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bookViews>
    <workbookView xWindow="0" yWindow="0" windowWidth="28800" windowHeight="12435" tabRatio="767" firstSheet="11" activeTab="16"/>
  </bookViews>
  <sheets>
    <sheet name="SUM" sheetId="2" state="veryHidden" r:id="rId1"/>
    <sheet name="BDValores" sheetId="22" state="veryHidden" r:id="rId2"/>
    <sheet name="MENU" sheetId="29" r:id="rId3"/>
    <sheet name="01" sheetId="23" r:id="rId4"/>
    <sheet name="02" sheetId="36" r:id="rId5"/>
    <sheet name="03" sheetId="28" r:id="rId6"/>
    <sheet name="04" sheetId="7" r:id="rId7"/>
    <sheet name="05" sheetId="21" r:id="rId8"/>
    <sheet name="06" sheetId="31" r:id="rId9"/>
    <sheet name="07" sheetId="32" r:id="rId10"/>
    <sheet name="08" sheetId="33" r:id="rId11"/>
    <sheet name="09" sheetId="34" r:id="rId12"/>
    <sheet name="10" sheetId="37" r:id="rId13"/>
    <sheet name="11" sheetId="30" r:id="rId14"/>
    <sheet name="12" sheetId="35" r:id="rId15"/>
    <sheet name="13" sheetId="39" r:id="rId16"/>
    <sheet name="14" sheetId="41" r:id="rId17"/>
    <sheet name="15" sheetId="26" r:id="rId18"/>
    <sheet name="16" sheetId="40" r:id="rId19"/>
    <sheet name="99" sheetId="43" state="hidden" r:id="rId20"/>
    <sheet name="PA_EXTRACAOITEM" sheetId="44" state="veryHidden" r:id="rId21"/>
    <sheet name="17" sheetId="55" r:id="rId22"/>
    <sheet name="18" sheetId="57" r:id="rId23"/>
    <sheet name="19" sheetId="45" r:id="rId24"/>
    <sheet name="20" sheetId="46" r:id="rId25"/>
    <sheet name="21" sheetId="47" r:id="rId26"/>
    <sheet name="22" sheetId="50" r:id="rId27"/>
    <sheet name="23" sheetId="51" r:id="rId28"/>
    <sheet name="24" sheetId="52" r:id="rId29"/>
    <sheet name="25" sheetId="53" r:id="rId30"/>
    <sheet name="26" sheetId="54" r:id="rId31"/>
  </sheets>
  <externalReferences>
    <externalReference r:id="rId34"/>
    <externalReference r:id="rId35"/>
    <externalReference r:id="rId36"/>
  </externalReferences>
  <definedNames>
    <definedName name="_PT01" localSheetId="4">#REF!</definedName>
    <definedName name="_PT01" localSheetId="5">#REF!</definedName>
    <definedName name="_PT01" localSheetId="8">#REF!</definedName>
    <definedName name="_PT01" localSheetId="9">#REF!</definedName>
    <definedName name="_PT01" localSheetId="10">#REF!</definedName>
    <definedName name="_PT01" localSheetId="12">#REF!</definedName>
    <definedName name="_PT01" localSheetId="13">#REF!</definedName>
    <definedName name="_PT01" localSheetId="14">#REF!</definedName>
    <definedName name="_PT01" localSheetId="15">#REF!</definedName>
    <definedName name="_PT01" localSheetId="16">#REF!</definedName>
    <definedName name="_PT01" localSheetId="18">#REF!</definedName>
    <definedName name="_PT01" localSheetId="21">#REF!</definedName>
    <definedName name="_PT01" localSheetId="22">#REF!</definedName>
    <definedName name="_PT01" localSheetId="24">#REF!</definedName>
    <definedName name="_PT01" localSheetId="25">#REF!</definedName>
    <definedName name="_PT01" localSheetId="26">#REF!</definedName>
    <definedName name="_PT01" localSheetId="27">#REF!</definedName>
    <definedName name="_PT01" localSheetId="28">#REF!</definedName>
    <definedName name="_PT01" localSheetId="29">#REF!</definedName>
    <definedName name="_PT01" localSheetId="30">#REF!</definedName>
    <definedName name="_PT01">#REF!</definedName>
    <definedName name="_PT02" localSheetId="1">'BDValores'!#REF!</definedName>
    <definedName name="_PT04">#REF!</definedName>
    <definedName name="_PT05">#REF!</definedName>
    <definedName name="_PT07">#REF!</definedName>
    <definedName name="_PT08">#REF!</definedName>
    <definedName name="_PT09">#REF!</definedName>
    <definedName name="_PT10">#REF!</definedName>
    <definedName name="_PT11">#REF!</definedName>
    <definedName name="_PT12">#REF!</definedName>
    <definedName name="_PT15">#REF!</definedName>
    <definedName name="_PT17">#REF!</definedName>
    <definedName name="A1I00" localSheetId="4">#REF!</definedName>
    <definedName name="A1I00" localSheetId="5">#REF!</definedName>
    <definedName name="A1I00" localSheetId="8">#REF!</definedName>
    <definedName name="A1I00" localSheetId="9">#REF!</definedName>
    <definedName name="A1I00" localSheetId="10">#REF!</definedName>
    <definedName name="A1I00" localSheetId="12">#REF!</definedName>
    <definedName name="A1I00" localSheetId="13">#REF!</definedName>
    <definedName name="A1I00" localSheetId="14">#REF!</definedName>
    <definedName name="A1I00" localSheetId="15">#REF!</definedName>
    <definedName name="A1I00" localSheetId="16">#REF!</definedName>
    <definedName name="A1I00" localSheetId="18">#REF!</definedName>
    <definedName name="A1I00" localSheetId="21">#REF!</definedName>
    <definedName name="A1I00" localSheetId="22">#REF!</definedName>
    <definedName name="A1I00" localSheetId="24">#REF!</definedName>
    <definedName name="A1I00" localSheetId="25">#REF!</definedName>
    <definedName name="A1I00" localSheetId="26">#REF!</definedName>
    <definedName name="A1I00" localSheetId="27">#REF!</definedName>
    <definedName name="A1I00" localSheetId="28">#REF!</definedName>
    <definedName name="A1I00" localSheetId="29">#REF!</definedName>
    <definedName name="A1I00" localSheetId="30">#REF!</definedName>
    <definedName name="A1I00">#REF!</definedName>
    <definedName name="A1I014">'[2]Anexo I'!$BK$29</definedName>
    <definedName name="A1I022" localSheetId="4">#REF!</definedName>
    <definedName name="A1I022" localSheetId="5">#REF!</definedName>
    <definedName name="A1I022" localSheetId="8">#REF!</definedName>
    <definedName name="A1I022" localSheetId="9">#REF!</definedName>
    <definedName name="A1I022" localSheetId="10">#REF!</definedName>
    <definedName name="A1I022" localSheetId="12">#REF!</definedName>
    <definedName name="A1I022" localSheetId="13">#REF!</definedName>
    <definedName name="A1I022" localSheetId="14">#REF!</definedName>
    <definedName name="A1I022" localSheetId="15">#REF!</definedName>
    <definedName name="A1I022" localSheetId="16">#REF!</definedName>
    <definedName name="A1I022" localSheetId="18">#REF!</definedName>
    <definedName name="A1I022" localSheetId="21">#REF!</definedName>
    <definedName name="A1I022" localSheetId="22">#REF!</definedName>
    <definedName name="A1I022" localSheetId="24">#REF!</definedName>
    <definedName name="A1I022" localSheetId="25">#REF!</definedName>
    <definedName name="A1I022" localSheetId="26">#REF!</definedName>
    <definedName name="A1I022" localSheetId="27">#REF!</definedName>
    <definedName name="A1I022" localSheetId="28">#REF!</definedName>
    <definedName name="A1I022" localSheetId="29">#REF!</definedName>
    <definedName name="A1I022" localSheetId="30">#REF!</definedName>
    <definedName name="A1I022">#REF!</definedName>
    <definedName name="A1I023" localSheetId="4">#REF!</definedName>
    <definedName name="A1I023" localSheetId="5">#REF!</definedName>
    <definedName name="A1I023" localSheetId="8">#REF!</definedName>
    <definedName name="A1I023" localSheetId="9">#REF!</definedName>
    <definedName name="A1I023" localSheetId="10">#REF!</definedName>
    <definedName name="A1I023" localSheetId="12">#REF!</definedName>
    <definedName name="A1I023" localSheetId="13">#REF!</definedName>
    <definedName name="A1I023" localSheetId="14">#REF!</definedName>
    <definedName name="A1I023" localSheetId="15">#REF!</definedName>
    <definedName name="A1I023" localSheetId="16">#REF!</definedName>
    <definedName name="A1I023" localSheetId="18">#REF!</definedName>
    <definedName name="A1I023" localSheetId="21">#REF!</definedName>
    <definedName name="A1I023" localSheetId="22">#REF!</definedName>
    <definedName name="A1I023" localSheetId="24">#REF!</definedName>
    <definedName name="A1I023" localSheetId="25">#REF!</definedName>
    <definedName name="A1I023" localSheetId="26">#REF!</definedName>
    <definedName name="A1I023" localSheetId="27">#REF!</definedName>
    <definedName name="A1I023" localSheetId="28">#REF!</definedName>
    <definedName name="A1I023" localSheetId="29">#REF!</definedName>
    <definedName name="A1I023" localSheetId="30">#REF!</definedName>
    <definedName name="A1I023">#REF!</definedName>
    <definedName name="A1I024" localSheetId="4">#REF!</definedName>
    <definedName name="A1I024" localSheetId="5">#REF!</definedName>
    <definedName name="A1I024" localSheetId="8">#REF!</definedName>
    <definedName name="A1I024" localSheetId="9">#REF!</definedName>
    <definedName name="A1I024" localSheetId="10">#REF!</definedName>
    <definedName name="A1I024" localSheetId="12">#REF!</definedName>
    <definedName name="A1I024" localSheetId="13">#REF!</definedName>
    <definedName name="A1I024" localSheetId="14">#REF!</definedName>
    <definedName name="A1I024" localSheetId="15">#REF!</definedName>
    <definedName name="A1I024" localSheetId="16">#REF!</definedName>
    <definedName name="A1I024" localSheetId="18">#REF!</definedName>
    <definedName name="A1I024" localSheetId="21">#REF!</definedName>
    <definedName name="A1I024" localSheetId="22">#REF!</definedName>
    <definedName name="A1I024" localSheetId="24">#REF!</definedName>
    <definedName name="A1I024" localSheetId="25">#REF!</definedName>
    <definedName name="A1I024" localSheetId="26">#REF!</definedName>
    <definedName name="A1I024" localSheetId="27">#REF!</definedName>
    <definedName name="A1I024" localSheetId="28">#REF!</definedName>
    <definedName name="A1I024" localSheetId="29">#REF!</definedName>
    <definedName name="A1I024" localSheetId="30">#REF!</definedName>
    <definedName name="A1I024">#REF!</definedName>
    <definedName name="A1I025" localSheetId="4">#REF!</definedName>
    <definedName name="A1I025" localSheetId="5">#REF!</definedName>
    <definedName name="A1I025" localSheetId="8">#REF!</definedName>
    <definedName name="A1I025" localSheetId="9">#REF!</definedName>
    <definedName name="A1I025" localSheetId="10">#REF!</definedName>
    <definedName name="A1I025" localSheetId="12">#REF!</definedName>
    <definedName name="A1I025" localSheetId="13">#REF!</definedName>
    <definedName name="A1I025" localSheetId="14">#REF!</definedName>
    <definedName name="A1I025" localSheetId="15">#REF!</definedName>
    <definedName name="A1I025" localSheetId="16">#REF!</definedName>
    <definedName name="A1I025" localSheetId="18">#REF!</definedName>
    <definedName name="A1I025" localSheetId="21">#REF!</definedName>
    <definedName name="A1I025" localSheetId="22">#REF!</definedName>
    <definedName name="A1I025" localSheetId="24">#REF!</definedName>
    <definedName name="A1I025" localSheetId="25">#REF!</definedName>
    <definedName name="A1I025" localSheetId="26">#REF!</definedName>
    <definedName name="A1I025" localSheetId="27">#REF!</definedName>
    <definedName name="A1I025" localSheetId="28">#REF!</definedName>
    <definedName name="A1I025" localSheetId="29">#REF!</definedName>
    <definedName name="A1I025" localSheetId="30">#REF!</definedName>
    <definedName name="A1I025">#REF!</definedName>
    <definedName name="A1I026" localSheetId="4">#REF!</definedName>
    <definedName name="A1I026" localSheetId="5">#REF!</definedName>
    <definedName name="A1I026" localSheetId="8">#REF!</definedName>
    <definedName name="A1I026" localSheetId="9">#REF!</definedName>
    <definedName name="A1I026" localSheetId="10">#REF!</definedName>
    <definedName name="A1I026" localSheetId="12">#REF!</definedName>
    <definedName name="A1I026" localSheetId="13">#REF!</definedName>
    <definedName name="A1I026" localSheetId="14">#REF!</definedName>
    <definedName name="A1I026" localSheetId="15">#REF!</definedName>
    <definedName name="A1I026" localSheetId="16">#REF!</definedName>
    <definedName name="A1I026" localSheetId="18">#REF!</definedName>
    <definedName name="A1I026" localSheetId="21">#REF!</definedName>
    <definedName name="A1I026" localSheetId="22">#REF!</definedName>
    <definedName name="A1I026" localSheetId="24">#REF!</definedName>
    <definedName name="A1I026" localSheetId="25">#REF!</definedName>
    <definedName name="A1I026" localSheetId="26">#REF!</definedName>
    <definedName name="A1I026" localSheetId="27">#REF!</definedName>
    <definedName name="A1I026" localSheetId="28">#REF!</definedName>
    <definedName name="A1I026" localSheetId="29">#REF!</definedName>
    <definedName name="A1I026" localSheetId="30">#REF!</definedName>
    <definedName name="A1I026">#REF!</definedName>
    <definedName name="A1I027" localSheetId="4">#REF!</definedName>
    <definedName name="A1I027" localSheetId="5">#REF!</definedName>
    <definedName name="A1I027" localSheetId="8">#REF!</definedName>
    <definedName name="A1I027" localSheetId="9">#REF!</definedName>
    <definedName name="A1I027" localSheetId="10">#REF!</definedName>
    <definedName name="A1I027" localSheetId="12">#REF!</definedName>
    <definedName name="A1I027" localSheetId="13">#REF!</definedName>
    <definedName name="A1I027" localSheetId="14">#REF!</definedName>
    <definedName name="A1I027" localSheetId="15">#REF!</definedName>
    <definedName name="A1I027" localSheetId="16">#REF!</definedName>
    <definedName name="A1I027" localSheetId="18">#REF!</definedName>
    <definedName name="A1I027" localSheetId="21">#REF!</definedName>
    <definedName name="A1I027" localSheetId="22">#REF!</definedName>
    <definedName name="A1I027" localSheetId="24">#REF!</definedName>
    <definedName name="A1I027" localSheetId="25">#REF!</definedName>
    <definedName name="A1I027" localSheetId="26">#REF!</definedName>
    <definedName name="A1I027" localSheetId="27">#REF!</definedName>
    <definedName name="A1I027" localSheetId="28">#REF!</definedName>
    <definedName name="A1I027" localSheetId="29">#REF!</definedName>
    <definedName name="A1I027" localSheetId="30">#REF!</definedName>
    <definedName name="A1I027">#REF!</definedName>
    <definedName name="A1I034">'[2]Anexo I'!$BK$43</definedName>
    <definedName name="A1I040" localSheetId="4">#REF!</definedName>
    <definedName name="A1I040" localSheetId="5">#REF!</definedName>
    <definedName name="A1I040" localSheetId="8">#REF!</definedName>
    <definedName name="A1I040" localSheetId="9">#REF!</definedName>
    <definedName name="A1I040" localSheetId="10">#REF!</definedName>
    <definedName name="A1I040" localSheetId="12">#REF!</definedName>
    <definedName name="A1I040" localSheetId="13">#REF!</definedName>
    <definedName name="A1I040" localSheetId="14">#REF!</definedName>
    <definedName name="A1I040" localSheetId="15">#REF!</definedName>
    <definedName name="A1I040" localSheetId="16">#REF!</definedName>
    <definedName name="A1I040" localSheetId="18">#REF!</definedName>
    <definedName name="A1I040" localSheetId="21">#REF!</definedName>
    <definedName name="A1I040" localSheetId="22">#REF!</definedName>
    <definedName name="A1I040" localSheetId="24">#REF!</definedName>
    <definedName name="A1I040" localSheetId="25">#REF!</definedName>
    <definedName name="A1I040" localSheetId="26">#REF!</definedName>
    <definedName name="A1I040" localSheetId="27">#REF!</definedName>
    <definedName name="A1I040" localSheetId="28">#REF!</definedName>
    <definedName name="A1I040" localSheetId="29">#REF!</definedName>
    <definedName name="A1I040" localSheetId="30">#REF!</definedName>
    <definedName name="A1I040">#REF!</definedName>
    <definedName name="A1I051" localSheetId="4">#REF!</definedName>
    <definedName name="A1I051" localSheetId="5">#REF!</definedName>
    <definedName name="A1I051" localSheetId="8">#REF!</definedName>
    <definedName name="A1I051" localSheetId="9">#REF!</definedName>
    <definedName name="A1I051" localSheetId="10">#REF!</definedName>
    <definedName name="A1I051" localSheetId="12">#REF!</definedName>
    <definedName name="A1I051" localSheetId="13">#REF!</definedName>
    <definedName name="A1I051" localSheetId="14">#REF!</definedName>
    <definedName name="A1I051" localSheetId="15">#REF!</definedName>
    <definedName name="A1I051" localSheetId="16">#REF!</definedName>
    <definedName name="A1I051" localSheetId="18">#REF!</definedName>
    <definedName name="A1I051" localSheetId="21">#REF!</definedName>
    <definedName name="A1I051" localSheetId="22">#REF!</definedName>
    <definedName name="A1I051" localSheetId="24">#REF!</definedName>
    <definedName name="A1I051" localSheetId="25">#REF!</definedName>
    <definedName name="A1I051" localSheetId="26">#REF!</definedName>
    <definedName name="A1I051" localSheetId="27">#REF!</definedName>
    <definedName name="A1I051" localSheetId="28">#REF!</definedName>
    <definedName name="A1I051" localSheetId="29">#REF!</definedName>
    <definedName name="A1I051" localSheetId="30">#REF!</definedName>
    <definedName name="A1I051">#REF!</definedName>
    <definedName name="A1I061">'[2]Anexo I'!$BK$68</definedName>
    <definedName name="A1I068">'[2]Anexo I'!$BK$75</definedName>
    <definedName name="A1I069">'[2]Anexo I'!$BK$76</definedName>
    <definedName name="aaaa" localSheetId="21">#REF!</definedName>
    <definedName name="aaaa" localSheetId="22">#REF!</definedName>
    <definedName name="aaaa" localSheetId="26">#REF!</definedName>
    <definedName name="aaaa" localSheetId="27">#REF!</definedName>
    <definedName name="aaaa" localSheetId="28">#REF!</definedName>
    <definedName name="aaaa" localSheetId="29">#REF!</definedName>
    <definedName name="aaaa" localSheetId="30">#REF!</definedName>
    <definedName name="aaaa">#REF!</definedName>
    <definedName name="AnexoI_DemRecArr_Fls" localSheetId="4">'BDValores'!#REF!</definedName>
    <definedName name="AnexoI_DemRecArr_Fls" localSheetId="5">'BDValores'!#REF!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 localSheetId="21">'BDValores'!#REF!</definedName>
    <definedName name="AnexoI_DemRecArr_Fls" localSheetId="22">'BDValores'!#REF!</definedName>
    <definedName name="AnexoI_DemRecArr_Fls" localSheetId="24">'BDValores'!#REF!</definedName>
    <definedName name="AnexoI_DemRecArr_Fls" localSheetId="25">'BDValores'!#REF!</definedName>
    <definedName name="AnexoI_DemRecArr_Fls" localSheetId="26">'BDValores'!#REF!</definedName>
    <definedName name="AnexoI_DemRecArr_Fls" localSheetId="27">'BDValores'!#REF!</definedName>
    <definedName name="AnexoI_DemRecArr_Fls" localSheetId="28">'BDValores'!#REF!</definedName>
    <definedName name="AnexoI_DemRecArr_Fls" localSheetId="29">'BDValores'!#REF!</definedName>
    <definedName name="AnexoI_DemRecArr_Fls" localSheetId="30">'BDValores'!#REF!</definedName>
    <definedName name="AnexoI_DemRecArr_Fls">'BDValores'!#REF!</definedName>
    <definedName name="AnRecAplicFinFMS" localSheetId="4">'BDValores'!#REF!</definedName>
    <definedName name="AnRecAplicFinFMS" localSheetId="5">'BDValores'!#REF!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 localSheetId="21">'BDValores'!#REF!</definedName>
    <definedName name="AnRecAplicFinFMS" localSheetId="22">'BDValores'!#REF!</definedName>
    <definedName name="AnRecAplicFinFMS" localSheetId="24">'BDValores'!#REF!</definedName>
    <definedName name="AnRecAplicFinFMS" localSheetId="25">'BDValores'!#REF!</definedName>
    <definedName name="AnRecAplicFinFMS" localSheetId="26">'BDValores'!#REF!</definedName>
    <definedName name="AnRecAplicFinFMS" localSheetId="27">'BDValores'!#REF!</definedName>
    <definedName name="AnRecAplicFinFMS" localSheetId="28">'BDValores'!#REF!</definedName>
    <definedName name="AnRecAplicFinFMS" localSheetId="29">'BDValores'!#REF!</definedName>
    <definedName name="AnRecAplicFinFMS" localSheetId="30">'BDValores'!#REF!</definedName>
    <definedName name="AnRecAplicFinFMS">'BDValores'!#REF!</definedName>
    <definedName name="AnRecAplicFinFMSFnt" localSheetId="4">'BDValores'!#REF!</definedName>
    <definedName name="AnRecAplicFinFMSFnt" localSheetId="5">'BDValores'!#REF!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 localSheetId="21">'BDValores'!#REF!</definedName>
    <definedName name="AnRecAplicFinFMSFnt" localSheetId="22">'BDValores'!#REF!</definedName>
    <definedName name="AnRecAplicFinFMSFnt" localSheetId="24">'BDValores'!#REF!</definedName>
    <definedName name="AnRecAplicFinFMSFnt" localSheetId="25">'BDValores'!#REF!</definedName>
    <definedName name="AnRecAplicFinFMSFnt" localSheetId="26">'BDValores'!#REF!</definedName>
    <definedName name="AnRecAplicFinFMSFnt" localSheetId="27">'BDValores'!#REF!</definedName>
    <definedName name="AnRecAplicFinFMSFnt" localSheetId="28">'BDValores'!#REF!</definedName>
    <definedName name="AnRecAplicFinFMSFnt" localSheetId="29">'BDValores'!#REF!</definedName>
    <definedName name="AnRecAplicFinFMSFnt" localSheetId="30">'BDValores'!#REF!</definedName>
    <definedName name="AnRecAplicFinFMSFnt">'BDValores'!#REF!</definedName>
    <definedName name="AnRecAplicFinFundeb" localSheetId="4">'BDValores'!#REF!</definedName>
    <definedName name="AnRecAplicFinFundeb" localSheetId="5">'BDValores'!#REF!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 localSheetId="21">'BDValores'!#REF!</definedName>
    <definedName name="AnRecAplicFinFundeb" localSheetId="22">'BDValores'!#REF!</definedName>
    <definedName name="AnRecAplicFinFundeb" localSheetId="24">'BDValores'!#REF!</definedName>
    <definedName name="AnRecAplicFinFundeb" localSheetId="25">'BDValores'!#REF!</definedName>
    <definedName name="AnRecAplicFinFundeb" localSheetId="26">'BDValores'!#REF!</definedName>
    <definedName name="AnRecAplicFinFundeb" localSheetId="27">'BDValores'!#REF!</definedName>
    <definedName name="AnRecAplicFinFundeb" localSheetId="28">'BDValores'!#REF!</definedName>
    <definedName name="AnRecAplicFinFundeb" localSheetId="29">'BDValores'!#REF!</definedName>
    <definedName name="AnRecAplicFinFundeb" localSheetId="30">'BDValores'!#REF!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 localSheetId="21">'BDValores'!#REF!</definedName>
    <definedName name="AnRecAplicFinFundebFnt" localSheetId="22">'BDValores'!#REF!</definedName>
    <definedName name="AnRecAplicFinFundebFnt" localSheetId="24">'BDValores'!#REF!</definedName>
    <definedName name="AnRecAplicFinFundebFnt" localSheetId="25">'BDValores'!#REF!</definedName>
    <definedName name="AnRecAplicFinFundebFnt" localSheetId="26">'BDValores'!#REF!</definedName>
    <definedName name="AnRecAplicFinFundebFnt" localSheetId="27">'BDValores'!#REF!</definedName>
    <definedName name="AnRecAplicFinFundebFnt" localSheetId="28">'BDValores'!#REF!</definedName>
    <definedName name="AnRecAplicFinFundebFnt" localSheetId="29">'BDValores'!#REF!</definedName>
    <definedName name="AnRecAplicFinFundebFnt" localSheetId="30">'BDValores'!#REF!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 localSheetId="21">'BDValores'!#REF!</definedName>
    <definedName name="AnRecComplUniaoFundeb" localSheetId="22">'BDValores'!#REF!</definedName>
    <definedName name="AnRecComplUniaoFundeb" localSheetId="24">'BDValores'!#REF!</definedName>
    <definedName name="AnRecComplUniaoFundeb" localSheetId="25">'BDValores'!#REF!</definedName>
    <definedName name="AnRecComplUniaoFundeb" localSheetId="26">'BDValores'!#REF!</definedName>
    <definedName name="AnRecComplUniaoFundeb" localSheetId="27">'BDValores'!#REF!</definedName>
    <definedName name="AnRecComplUniaoFundeb" localSheetId="28">'BDValores'!#REF!</definedName>
    <definedName name="AnRecComplUniaoFundeb" localSheetId="29">'BDValores'!#REF!</definedName>
    <definedName name="AnRecComplUniaoFundeb" localSheetId="30">'BDValores'!#REF!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 localSheetId="21">'BDValores'!#REF!</definedName>
    <definedName name="AnRecComplUniaoFundebFnt" localSheetId="22">'BDValores'!#REF!</definedName>
    <definedName name="AnRecComplUniaoFundebFnt" localSheetId="24">'BDValores'!#REF!</definedName>
    <definedName name="AnRecComplUniaoFundebFnt" localSheetId="25">'BDValores'!#REF!</definedName>
    <definedName name="AnRecComplUniaoFundebFnt" localSheetId="26">'BDValores'!#REF!</definedName>
    <definedName name="AnRecComplUniaoFundebFnt" localSheetId="27">'BDValores'!#REF!</definedName>
    <definedName name="AnRecComplUniaoFundebFnt" localSheetId="28">'BDValores'!#REF!</definedName>
    <definedName name="AnRecComplUniaoFundebFnt" localSheetId="29">'BDValores'!#REF!</definedName>
    <definedName name="AnRecComplUniaoFundebFnt" localSheetId="30">'BDValores'!#REF!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 localSheetId="21">'BDValores'!#REF!</definedName>
    <definedName name="AnRecDivAtTribPrinc" localSheetId="22">'BDValores'!#REF!</definedName>
    <definedName name="AnRecDivAtTribPrinc" localSheetId="24">'BDValores'!#REF!</definedName>
    <definedName name="AnRecDivAtTribPrinc" localSheetId="25">'BDValores'!#REF!</definedName>
    <definedName name="AnRecDivAtTribPrinc" localSheetId="26">'BDValores'!#REF!</definedName>
    <definedName name="AnRecDivAtTribPrinc" localSheetId="27">'BDValores'!#REF!</definedName>
    <definedName name="AnRecDivAtTribPrinc" localSheetId="28">'BDValores'!#REF!</definedName>
    <definedName name="AnRecDivAtTribPrinc" localSheetId="29">'BDValores'!#REF!</definedName>
    <definedName name="AnRecDivAtTribPrinc" localSheetId="30">'BDValores'!#REF!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 localSheetId="21">'BDValores'!#REF!</definedName>
    <definedName name="AnRecDivAtTribPrincFnt" localSheetId="22">'BDValores'!#REF!</definedName>
    <definedName name="AnRecDivAtTribPrincFnt" localSheetId="24">'BDValores'!#REF!</definedName>
    <definedName name="AnRecDivAtTribPrincFnt" localSheetId="25">'BDValores'!#REF!</definedName>
    <definedName name="AnRecDivAtTribPrincFnt" localSheetId="26">'BDValores'!#REF!</definedName>
    <definedName name="AnRecDivAtTribPrincFnt" localSheetId="27">'BDValores'!#REF!</definedName>
    <definedName name="AnRecDivAtTribPrincFnt" localSheetId="28">'BDValores'!#REF!</definedName>
    <definedName name="AnRecDivAtTribPrincFnt" localSheetId="29">'BDValores'!#REF!</definedName>
    <definedName name="AnRecDivAtTribPrincFnt" localSheetId="30">'BDValores'!#REF!</definedName>
    <definedName name="AnRecDivAtTribPrincFnt">'BDValores'!#REF!</definedName>
    <definedName name="AnRecFPM" localSheetId="4">'BDValores'!#REF!</definedName>
    <definedName name="AnRecFPM" localSheetId="5">'BDValores'!#REF!</definedName>
    <definedName name="AnRecFPM" localSheetId="8">'BDValores'!#REF!</definedName>
    <definedName name="AnRecFPM" localSheetId="9">'BDValores'!#REF!</definedName>
    <definedName name="AnRecFPM" localSheetId="10">'BDValores'!#REF!</definedName>
    <definedName name="AnRecFPM" localSheetId="12">'BDValores'!#REF!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 localSheetId="21">'BDValores'!#REF!</definedName>
    <definedName name="AnRecFPM" localSheetId="22">'BDValores'!#REF!</definedName>
    <definedName name="AnRecFPM" localSheetId="24">'BDValores'!#REF!</definedName>
    <definedName name="AnRecFPM" localSheetId="25">'BDValores'!#REF!</definedName>
    <definedName name="AnRecFPM" localSheetId="26">'BDValores'!#REF!</definedName>
    <definedName name="AnRecFPM" localSheetId="27">'BDValores'!#REF!</definedName>
    <definedName name="AnRecFPM" localSheetId="28">'BDValores'!#REF!</definedName>
    <definedName name="AnRecFPM" localSheetId="29">'BDValores'!#REF!</definedName>
    <definedName name="AnRecFPM" localSheetId="30">'BDValores'!#REF!</definedName>
    <definedName name="AnRecFPM">'BDValores'!#REF!</definedName>
    <definedName name="AnRecFPMFnt" localSheetId="4">'BDValores'!#REF!</definedName>
    <definedName name="AnRecFPMFnt" localSheetId="5">'BDValores'!#REF!</definedName>
    <definedName name="AnRecFPMFnt" localSheetId="8">'BDValores'!#REF!</definedName>
    <definedName name="AnRecFPMFnt" localSheetId="9">'BDValores'!#REF!</definedName>
    <definedName name="AnRecFPMFnt" localSheetId="10">'BDValores'!#REF!</definedName>
    <definedName name="AnRecFPMFnt" localSheetId="12">'BDValores'!#REF!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 localSheetId="21">'BDValores'!#REF!</definedName>
    <definedName name="AnRecFPMFnt" localSheetId="22">'BDValores'!#REF!</definedName>
    <definedName name="AnRecFPMFnt" localSheetId="24">'BDValores'!#REF!</definedName>
    <definedName name="AnRecFPMFnt" localSheetId="25">'BDValores'!#REF!</definedName>
    <definedName name="AnRecFPMFnt" localSheetId="26">'BDValores'!#REF!</definedName>
    <definedName name="AnRecFPMFnt" localSheetId="27">'BDValores'!#REF!</definedName>
    <definedName name="AnRecFPMFnt" localSheetId="28">'BDValores'!#REF!</definedName>
    <definedName name="AnRecFPMFnt" localSheetId="29">'BDValores'!#REF!</definedName>
    <definedName name="AnRecFPMFnt" localSheetId="30">'BDValores'!#REF!</definedName>
    <definedName name="AnRecFPMFnt">'BDValores'!#REF!</definedName>
    <definedName name="AnRecICMS" localSheetId="4">'BDValores'!#REF!</definedName>
    <definedName name="AnRecICMS" localSheetId="5">'BDValores'!#REF!</definedName>
    <definedName name="AnRecICMS" localSheetId="8">'BDValores'!#REF!</definedName>
    <definedName name="AnRecICMS" localSheetId="9">'BDValores'!#REF!</definedName>
    <definedName name="AnRecICMS" localSheetId="10">'BDValores'!#REF!</definedName>
    <definedName name="AnRecICMS" localSheetId="12">'BDValores'!#REF!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 localSheetId="21">'BDValores'!#REF!</definedName>
    <definedName name="AnRecICMS" localSheetId="22">'BDValores'!#REF!</definedName>
    <definedName name="AnRecICMS" localSheetId="24">'BDValores'!#REF!</definedName>
    <definedName name="AnRecICMS" localSheetId="25">'BDValores'!#REF!</definedName>
    <definedName name="AnRecICMS" localSheetId="26">'BDValores'!#REF!</definedName>
    <definedName name="AnRecICMS" localSheetId="27">'BDValores'!#REF!</definedName>
    <definedName name="AnRecICMS" localSheetId="28">'BDValores'!#REF!</definedName>
    <definedName name="AnRecICMS" localSheetId="29">'BDValores'!#REF!</definedName>
    <definedName name="AnRecICMS" localSheetId="30">'BDValores'!#REF!</definedName>
    <definedName name="AnRecICMS">'BDValores'!#REF!</definedName>
    <definedName name="AnRecICMSDes" localSheetId="4">'BDValores'!#REF!</definedName>
    <definedName name="AnRecICMSDes" localSheetId="5">'BDValores'!#REF!</definedName>
    <definedName name="AnRecICMSDes" localSheetId="8">'BDValores'!#REF!</definedName>
    <definedName name="AnRecICMSDes" localSheetId="9">'BDValores'!#REF!</definedName>
    <definedName name="AnRecICMSDes" localSheetId="10">'BDValores'!#REF!</definedName>
    <definedName name="AnRecICMSDes" localSheetId="12">'BDValores'!#REF!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 localSheetId="21">'BDValores'!#REF!</definedName>
    <definedName name="AnRecICMSDes" localSheetId="22">'BDValores'!#REF!</definedName>
    <definedName name="AnRecICMSDes" localSheetId="24">'BDValores'!#REF!</definedName>
    <definedName name="AnRecICMSDes" localSheetId="25">'BDValores'!#REF!</definedName>
    <definedName name="AnRecICMSDes" localSheetId="26">'BDValores'!#REF!</definedName>
    <definedName name="AnRecICMSDes" localSheetId="27">'BDValores'!#REF!</definedName>
    <definedName name="AnRecICMSDes" localSheetId="28">'BDValores'!#REF!</definedName>
    <definedName name="AnRecICMSDes" localSheetId="29">'BDValores'!#REF!</definedName>
    <definedName name="AnRecICMSDes" localSheetId="30">'BDValores'!#REF!</definedName>
    <definedName name="AnRecICMSDes">'BDValores'!#REF!</definedName>
    <definedName name="AnRecICMSDesFnt" localSheetId="4">'BDValores'!#REF!</definedName>
    <definedName name="AnRecICMSDesFnt" localSheetId="5">'BDValores'!#REF!</definedName>
    <definedName name="AnRecICMSDesFnt" localSheetId="8">'BDValores'!#REF!</definedName>
    <definedName name="AnRecICMSDesFnt" localSheetId="9">'BDValores'!#REF!</definedName>
    <definedName name="AnRecICMSDesFnt" localSheetId="10">'BDValores'!#REF!</definedName>
    <definedName name="AnRecICMSDesFnt" localSheetId="12">'BDValores'!#REF!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 localSheetId="21">'BDValores'!#REF!</definedName>
    <definedName name="AnRecICMSDesFnt" localSheetId="22">'BDValores'!#REF!</definedName>
    <definedName name="AnRecICMSDesFnt" localSheetId="24">'BDValores'!#REF!</definedName>
    <definedName name="AnRecICMSDesFnt" localSheetId="25">'BDValores'!#REF!</definedName>
    <definedName name="AnRecICMSDesFnt" localSheetId="26">'BDValores'!#REF!</definedName>
    <definedName name="AnRecICMSDesFnt" localSheetId="27">'BDValores'!#REF!</definedName>
    <definedName name="AnRecICMSDesFnt" localSheetId="28">'BDValores'!#REF!</definedName>
    <definedName name="AnRecICMSDesFnt" localSheetId="29">'BDValores'!#REF!</definedName>
    <definedName name="AnRecICMSDesFnt" localSheetId="30">'BDValores'!#REF!</definedName>
    <definedName name="AnRecICMSDesFnt">'BDValores'!#REF!</definedName>
    <definedName name="AnRecICMSFnt" localSheetId="4">'BDValores'!#REF!</definedName>
    <definedName name="AnRecICMSFnt" localSheetId="5">'BDValores'!#REF!</definedName>
    <definedName name="AnRecICMSFnt" localSheetId="8">'BDValores'!#REF!</definedName>
    <definedName name="AnRecICMSFnt" localSheetId="9">'BDValores'!#REF!</definedName>
    <definedName name="AnRecICMSFnt" localSheetId="10">'BDValores'!#REF!</definedName>
    <definedName name="AnRecICMSFnt" localSheetId="12">'BDValores'!#REF!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 localSheetId="21">'BDValores'!#REF!</definedName>
    <definedName name="AnRecICMSFnt" localSheetId="22">'BDValores'!#REF!</definedName>
    <definedName name="AnRecICMSFnt" localSheetId="24">'BDValores'!#REF!</definedName>
    <definedName name="AnRecICMSFnt" localSheetId="25">'BDValores'!#REF!</definedName>
    <definedName name="AnRecICMSFnt" localSheetId="26">'BDValores'!#REF!</definedName>
    <definedName name="AnRecICMSFnt" localSheetId="27">'BDValores'!#REF!</definedName>
    <definedName name="AnRecICMSFnt" localSheetId="28">'BDValores'!#REF!</definedName>
    <definedName name="AnRecICMSFnt" localSheetId="29">'BDValores'!#REF!</definedName>
    <definedName name="AnRecICMSFnt" localSheetId="30">'BDValores'!#REF!</definedName>
    <definedName name="AnRecICMSFnt">'BDValores'!#REF!</definedName>
    <definedName name="AnRecIOFOuro" localSheetId="4">'BDValores'!#REF!</definedName>
    <definedName name="AnRecIOFOuro" localSheetId="5">'BDValores'!#REF!</definedName>
    <definedName name="AnRecIOFOuro" localSheetId="8">'BDValores'!#REF!</definedName>
    <definedName name="AnRecIOFOuro" localSheetId="9">'BDValores'!#REF!</definedName>
    <definedName name="AnRecIOFOuro" localSheetId="10">'BDValores'!#REF!</definedName>
    <definedName name="AnRecIOFOuro" localSheetId="12">'BDValores'!#REF!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 localSheetId="21">'BDValores'!#REF!</definedName>
    <definedName name="AnRecIOFOuro" localSheetId="22">'BDValores'!#REF!</definedName>
    <definedName name="AnRecIOFOuro" localSheetId="24">'BDValores'!#REF!</definedName>
    <definedName name="AnRecIOFOuro" localSheetId="25">'BDValores'!#REF!</definedName>
    <definedName name="AnRecIOFOuro" localSheetId="26">'BDValores'!#REF!</definedName>
    <definedName name="AnRecIOFOuro" localSheetId="27">'BDValores'!#REF!</definedName>
    <definedName name="AnRecIOFOuro" localSheetId="28">'BDValores'!#REF!</definedName>
    <definedName name="AnRecIOFOuro" localSheetId="29">'BDValores'!#REF!</definedName>
    <definedName name="AnRecIOFOuro" localSheetId="30">'BDValores'!#REF!</definedName>
    <definedName name="AnRecIOFOuro">'BDValores'!#REF!</definedName>
    <definedName name="AnRecIOFOuroFnt" localSheetId="4">'BDValores'!#REF!</definedName>
    <definedName name="AnRecIOFOuroFnt" localSheetId="5">'BDValores'!#REF!</definedName>
    <definedName name="AnRecIOFOuroFnt" localSheetId="8">'BDValores'!#REF!</definedName>
    <definedName name="AnRecIOFOuroFnt" localSheetId="9">'BDValores'!#REF!</definedName>
    <definedName name="AnRecIOFOuroFnt" localSheetId="10">'BDValores'!#REF!</definedName>
    <definedName name="AnRecIOFOuroFnt" localSheetId="12">'BDValores'!#REF!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 localSheetId="21">'BDValores'!#REF!</definedName>
    <definedName name="AnRecIOFOuroFnt" localSheetId="22">'BDValores'!#REF!</definedName>
    <definedName name="AnRecIOFOuroFnt" localSheetId="24">'BDValores'!#REF!</definedName>
    <definedName name="AnRecIOFOuroFnt" localSheetId="25">'BDValores'!#REF!</definedName>
    <definedName name="AnRecIOFOuroFnt" localSheetId="26">'BDValores'!#REF!</definedName>
    <definedName name="AnRecIOFOuroFnt" localSheetId="27">'BDValores'!#REF!</definedName>
    <definedName name="AnRecIOFOuroFnt" localSheetId="28">'BDValores'!#REF!</definedName>
    <definedName name="AnRecIOFOuroFnt" localSheetId="29">'BDValores'!#REF!</definedName>
    <definedName name="AnRecIOFOuroFnt" localSheetId="30">'BDValores'!#REF!</definedName>
    <definedName name="AnRecIOFOuroFnt">'BDValores'!#REF!</definedName>
    <definedName name="AnRecIPIExp" localSheetId="4">'BDValores'!#REF!</definedName>
    <definedName name="AnRecIPIExp" localSheetId="5">'BDValores'!#REF!</definedName>
    <definedName name="AnRecIPIExp" localSheetId="8">'BDValores'!#REF!</definedName>
    <definedName name="AnRecIPIExp" localSheetId="9">'BDValores'!#REF!</definedName>
    <definedName name="AnRecIPIExp" localSheetId="10">'BDValores'!#REF!</definedName>
    <definedName name="AnRecIPIExp" localSheetId="12">'BDValores'!#REF!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 localSheetId="21">'BDValores'!#REF!</definedName>
    <definedName name="AnRecIPIExp" localSheetId="22">'BDValores'!#REF!</definedName>
    <definedName name="AnRecIPIExp" localSheetId="24">'BDValores'!#REF!</definedName>
    <definedName name="AnRecIPIExp" localSheetId="25">'BDValores'!#REF!</definedName>
    <definedName name="AnRecIPIExp" localSheetId="26">'BDValores'!#REF!</definedName>
    <definedName name="AnRecIPIExp" localSheetId="27">'BDValores'!#REF!</definedName>
    <definedName name="AnRecIPIExp" localSheetId="28">'BDValores'!#REF!</definedName>
    <definedName name="AnRecIPIExp" localSheetId="29">'BDValores'!#REF!</definedName>
    <definedName name="AnRecIPIExp" localSheetId="30">'BDValores'!#REF!</definedName>
    <definedName name="AnRecIPIExp">'BDValores'!#REF!</definedName>
    <definedName name="AnRecIPIExpFnt" localSheetId="4">'BDValores'!#REF!</definedName>
    <definedName name="AnRecIPIExpFnt" localSheetId="5">'BDValores'!#REF!</definedName>
    <definedName name="AnRecIPIExpFnt" localSheetId="8">'BDValores'!#REF!</definedName>
    <definedName name="AnRecIPIExpFnt" localSheetId="9">'BDValores'!#REF!</definedName>
    <definedName name="AnRecIPIExpFnt" localSheetId="10">'BDValores'!#REF!</definedName>
    <definedName name="AnRecIPIExpFnt" localSheetId="12">'BDValores'!#REF!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 localSheetId="21">'BDValores'!#REF!</definedName>
    <definedName name="AnRecIPIExpFnt" localSheetId="22">'BDValores'!#REF!</definedName>
    <definedName name="AnRecIPIExpFnt" localSheetId="24">'BDValores'!#REF!</definedName>
    <definedName name="AnRecIPIExpFnt" localSheetId="25">'BDValores'!#REF!</definedName>
    <definedName name="AnRecIPIExpFnt" localSheetId="26">'BDValores'!#REF!</definedName>
    <definedName name="AnRecIPIExpFnt" localSheetId="27">'BDValores'!#REF!</definedName>
    <definedName name="AnRecIPIExpFnt" localSheetId="28">'BDValores'!#REF!</definedName>
    <definedName name="AnRecIPIExpFnt" localSheetId="29">'BDValores'!#REF!</definedName>
    <definedName name="AnRecIPIExpFnt" localSheetId="30">'BDValores'!#REF!</definedName>
    <definedName name="AnRecIPIExpFnt">'BDValores'!#REF!</definedName>
    <definedName name="AnRecIPTUPrinc" localSheetId="4">'BDValores'!#REF!</definedName>
    <definedName name="AnRecIPTUPrinc" localSheetId="5">'BDValores'!#REF!</definedName>
    <definedName name="AnRecIPTUPrinc" localSheetId="8">'BDValores'!#REF!</definedName>
    <definedName name="AnRecIPTUPrinc" localSheetId="9">'BDValores'!#REF!</definedName>
    <definedName name="AnRecIPTUPrinc" localSheetId="10">'BDValores'!#REF!</definedName>
    <definedName name="AnRecIPTUPrinc" localSheetId="12">'BDValores'!#REF!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 localSheetId="21">'BDValores'!#REF!</definedName>
    <definedName name="AnRecIPTUPrinc" localSheetId="22">'BDValores'!#REF!</definedName>
    <definedName name="AnRecIPTUPrinc" localSheetId="24">'BDValores'!#REF!</definedName>
    <definedName name="AnRecIPTUPrinc" localSheetId="25">'BDValores'!#REF!</definedName>
    <definedName name="AnRecIPTUPrinc" localSheetId="26">'BDValores'!#REF!</definedName>
    <definedName name="AnRecIPTUPrinc" localSheetId="27">'BDValores'!#REF!</definedName>
    <definedName name="AnRecIPTUPrinc" localSheetId="28">'BDValores'!#REF!</definedName>
    <definedName name="AnRecIPTUPrinc" localSheetId="29">'BDValores'!#REF!</definedName>
    <definedName name="AnRecIPTUPrinc" localSheetId="30">'BDValores'!#REF!</definedName>
    <definedName name="AnRecIPTUPrinc">'BDValores'!#REF!</definedName>
    <definedName name="AnRecIPTUPrincFnt" localSheetId="4">'BDValores'!#REF!</definedName>
    <definedName name="AnRecIPTUPrincFnt" localSheetId="5">'BDValores'!#REF!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 localSheetId="21">'BDValores'!#REF!</definedName>
    <definedName name="AnRecIPTUPrincFnt" localSheetId="22">'BDValores'!#REF!</definedName>
    <definedName name="AnRecIPTUPrincFnt" localSheetId="24">'BDValores'!#REF!</definedName>
    <definedName name="AnRecIPTUPrincFnt" localSheetId="25">'BDValores'!#REF!</definedName>
    <definedName name="AnRecIPTUPrincFnt" localSheetId="26">'BDValores'!#REF!</definedName>
    <definedName name="AnRecIPTUPrincFnt" localSheetId="27">'BDValores'!#REF!</definedName>
    <definedName name="AnRecIPTUPrincFnt" localSheetId="28">'BDValores'!#REF!</definedName>
    <definedName name="AnRecIPTUPrincFnt" localSheetId="29">'BDValores'!#REF!</definedName>
    <definedName name="AnRecIPTUPrincFnt" localSheetId="30">'BDValores'!#REF!</definedName>
    <definedName name="AnRecIPTUPrincFnt">'BDValores'!#REF!</definedName>
    <definedName name="AnRecIPVA" localSheetId="4">'BDValores'!#REF!</definedName>
    <definedName name="AnRecIPVA" localSheetId="5">'BDValores'!#REF!</definedName>
    <definedName name="AnRecIPVA" localSheetId="8">'BDValores'!#REF!</definedName>
    <definedName name="AnRecIPVA" localSheetId="9">'BDValores'!#REF!</definedName>
    <definedName name="AnRecIPVA" localSheetId="10">'BDValores'!#REF!</definedName>
    <definedName name="AnRecIPVA" localSheetId="12">'BDValores'!#REF!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 localSheetId="21">'BDValores'!#REF!</definedName>
    <definedName name="AnRecIPVA" localSheetId="22">'BDValores'!#REF!</definedName>
    <definedName name="AnRecIPVA" localSheetId="24">'BDValores'!#REF!</definedName>
    <definedName name="AnRecIPVA" localSheetId="25">'BDValores'!#REF!</definedName>
    <definedName name="AnRecIPVA" localSheetId="26">'BDValores'!#REF!</definedName>
    <definedName name="AnRecIPVA" localSheetId="27">'BDValores'!#REF!</definedName>
    <definedName name="AnRecIPVA" localSheetId="28">'BDValores'!#REF!</definedName>
    <definedName name="AnRecIPVA" localSheetId="29">'BDValores'!#REF!</definedName>
    <definedName name="AnRecIPVA" localSheetId="30">'BDValores'!#REF!</definedName>
    <definedName name="AnRecIPVA">'BDValores'!#REF!</definedName>
    <definedName name="AnRecIPVAFnt" localSheetId="4">'BDValores'!#REF!</definedName>
    <definedName name="AnRecIPVAFnt" localSheetId="5">'BDValores'!#REF!</definedName>
    <definedName name="AnRecIPVAFnt" localSheetId="8">'BDValores'!#REF!</definedName>
    <definedName name="AnRecIPVAFnt" localSheetId="9">'BDValores'!#REF!</definedName>
    <definedName name="AnRecIPVAFnt" localSheetId="10">'BDValores'!#REF!</definedName>
    <definedName name="AnRecIPVAFnt" localSheetId="12">'BDValores'!#REF!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 localSheetId="21">'BDValores'!#REF!</definedName>
    <definedName name="AnRecIPVAFnt" localSheetId="22">'BDValores'!#REF!</definedName>
    <definedName name="AnRecIPVAFnt" localSheetId="24">'BDValores'!#REF!</definedName>
    <definedName name="AnRecIPVAFnt" localSheetId="25">'BDValores'!#REF!</definedName>
    <definedName name="AnRecIPVAFnt" localSheetId="26">'BDValores'!#REF!</definedName>
    <definedName name="AnRecIPVAFnt" localSheetId="27">'BDValores'!#REF!</definedName>
    <definedName name="AnRecIPVAFnt" localSheetId="28">'BDValores'!#REF!</definedName>
    <definedName name="AnRecIPVAFnt" localSheetId="29">'BDValores'!#REF!</definedName>
    <definedName name="AnRecIPVAFnt" localSheetId="30">'BDValores'!#REF!</definedName>
    <definedName name="AnRecIPVAFnt">'BDValores'!#REF!</definedName>
    <definedName name="AnRecIRPrinc" localSheetId="4">'BDValores'!#REF!</definedName>
    <definedName name="AnRecIRPrinc" localSheetId="5">'BDValores'!#REF!</definedName>
    <definedName name="AnRecIRPrinc" localSheetId="8">'BDValores'!#REF!</definedName>
    <definedName name="AnRecIRPrinc" localSheetId="9">'BDValores'!#REF!</definedName>
    <definedName name="AnRecIRPrinc" localSheetId="10">'BDValores'!#REF!</definedName>
    <definedName name="AnRecIRPrinc" localSheetId="12">'BDValores'!#REF!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 localSheetId="21">'BDValores'!#REF!</definedName>
    <definedName name="AnRecIRPrinc" localSheetId="22">'BDValores'!#REF!</definedName>
    <definedName name="AnRecIRPrinc" localSheetId="24">'BDValores'!#REF!</definedName>
    <definedName name="AnRecIRPrinc" localSheetId="25">'BDValores'!#REF!</definedName>
    <definedName name="AnRecIRPrinc" localSheetId="26">'BDValores'!#REF!</definedName>
    <definedName name="AnRecIRPrinc" localSheetId="27">'BDValores'!#REF!</definedName>
    <definedName name="AnRecIRPrinc" localSheetId="28">'BDValores'!#REF!</definedName>
    <definedName name="AnRecIRPrinc" localSheetId="29">'BDValores'!#REF!</definedName>
    <definedName name="AnRecIRPrinc" localSheetId="30">'BDValores'!#REF!</definedName>
    <definedName name="AnRecIRPrinc">'BDValores'!#REF!</definedName>
    <definedName name="AnRecIRPrincFnt" localSheetId="4">'BDValores'!#REF!</definedName>
    <definedName name="AnRecIRPrincFnt" localSheetId="5">'BDValores'!#REF!</definedName>
    <definedName name="AnRecIRPrincFnt" localSheetId="8">'BDValores'!#REF!</definedName>
    <definedName name="AnRecIRPrincFnt" localSheetId="9">'BDValores'!#REF!</definedName>
    <definedName name="AnRecIRPrincFnt" localSheetId="10">'BDValores'!#REF!</definedName>
    <definedName name="AnRecIRPrincFnt" localSheetId="12">'BDValores'!#REF!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 localSheetId="21">'BDValores'!#REF!</definedName>
    <definedName name="AnRecIRPrincFnt" localSheetId="22">'BDValores'!#REF!</definedName>
    <definedName name="AnRecIRPrincFnt" localSheetId="24">'BDValores'!#REF!</definedName>
    <definedName name="AnRecIRPrincFnt" localSheetId="25">'BDValores'!#REF!</definedName>
    <definedName name="AnRecIRPrincFnt" localSheetId="26">'BDValores'!#REF!</definedName>
    <definedName name="AnRecIRPrincFnt" localSheetId="27">'BDValores'!#REF!</definedName>
    <definedName name="AnRecIRPrincFnt" localSheetId="28">'BDValores'!#REF!</definedName>
    <definedName name="AnRecIRPrincFnt" localSheetId="29">'BDValores'!#REF!</definedName>
    <definedName name="AnRecIRPrincFnt" localSheetId="30">'BDValores'!#REF!</definedName>
    <definedName name="AnRecIRPrincFnt">'BDValores'!#REF!</definedName>
    <definedName name="AnRecISSPrinc" localSheetId="4">'BDValores'!#REF!</definedName>
    <definedName name="AnRecISSPrinc" localSheetId="5">'BDValores'!#REF!</definedName>
    <definedName name="AnRecISSPrinc" localSheetId="8">'BDValores'!#REF!</definedName>
    <definedName name="AnRecISSPrinc" localSheetId="9">'BDValores'!#REF!</definedName>
    <definedName name="AnRecISSPrinc" localSheetId="10">'BDValores'!#REF!</definedName>
    <definedName name="AnRecISSPrinc" localSheetId="12">'BDValores'!#REF!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 localSheetId="21">'BDValores'!#REF!</definedName>
    <definedName name="AnRecISSPrinc" localSheetId="22">'BDValores'!#REF!</definedName>
    <definedName name="AnRecISSPrinc" localSheetId="24">'BDValores'!#REF!</definedName>
    <definedName name="AnRecISSPrinc" localSheetId="25">'BDValores'!#REF!</definedName>
    <definedName name="AnRecISSPrinc" localSheetId="26">'BDValores'!#REF!</definedName>
    <definedName name="AnRecISSPrinc" localSheetId="27">'BDValores'!#REF!</definedName>
    <definedName name="AnRecISSPrinc" localSheetId="28">'BDValores'!#REF!</definedName>
    <definedName name="AnRecISSPrinc" localSheetId="29">'BDValores'!#REF!</definedName>
    <definedName name="AnRecISSPrinc" localSheetId="30">'BDValores'!#REF!</definedName>
    <definedName name="AnRecISSPrinc">'BDValores'!#REF!</definedName>
    <definedName name="AnRecISSPrincFnt" localSheetId="4">'BDValores'!#REF!</definedName>
    <definedName name="AnRecISSPrincFnt" localSheetId="5">'BDValores'!#REF!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 localSheetId="21">'BDValores'!#REF!</definedName>
    <definedName name="AnRecISSPrincFnt" localSheetId="22">'BDValores'!#REF!</definedName>
    <definedName name="AnRecISSPrincFnt" localSheetId="24">'BDValores'!#REF!</definedName>
    <definedName name="AnRecISSPrincFnt" localSheetId="25">'BDValores'!#REF!</definedName>
    <definedName name="AnRecISSPrincFnt" localSheetId="26">'BDValores'!#REF!</definedName>
    <definedName name="AnRecISSPrincFnt" localSheetId="27">'BDValores'!#REF!</definedName>
    <definedName name="AnRecISSPrincFnt" localSheetId="28">'BDValores'!#REF!</definedName>
    <definedName name="AnRecISSPrincFnt" localSheetId="29">'BDValores'!#REF!</definedName>
    <definedName name="AnRecISSPrincFnt" localSheetId="30">'BDValores'!#REF!</definedName>
    <definedName name="AnRecISSPrincFnt">'BDValores'!#REF!</definedName>
    <definedName name="AnRecITBIPrinc" localSheetId="4">'BDValores'!#REF!</definedName>
    <definedName name="AnRecITBIPrinc" localSheetId="5">'BDValores'!#REF!</definedName>
    <definedName name="AnRecITBIPrinc" localSheetId="8">'BDValores'!#REF!</definedName>
    <definedName name="AnRecITBIPrinc" localSheetId="9">'BDValores'!#REF!</definedName>
    <definedName name="AnRecITBIPrinc" localSheetId="10">'BDValores'!#REF!</definedName>
    <definedName name="AnRecITBIPrinc" localSheetId="12">'BDValores'!#REF!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 localSheetId="21">'BDValores'!#REF!</definedName>
    <definedName name="AnRecITBIPrinc" localSheetId="22">'BDValores'!#REF!</definedName>
    <definedName name="AnRecITBIPrinc" localSheetId="24">'BDValores'!#REF!</definedName>
    <definedName name="AnRecITBIPrinc" localSheetId="25">'BDValores'!#REF!</definedName>
    <definedName name="AnRecITBIPrinc" localSheetId="26">'BDValores'!#REF!</definedName>
    <definedName name="AnRecITBIPrinc" localSheetId="27">'BDValores'!#REF!</definedName>
    <definedName name="AnRecITBIPrinc" localSheetId="28">'BDValores'!#REF!</definedName>
    <definedName name="AnRecITBIPrinc" localSheetId="29">'BDValores'!#REF!</definedName>
    <definedName name="AnRecITBIPrinc" localSheetId="30">'BDValores'!#REF!</definedName>
    <definedName name="AnRecITBIPrinc">'BDValores'!#REF!</definedName>
    <definedName name="AnRecITBIPrincFnt" localSheetId="4">'BDValores'!#REF!</definedName>
    <definedName name="AnRecITBIPrincFnt" localSheetId="5">'BDValores'!#REF!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 localSheetId="21">'BDValores'!#REF!</definedName>
    <definedName name="AnRecITBIPrincFnt" localSheetId="22">'BDValores'!#REF!</definedName>
    <definedName name="AnRecITBIPrincFnt" localSheetId="24">'BDValores'!#REF!</definedName>
    <definedName name="AnRecITBIPrincFnt" localSheetId="25">'BDValores'!#REF!</definedName>
    <definedName name="AnRecITBIPrincFnt" localSheetId="26">'BDValores'!#REF!</definedName>
    <definedName name="AnRecITBIPrincFnt" localSheetId="27">'BDValores'!#REF!</definedName>
    <definedName name="AnRecITBIPrincFnt" localSheetId="28">'BDValores'!#REF!</definedName>
    <definedName name="AnRecITBIPrincFnt" localSheetId="29">'BDValores'!#REF!</definedName>
    <definedName name="AnRecITBIPrincFnt" localSheetId="30">'BDValores'!#REF!</definedName>
    <definedName name="AnRecITBIPrincFnt">'BDValores'!#REF!</definedName>
    <definedName name="AnRecITR" localSheetId="4">'BDValores'!#REF!</definedName>
    <definedName name="AnRecITR" localSheetId="5">'BDValores'!#REF!</definedName>
    <definedName name="AnRecITR" localSheetId="8">'BDValores'!#REF!</definedName>
    <definedName name="AnRecITR" localSheetId="9">'BDValores'!#REF!</definedName>
    <definedName name="AnRecITR" localSheetId="10">'BDValores'!#REF!</definedName>
    <definedName name="AnRecITR" localSheetId="12">'BDValores'!#REF!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 localSheetId="21">'BDValores'!#REF!</definedName>
    <definedName name="AnRecITR" localSheetId="22">'BDValores'!#REF!</definedName>
    <definedName name="AnRecITR" localSheetId="24">'BDValores'!#REF!</definedName>
    <definedName name="AnRecITR" localSheetId="25">'BDValores'!#REF!</definedName>
    <definedName name="AnRecITR" localSheetId="26">'BDValores'!#REF!</definedName>
    <definedName name="AnRecITR" localSheetId="27">'BDValores'!#REF!</definedName>
    <definedName name="AnRecITR" localSheetId="28">'BDValores'!#REF!</definedName>
    <definedName name="AnRecITR" localSheetId="29">'BDValores'!#REF!</definedName>
    <definedName name="AnRecITR" localSheetId="30">'BDValores'!#REF!</definedName>
    <definedName name="AnRecITR">'BDValores'!#REF!</definedName>
    <definedName name="AnRecITRFnt" localSheetId="4">'BDValores'!#REF!</definedName>
    <definedName name="AnRecITRFnt" localSheetId="5">'BDValores'!#REF!</definedName>
    <definedName name="AnRecITRFnt" localSheetId="8">'BDValores'!#REF!</definedName>
    <definedName name="AnRecITRFnt" localSheetId="9">'BDValores'!#REF!</definedName>
    <definedName name="AnRecITRFnt" localSheetId="10">'BDValores'!#REF!</definedName>
    <definedName name="AnRecITRFnt" localSheetId="12">'BDValores'!#REF!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 localSheetId="21">'BDValores'!#REF!</definedName>
    <definedName name="AnRecITRFnt" localSheetId="22">'BDValores'!#REF!</definedName>
    <definedName name="AnRecITRFnt" localSheetId="24">'BDValores'!#REF!</definedName>
    <definedName name="AnRecITRFnt" localSheetId="25">'BDValores'!#REF!</definedName>
    <definedName name="AnRecITRFnt" localSheetId="26">'BDValores'!#REF!</definedName>
    <definedName name="AnRecITRFnt" localSheetId="27">'BDValores'!#REF!</definedName>
    <definedName name="AnRecITRFnt" localSheetId="28">'BDValores'!#REF!</definedName>
    <definedName name="AnRecITRFnt" localSheetId="29">'BDValores'!#REF!</definedName>
    <definedName name="AnRecITRFnt" localSheetId="30">'BDValores'!#REF!</definedName>
    <definedName name="AnRecITRFnt">'BDValores'!#REF!</definedName>
    <definedName name="AnRecMJ" localSheetId="4">'BDValores'!#REF!</definedName>
    <definedName name="AnRecMJ" localSheetId="5">'BDValores'!#REF!</definedName>
    <definedName name="AnRecMJ" localSheetId="8">'BDValores'!#REF!</definedName>
    <definedName name="AnRecMJ" localSheetId="9">'BDValores'!#REF!</definedName>
    <definedName name="AnRecMJ" localSheetId="10">'BDValores'!#REF!</definedName>
    <definedName name="AnRecMJ" localSheetId="12">'BDValores'!#REF!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 localSheetId="21">'BDValores'!#REF!</definedName>
    <definedName name="AnRecMJ" localSheetId="22">'BDValores'!#REF!</definedName>
    <definedName name="AnRecMJ" localSheetId="24">'BDValores'!#REF!</definedName>
    <definedName name="AnRecMJ" localSheetId="25">'BDValores'!#REF!</definedName>
    <definedName name="AnRecMJ" localSheetId="26">'BDValores'!#REF!</definedName>
    <definedName name="AnRecMJ" localSheetId="27">'BDValores'!#REF!</definedName>
    <definedName name="AnRecMJ" localSheetId="28">'BDValores'!#REF!</definedName>
    <definedName name="AnRecMJ" localSheetId="29">'BDValores'!#REF!</definedName>
    <definedName name="AnRecMJ" localSheetId="30">'BDValores'!#REF!</definedName>
    <definedName name="AnRecMJ">'BDValores'!#REF!</definedName>
    <definedName name="AnRecMJDivAtTrib" localSheetId="4">'BDValores'!#REF!</definedName>
    <definedName name="AnRecMJDivAtTrib" localSheetId="5">'BDValores'!#REF!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 localSheetId="21">'BDValores'!#REF!</definedName>
    <definedName name="AnRecMJDivAtTrib" localSheetId="22">'BDValores'!#REF!</definedName>
    <definedName name="AnRecMJDivAtTrib" localSheetId="24">'BDValores'!#REF!</definedName>
    <definedName name="AnRecMJDivAtTrib" localSheetId="25">'BDValores'!#REF!</definedName>
    <definedName name="AnRecMJDivAtTrib" localSheetId="26">'BDValores'!#REF!</definedName>
    <definedName name="AnRecMJDivAtTrib" localSheetId="27">'BDValores'!#REF!</definedName>
    <definedName name="AnRecMJDivAtTrib" localSheetId="28">'BDValores'!#REF!</definedName>
    <definedName name="AnRecMJDivAtTrib" localSheetId="29">'BDValores'!#REF!</definedName>
    <definedName name="AnRecMJDivAtTrib" localSheetId="30">'BDValores'!#REF!</definedName>
    <definedName name="AnRecMJDivAtTrib">'BDValores'!#REF!</definedName>
    <definedName name="AnRecMJDivAtTribFnt" localSheetId="4">'BDValores'!#REF!</definedName>
    <definedName name="AnRecMJDivAtTribFnt" localSheetId="5">'BDValores'!#REF!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 localSheetId="21">'BDValores'!#REF!</definedName>
    <definedName name="AnRecMJDivAtTribFnt" localSheetId="22">'BDValores'!#REF!</definedName>
    <definedName name="AnRecMJDivAtTribFnt" localSheetId="24">'BDValores'!#REF!</definedName>
    <definedName name="AnRecMJDivAtTribFnt" localSheetId="25">'BDValores'!#REF!</definedName>
    <definedName name="AnRecMJDivAtTribFnt" localSheetId="26">'BDValores'!#REF!</definedName>
    <definedName name="AnRecMJDivAtTribFnt" localSheetId="27">'BDValores'!#REF!</definedName>
    <definedName name="AnRecMJDivAtTribFnt" localSheetId="28">'BDValores'!#REF!</definedName>
    <definedName name="AnRecMJDivAtTribFnt" localSheetId="29">'BDValores'!#REF!</definedName>
    <definedName name="AnRecMJDivAtTribFnt" localSheetId="30">'BDValores'!#REF!</definedName>
    <definedName name="AnRecMJDivAtTribFnt">'BDValores'!#REF!</definedName>
    <definedName name="AnRecMJImp" localSheetId="4">'BDValores'!#REF!</definedName>
    <definedName name="AnRecMJImp" localSheetId="5">'BDValores'!#REF!</definedName>
    <definedName name="AnRecMJImp" localSheetId="8">'BDValores'!#REF!</definedName>
    <definedName name="AnRecMJImp" localSheetId="9">'BDValores'!#REF!</definedName>
    <definedName name="AnRecMJImp" localSheetId="10">'BDValores'!#REF!</definedName>
    <definedName name="AnRecMJImp" localSheetId="12">'BDValores'!#REF!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 localSheetId="21">'BDValores'!#REF!</definedName>
    <definedName name="AnRecMJImp" localSheetId="22">'BDValores'!#REF!</definedName>
    <definedName name="AnRecMJImp" localSheetId="24">'BDValores'!#REF!</definedName>
    <definedName name="AnRecMJImp" localSheetId="25">'BDValores'!#REF!</definedName>
    <definedName name="AnRecMJImp" localSheetId="26">'BDValores'!#REF!</definedName>
    <definedName name="AnRecMJImp" localSheetId="27">'BDValores'!#REF!</definedName>
    <definedName name="AnRecMJImp" localSheetId="28">'BDValores'!#REF!</definedName>
    <definedName name="AnRecMJImp" localSheetId="29">'BDValores'!#REF!</definedName>
    <definedName name="AnRecMJImp" localSheetId="30">'BDValores'!#REF!</definedName>
    <definedName name="AnRecMJImp">'BDValores'!#REF!</definedName>
    <definedName name="AnRecMJImpFnt" localSheetId="4">'BDValores'!#REF!</definedName>
    <definedName name="AnRecMJImpFnt" localSheetId="5">'BDValores'!#REF!</definedName>
    <definedName name="AnRecMJImpFnt" localSheetId="8">'BDValores'!#REF!</definedName>
    <definedName name="AnRecMJImpFnt" localSheetId="9">'BDValores'!#REF!</definedName>
    <definedName name="AnRecMJImpFnt" localSheetId="10">'BDValores'!#REF!</definedName>
    <definedName name="AnRecMJImpFnt" localSheetId="12">'BDValores'!#REF!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 localSheetId="21">'BDValores'!#REF!</definedName>
    <definedName name="AnRecMJImpFnt" localSheetId="22">'BDValores'!#REF!</definedName>
    <definedName name="AnRecMJImpFnt" localSheetId="24">'BDValores'!#REF!</definedName>
    <definedName name="AnRecMJImpFnt" localSheetId="25">'BDValores'!#REF!</definedName>
    <definedName name="AnRecMJImpFnt" localSheetId="26">'BDValores'!#REF!</definedName>
    <definedName name="AnRecMJImpFnt" localSheetId="27">'BDValores'!#REF!</definedName>
    <definedName name="AnRecMJImpFnt" localSheetId="28">'BDValores'!#REF!</definedName>
    <definedName name="AnRecMJImpFnt" localSheetId="29">'BDValores'!#REF!</definedName>
    <definedName name="AnRecMJImpFnt" localSheetId="30">'BDValores'!#REF!</definedName>
    <definedName name="AnRecMJImpFnt">'BDValores'!#REF!</definedName>
    <definedName name="AnRecMJTrib" localSheetId="4">'BDValores'!#REF!</definedName>
    <definedName name="AnRecMJTrib" localSheetId="5">'BDValores'!#REF!</definedName>
    <definedName name="AnRecMJTrib" localSheetId="8">'BDValores'!#REF!</definedName>
    <definedName name="AnRecMJTrib" localSheetId="9">'BDValores'!#REF!</definedName>
    <definedName name="AnRecMJTrib" localSheetId="10">'BDValores'!#REF!</definedName>
    <definedName name="AnRecMJTrib" localSheetId="12">'BDValores'!#REF!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 localSheetId="21">'BDValores'!#REF!</definedName>
    <definedName name="AnRecMJTrib" localSheetId="22">'BDValores'!#REF!</definedName>
    <definedName name="AnRecMJTrib" localSheetId="24">'BDValores'!#REF!</definedName>
    <definedName name="AnRecMJTrib" localSheetId="25">'BDValores'!#REF!</definedName>
    <definedName name="AnRecMJTrib" localSheetId="26">'BDValores'!#REF!</definedName>
    <definedName name="AnRecMJTrib" localSheetId="27">'BDValores'!#REF!</definedName>
    <definedName name="AnRecMJTrib" localSheetId="28">'BDValores'!#REF!</definedName>
    <definedName name="AnRecMJTrib" localSheetId="29">'BDValores'!#REF!</definedName>
    <definedName name="AnRecMJTrib" localSheetId="30">'BDValores'!#REF!</definedName>
    <definedName name="AnRecMJTrib">'BDValores'!#REF!</definedName>
    <definedName name="AnRecMJTribAnRecMJTrib" localSheetId="4">'BDValores'!#REF!</definedName>
    <definedName name="AnRecMJTribAnRecMJTrib" localSheetId="5">'BDValores'!#REF!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 localSheetId="21">'BDValores'!#REF!</definedName>
    <definedName name="AnRecMJTribAnRecMJTrib" localSheetId="22">'BDValores'!#REF!</definedName>
    <definedName name="AnRecMJTribAnRecMJTrib" localSheetId="24">'BDValores'!#REF!</definedName>
    <definedName name="AnRecMJTribAnRecMJTrib" localSheetId="25">'BDValores'!#REF!</definedName>
    <definedName name="AnRecMJTribAnRecMJTrib" localSheetId="26">'BDValores'!#REF!</definedName>
    <definedName name="AnRecMJTribAnRecMJTrib" localSheetId="27">'BDValores'!#REF!</definedName>
    <definedName name="AnRecMJTribAnRecMJTrib" localSheetId="28">'BDValores'!#REF!</definedName>
    <definedName name="AnRecMJTribAnRecMJTrib" localSheetId="29">'BDValores'!#REF!</definedName>
    <definedName name="AnRecMJTribAnRecMJTrib" localSheetId="30">'BDValores'!#REF!</definedName>
    <definedName name="AnRecMJTribAnRecMJTrib">'BDValores'!#REF!</definedName>
    <definedName name="AnRecMJTribFnt" localSheetId="4">'BDValores'!#REF!</definedName>
    <definedName name="AnRecMJTribFnt" localSheetId="5">'BDValores'!#REF!</definedName>
    <definedName name="AnRecMJTribFnt" localSheetId="8">'BDValores'!#REF!</definedName>
    <definedName name="AnRecMJTribFnt" localSheetId="9">'BDValores'!#REF!</definedName>
    <definedName name="AnRecMJTribFnt" localSheetId="10">'BDValores'!#REF!</definedName>
    <definedName name="AnRecMJTribFnt" localSheetId="12">'BDValores'!#REF!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 localSheetId="21">'BDValores'!#REF!</definedName>
    <definedName name="AnRecMJTribFnt" localSheetId="22">'BDValores'!#REF!</definedName>
    <definedName name="AnRecMJTribFnt" localSheetId="24">'BDValores'!#REF!</definedName>
    <definedName name="AnRecMJTribFnt" localSheetId="25">'BDValores'!#REF!</definedName>
    <definedName name="AnRecMJTribFnt" localSheetId="26">'BDValores'!#REF!</definedName>
    <definedName name="AnRecMJTribFnt" localSheetId="27">'BDValores'!#REF!</definedName>
    <definedName name="AnRecMJTribFnt" localSheetId="28">'BDValores'!#REF!</definedName>
    <definedName name="AnRecMJTribFnt" localSheetId="29">'BDValores'!#REF!</definedName>
    <definedName name="AnRecMJTribFnt" localSheetId="30">'BDValores'!#REF!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 localSheetId="21">'BDValores'!#REF!</definedName>
    <definedName name="AnRecOutrasRecCorrentes" localSheetId="22">'BDValores'!#REF!</definedName>
    <definedName name="AnRecOutrasRecCorrentes" localSheetId="24">'BDValores'!#REF!</definedName>
    <definedName name="AnRecOutrasRecCorrentes" localSheetId="25">'BDValores'!#REF!</definedName>
    <definedName name="AnRecOutrasRecCorrentes" localSheetId="26">'BDValores'!#REF!</definedName>
    <definedName name="AnRecOutrasRecCorrentes" localSheetId="27">'BDValores'!#REF!</definedName>
    <definedName name="AnRecOutrasRecCorrentes" localSheetId="28">'BDValores'!#REF!</definedName>
    <definedName name="AnRecOutrasRecCorrentes" localSheetId="29">'BDValores'!#REF!</definedName>
    <definedName name="AnRecOutrasRecCorrentes" localSheetId="30">'BDValores'!#REF!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 localSheetId="21">'BDValores'!#REF!</definedName>
    <definedName name="AnRecOutrasRecCorrentesFnt" localSheetId="22">'BDValores'!#REF!</definedName>
    <definedName name="AnRecOutrasRecCorrentesFnt" localSheetId="24">'BDValores'!#REF!</definedName>
    <definedName name="AnRecOutrasRecCorrentesFnt" localSheetId="25">'BDValores'!#REF!</definedName>
    <definedName name="AnRecOutrasRecCorrentesFnt" localSheetId="26">'BDValores'!#REF!</definedName>
    <definedName name="AnRecOutrasRecCorrentesFnt" localSheetId="27">'BDValores'!#REF!</definedName>
    <definedName name="AnRecOutrasRecCorrentesFnt" localSheetId="28">'BDValores'!#REF!</definedName>
    <definedName name="AnRecOutrasRecCorrentesFnt" localSheetId="29">'BDValores'!#REF!</definedName>
    <definedName name="AnRecOutrasRecCorrentesFnt" localSheetId="30">'BDValores'!#REF!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 localSheetId="21">'BDValores'!#REF!</definedName>
    <definedName name="AnRecReceitaAgropecuaria" localSheetId="22">'BDValores'!#REF!</definedName>
    <definedName name="AnRecReceitaAgropecuaria" localSheetId="24">'BDValores'!#REF!</definedName>
    <definedName name="AnRecReceitaAgropecuaria" localSheetId="25">'BDValores'!#REF!</definedName>
    <definedName name="AnRecReceitaAgropecuaria" localSheetId="26">'BDValores'!#REF!</definedName>
    <definedName name="AnRecReceitaAgropecuaria" localSheetId="27">'BDValores'!#REF!</definedName>
    <definedName name="AnRecReceitaAgropecuaria" localSheetId="28">'BDValores'!#REF!</definedName>
    <definedName name="AnRecReceitaAgropecuaria" localSheetId="29">'BDValores'!#REF!</definedName>
    <definedName name="AnRecReceitaAgropecuaria" localSheetId="30">'BDValores'!#REF!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 localSheetId="21">'BDValores'!#REF!</definedName>
    <definedName name="AnRecReceitaAgropecuariaFnt" localSheetId="22">'BDValores'!#REF!</definedName>
    <definedName name="AnRecReceitaAgropecuariaFnt" localSheetId="24">'BDValores'!#REF!</definedName>
    <definedName name="AnRecReceitaAgropecuariaFnt" localSheetId="25">'BDValores'!#REF!</definedName>
    <definedName name="AnRecReceitaAgropecuariaFnt" localSheetId="26">'BDValores'!#REF!</definedName>
    <definedName name="AnRecReceitaAgropecuariaFnt" localSheetId="27">'BDValores'!#REF!</definedName>
    <definedName name="AnRecReceitaAgropecuariaFnt" localSheetId="28">'BDValores'!#REF!</definedName>
    <definedName name="AnRecReceitaAgropecuariaFnt" localSheetId="29">'BDValores'!#REF!</definedName>
    <definedName name="AnRecReceitaAgropecuariaFnt" localSheetId="30">'BDValores'!#REF!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 localSheetId="21">'BDValores'!#REF!</definedName>
    <definedName name="AnRecReceitaIndustrial" localSheetId="22">'BDValores'!#REF!</definedName>
    <definedName name="AnRecReceitaIndustrial" localSheetId="24">'BDValores'!#REF!</definedName>
    <definedName name="AnRecReceitaIndustrial" localSheetId="25">'BDValores'!#REF!</definedName>
    <definedName name="AnRecReceitaIndustrial" localSheetId="26">'BDValores'!#REF!</definedName>
    <definedName name="AnRecReceitaIndustrial" localSheetId="27">'BDValores'!#REF!</definedName>
    <definedName name="AnRecReceitaIndustrial" localSheetId="28">'BDValores'!#REF!</definedName>
    <definedName name="AnRecReceitaIndustrial" localSheetId="29">'BDValores'!#REF!</definedName>
    <definedName name="AnRecReceitaIndustrial" localSheetId="30">'BDValores'!#REF!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 localSheetId="21">'BDValores'!#REF!</definedName>
    <definedName name="AnRecReceitaIndustrialFnt" localSheetId="22">'BDValores'!#REF!</definedName>
    <definedName name="AnRecReceitaIndustrialFnt" localSheetId="24">'BDValores'!#REF!</definedName>
    <definedName name="AnRecReceitaIndustrialFnt" localSheetId="25">'BDValores'!#REF!</definedName>
    <definedName name="AnRecReceitaIndustrialFnt" localSheetId="26">'BDValores'!#REF!</definedName>
    <definedName name="AnRecReceitaIndustrialFnt" localSheetId="27">'BDValores'!#REF!</definedName>
    <definedName name="AnRecReceitaIndustrialFnt" localSheetId="28">'BDValores'!#REF!</definedName>
    <definedName name="AnRecReceitaIndustrialFnt" localSheetId="29">'BDValores'!#REF!</definedName>
    <definedName name="AnRecReceitaIndustrialFnt" localSheetId="30">'BDValores'!#REF!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 localSheetId="21">'BDValores'!#REF!</definedName>
    <definedName name="AnRecReceitasContribuições" localSheetId="22">'BDValores'!#REF!</definedName>
    <definedName name="AnRecReceitasContribuições" localSheetId="24">'BDValores'!#REF!</definedName>
    <definedName name="AnRecReceitasContribuições" localSheetId="25">'BDValores'!#REF!</definedName>
    <definedName name="AnRecReceitasContribuições" localSheetId="26">'BDValores'!#REF!</definedName>
    <definedName name="AnRecReceitasContribuições" localSheetId="27">'BDValores'!#REF!</definedName>
    <definedName name="AnRecReceitasContribuições" localSheetId="28">'BDValores'!#REF!</definedName>
    <definedName name="AnRecReceitasContribuições" localSheetId="29">'BDValores'!#REF!</definedName>
    <definedName name="AnRecReceitasContribuições" localSheetId="30">'BDValores'!#REF!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 localSheetId="21">'BDValores'!#REF!</definedName>
    <definedName name="AnRecReceitasContribuiçõesFnt" localSheetId="22">'BDValores'!#REF!</definedName>
    <definedName name="AnRecReceitasContribuiçõesFnt" localSheetId="24">'BDValores'!#REF!</definedName>
    <definedName name="AnRecReceitasContribuiçõesFnt" localSheetId="25">'BDValores'!#REF!</definedName>
    <definedName name="AnRecReceitasContribuiçõesFnt" localSheetId="26">'BDValores'!#REF!</definedName>
    <definedName name="AnRecReceitasContribuiçõesFnt" localSheetId="27">'BDValores'!#REF!</definedName>
    <definedName name="AnRecReceitasContribuiçõesFnt" localSheetId="28">'BDValores'!#REF!</definedName>
    <definedName name="AnRecReceitasContribuiçõesFnt" localSheetId="29">'BDValores'!#REF!</definedName>
    <definedName name="AnRecReceitasContribuiçõesFnt" localSheetId="30">'BDValores'!#REF!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 localSheetId="21">'BDValores'!#REF!</definedName>
    <definedName name="AnRecReceitaServiço" localSheetId="22">'BDValores'!#REF!</definedName>
    <definedName name="AnRecReceitaServiço" localSheetId="24">'BDValores'!#REF!</definedName>
    <definedName name="AnRecReceitaServiço" localSheetId="25">'BDValores'!#REF!</definedName>
    <definedName name="AnRecReceitaServiço" localSheetId="26">'BDValores'!#REF!</definedName>
    <definedName name="AnRecReceitaServiço" localSheetId="27">'BDValores'!#REF!</definedName>
    <definedName name="AnRecReceitaServiço" localSheetId="28">'BDValores'!#REF!</definedName>
    <definedName name="AnRecReceitaServiço" localSheetId="29">'BDValores'!#REF!</definedName>
    <definedName name="AnRecReceitaServiço" localSheetId="30">'BDValores'!#REF!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 localSheetId="21">'BDValores'!#REF!</definedName>
    <definedName name="AnRecReceitaServiçoFnt" localSheetId="22">'BDValores'!#REF!</definedName>
    <definedName name="AnRecReceitaServiçoFnt" localSheetId="24">'BDValores'!#REF!</definedName>
    <definedName name="AnRecReceitaServiçoFnt" localSheetId="25">'BDValores'!#REF!</definedName>
    <definedName name="AnRecReceitaServiçoFnt" localSheetId="26">'BDValores'!#REF!</definedName>
    <definedName name="AnRecReceitaServiçoFnt" localSheetId="27">'BDValores'!#REF!</definedName>
    <definedName name="AnRecReceitaServiçoFnt" localSheetId="28">'BDValores'!#REF!</definedName>
    <definedName name="AnRecReceitaServiçoFnt" localSheetId="29">'BDValores'!#REF!</definedName>
    <definedName name="AnRecReceitaServiçoFnt" localSheetId="30">'BDValores'!#REF!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 localSheetId="21">'BDValores'!#REF!</definedName>
    <definedName name="AnRecReceitasPatrimoniais" localSheetId="22">'BDValores'!#REF!</definedName>
    <definedName name="AnRecReceitasPatrimoniais" localSheetId="24">'BDValores'!#REF!</definedName>
    <definedName name="AnRecReceitasPatrimoniais" localSheetId="25">'BDValores'!#REF!</definedName>
    <definedName name="AnRecReceitasPatrimoniais" localSheetId="26">'BDValores'!#REF!</definedName>
    <definedName name="AnRecReceitasPatrimoniais" localSheetId="27">'BDValores'!#REF!</definedName>
    <definedName name="AnRecReceitasPatrimoniais" localSheetId="28">'BDValores'!#REF!</definedName>
    <definedName name="AnRecReceitasPatrimoniais" localSheetId="29">'BDValores'!#REF!</definedName>
    <definedName name="AnRecReceitasPatrimoniais" localSheetId="30">'BDValores'!#REF!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 localSheetId="21">'BDValores'!#REF!</definedName>
    <definedName name="AnRecReceitasPatrimoniaisFnt" localSheetId="22">'BDValores'!#REF!</definedName>
    <definedName name="AnRecReceitasPatrimoniaisFnt" localSheetId="24">'BDValores'!#REF!</definedName>
    <definedName name="AnRecReceitasPatrimoniaisFnt" localSheetId="25">'BDValores'!#REF!</definedName>
    <definedName name="AnRecReceitasPatrimoniaisFnt" localSheetId="26">'BDValores'!#REF!</definedName>
    <definedName name="AnRecReceitasPatrimoniaisFnt" localSheetId="27">'BDValores'!#REF!</definedName>
    <definedName name="AnRecReceitasPatrimoniaisFnt" localSheetId="28">'BDValores'!#REF!</definedName>
    <definedName name="AnRecReceitasPatrimoniaisFnt" localSheetId="29">'BDValores'!#REF!</definedName>
    <definedName name="AnRecReceitasPatrimoniaisFnt" localSheetId="30">'BDValores'!#REF!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 localSheetId="21">'BDValores'!#REF!</definedName>
    <definedName name="AnRecReceitaTributaria" localSheetId="22">'BDValores'!#REF!</definedName>
    <definedName name="AnRecReceitaTributaria" localSheetId="24">'BDValores'!#REF!</definedName>
    <definedName name="AnRecReceitaTributaria" localSheetId="25">'BDValores'!#REF!</definedName>
    <definedName name="AnRecReceitaTributaria" localSheetId="26">'BDValores'!#REF!</definedName>
    <definedName name="AnRecReceitaTributaria" localSheetId="27">'BDValores'!#REF!</definedName>
    <definedName name="AnRecReceitaTributaria" localSheetId="28">'BDValores'!#REF!</definedName>
    <definedName name="AnRecReceitaTributaria" localSheetId="29">'BDValores'!#REF!</definedName>
    <definedName name="AnRecReceitaTributaria" localSheetId="30">'BDValores'!#REF!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 localSheetId="21">'BDValores'!#REF!</definedName>
    <definedName name="AnRecReceitaTributariaFnt" localSheetId="22">'BDValores'!#REF!</definedName>
    <definedName name="AnRecReceitaTributariaFnt" localSheetId="24">'BDValores'!#REF!</definedName>
    <definedName name="AnRecReceitaTributariaFnt" localSheetId="25">'BDValores'!#REF!</definedName>
    <definedName name="AnRecReceitaTributariaFnt" localSheetId="26">'BDValores'!#REF!</definedName>
    <definedName name="AnRecReceitaTributariaFnt" localSheetId="27">'BDValores'!#REF!</definedName>
    <definedName name="AnRecReceitaTributariaFnt" localSheetId="28">'BDValores'!#REF!</definedName>
    <definedName name="AnRecReceitaTributariaFnt" localSheetId="29">'BDValores'!#REF!</definedName>
    <definedName name="AnRecReceitaTributariaFnt" localSheetId="30">'BDValores'!#REF!</definedName>
    <definedName name="AnRecReceitaTributariaFnt">'BDValores'!#REF!</definedName>
    <definedName name="AnRecRecServSaude" localSheetId="4">'BDValores'!#REF!</definedName>
    <definedName name="AnRecRecServSaude" localSheetId="5">'BDValores'!#REF!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 localSheetId="21">'BDValores'!#REF!</definedName>
    <definedName name="AnRecRecServSaude" localSheetId="22">'BDValores'!#REF!</definedName>
    <definedName name="AnRecRecServSaude" localSheetId="24">'BDValores'!#REF!</definedName>
    <definedName name="AnRecRecServSaude" localSheetId="25">'BDValores'!#REF!</definedName>
    <definedName name="AnRecRecServSaude" localSheetId="26">'BDValores'!#REF!</definedName>
    <definedName name="AnRecRecServSaude" localSheetId="27">'BDValores'!#REF!</definedName>
    <definedName name="AnRecRecServSaude" localSheetId="28">'BDValores'!#REF!</definedName>
    <definedName name="AnRecRecServSaude" localSheetId="29">'BDValores'!#REF!</definedName>
    <definedName name="AnRecRecServSaude" localSheetId="30">'BDValores'!#REF!</definedName>
    <definedName name="AnRecRecServSaude">'BDValores'!#REF!</definedName>
    <definedName name="AnRecRecServSaudeFnt" localSheetId="4">'BDValores'!#REF!</definedName>
    <definedName name="AnRecRecServSaudeFnt" localSheetId="5">'BDValores'!#REF!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 localSheetId="21">'BDValores'!#REF!</definedName>
    <definedName name="AnRecRecServSaudeFnt" localSheetId="22">'BDValores'!#REF!</definedName>
    <definedName name="AnRecRecServSaudeFnt" localSheetId="24">'BDValores'!#REF!</definedName>
    <definedName name="AnRecRecServSaudeFnt" localSheetId="25">'BDValores'!#REF!</definedName>
    <definedName name="AnRecRecServSaudeFnt" localSheetId="26">'BDValores'!#REF!</definedName>
    <definedName name="AnRecRecServSaudeFnt" localSheetId="27">'BDValores'!#REF!</definedName>
    <definedName name="AnRecRecServSaudeFnt" localSheetId="28">'BDValores'!#REF!</definedName>
    <definedName name="AnRecRecServSaudeFnt" localSheetId="29">'BDValores'!#REF!</definedName>
    <definedName name="AnRecRecServSaudeFnt" localSheetId="30">'BDValores'!#REF!</definedName>
    <definedName name="AnRecRecServSaudeFnt">'BDValores'!#REF!</definedName>
    <definedName name="AnRecTransCorrentes" localSheetId="4">'BDValores'!#REF!</definedName>
    <definedName name="AnRecTransCorrentes" localSheetId="5">'BDValores'!#REF!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 localSheetId="21">'BDValores'!#REF!</definedName>
    <definedName name="AnRecTransCorrentes" localSheetId="22">'BDValores'!#REF!</definedName>
    <definedName name="AnRecTransCorrentes" localSheetId="24">'BDValores'!#REF!</definedName>
    <definedName name="AnRecTransCorrentes" localSheetId="25">'BDValores'!#REF!</definedName>
    <definedName name="AnRecTransCorrentes" localSheetId="26">'BDValores'!#REF!</definedName>
    <definedName name="AnRecTransCorrentes" localSheetId="27">'BDValores'!#REF!</definedName>
    <definedName name="AnRecTransCorrentes" localSheetId="28">'BDValores'!#REF!</definedName>
    <definedName name="AnRecTransCorrentes" localSheetId="29">'BDValores'!#REF!</definedName>
    <definedName name="AnRecTransCorrentes" localSheetId="30">'BDValores'!#REF!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 localSheetId="21">'BDValores'!#REF!</definedName>
    <definedName name="AnRecTransCorrentesFnt" localSheetId="22">'BDValores'!#REF!</definedName>
    <definedName name="AnRecTransCorrentesFnt" localSheetId="24">'BDValores'!#REF!</definedName>
    <definedName name="AnRecTransCorrentesFnt" localSheetId="25">'BDValores'!#REF!</definedName>
    <definedName name="AnRecTransCorrentesFnt" localSheetId="26">'BDValores'!#REF!</definedName>
    <definedName name="AnRecTransCorrentesFnt" localSheetId="27">'BDValores'!#REF!</definedName>
    <definedName name="AnRecTransCorrentesFnt" localSheetId="28">'BDValores'!#REF!</definedName>
    <definedName name="AnRecTransCorrentesFnt" localSheetId="29">'BDValores'!#REF!</definedName>
    <definedName name="AnRecTransCorrentesFnt" localSheetId="30">'BDValores'!#REF!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 localSheetId="21">'BDValores'!#REF!</definedName>
    <definedName name="AnRecTransfCapConvEstadoSaude" localSheetId="22">'BDValores'!#REF!</definedName>
    <definedName name="AnRecTransfCapConvEstadoSaude" localSheetId="24">'BDValores'!#REF!</definedName>
    <definedName name="AnRecTransfCapConvEstadoSaude" localSheetId="25">'BDValores'!#REF!</definedName>
    <definedName name="AnRecTransfCapConvEstadoSaude" localSheetId="26">'BDValores'!#REF!</definedName>
    <definedName name="AnRecTransfCapConvEstadoSaude" localSheetId="27">'BDValores'!#REF!</definedName>
    <definedName name="AnRecTransfCapConvEstadoSaude" localSheetId="28">'BDValores'!#REF!</definedName>
    <definedName name="AnRecTransfCapConvEstadoSaude" localSheetId="29">'BDValores'!#REF!</definedName>
    <definedName name="AnRecTransfCapConvEstadoSaude" localSheetId="30">'BDValores'!#REF!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 localSheetId="21">'BDValores'!#REF!</definedName>
    <definedName name="AnRecTransfCapConvEstadoSaudeFnt" localSheetId="22">'BDValores'!#REF!</definedName>
    <definedName name="AnRecTransfCapConvEstadoSaudeFnt" localSheetId="24">'BDValores'!#REF!</definedName>
    <definedName name="AnRecTransfCapConvEstadoSaudeFnt" localSheetId="25">'BDValores'!#REF!</definedName>
    <definedName name="AnRecTransfCapConvEstadoSaudeFnt" localSheetId="26">'BDValores'!#REF!</definedName>
    <definedName name="AnRecTransfCapConvEstadoSaudeFnt" localSheetId="27">'BDValores'!#REF!</definedName>
    <definedName name="AnRecTransfCapConvEstadoSaudeFnt" localSheetId="28">'BDValores'!#REF!</definedName>
    <definedName name="AnRecTransfCapConvEstadoSaudeFnt" localSheetId="29">'BDValores'!#REF!</definedName>
    <definedName name="AnRecTransfCapConvEstadoSaudeFnt" localSheetId="30">'BDValores'!#REF!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 localSheetId="21">'BDValores'!#REF!</definedName>
    <definedName name="AnRecTransfCapConvMunicSaude" localSheetId="22">'BDValores'!#REF!</definedName>
    <definedName name="AnRecTransfCapConvMunicSaude" localSheetId="24">'BDValores'!#REF!</definedName>
    <definedName name="AnRecTransfCapConvMunicSaude" localSheetId="25">'BDValores'!#REF!</definedName>
    <definedName name="AnRecTransfCapConvMunicSaude" localSheetId="26">'BDValores'!#REF!</definedName>
    <definedName name="AnRecTransfCapConvMunicSaude" localSheetId="27">'BDValores'!#REF!</definedName>
    <definedName name="AnRecTransfCapConvMunicSaude" localSheetId="28">'BDValores'!#REF!</definedName>
    <definedName name="AnRecTransfCapConvMunicSaude" localSheetId="29">'BDValores'!#REF!</definedName>
    <definedName name="AnRecTransfCapConvMunicSaude" localSheetId="30">'BDValores'!#REF!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 localSheetId="21">'BDValores'!#REF!</definedName>
    <definedName name="AnRecTransfCapConvMunicSaudeFnt" localSheetId="22">'BDValores'!#REF!</definedName>
    <definedName name="AnRecTransfCapConvMunicSaudeFnt" localSheetId="24">'BDValores'!#REF!</definedName>
    <definedName name="AnRecTransfCapConvMunicSaudeFnt" localSheetId="25">'BDValores'!#REF!</definedName>
    <definedName name="AnRecTransfCapConvMunicSaudeFnt" localSheetId="26">'BDValores'!#REF!</definedName>
    <definedName name="AnRecTransfCapConvMunicSaudeFnt" localSheetId="27">'BDValores'!#REF!</definedName>
    <definedName name="AnRecTransfCapConvMunicSaudeFnt" localSheetId="28">'BDValores'!#REF!</definedName>
    <definedName name="AnRecTransfCapConvMunicSaudeFnt" localSheetId="29">'BDValores'!#REF!</definedName>
    <definedName name="AnRecTransfCapConvMunicSaudeFnt" localSheetId="30">'BDValores'!#REF!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 localSheetId="21">'BDValores'!#REF!</definedName>
    <definedName name="AnRecTransfCapConvUniaoSaude" localSheetId="22">'BDValores'!#REF!</definedName>
    <definedName name="AnRecTransfCapConvUniaoSaude" localSheetId="24">'BDValores'!#REF!</definedName>
    <definedName name="AnRecTransfCapConvUniaoSaude" localSheetId="25">'BDValores'!#REF!</definedName>
    <definedName name="AnRecTransfCapConvUniaoSaude" localSheetId="26">'BDValores'!#REF!</definedName>
    <definedName name="AnRecTransfCapConvUniaoSaude" localSheetId="27">'BDValores'!#REF!</definedName>
    <definedName name="AnRecTransfCapConvUniaoSaude" localSheetId="28">'BDValores'!#REF!</definedName>
    <definedName name="AnRecTransfCapConvUniaoSaude" localSheetId="29">'BDValores'!#REF!</definedName>
    <definedName name="AnRecTransfCapConvUniaoSaude" localSheetId="30">'BDValores'!#REF!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 localSheetId="21">'BDValores'!#REF!</definedName>
    <definedName name="AnRecTransfCapConvUniaoSaudeFnt" localSheetId="22">'BDValores'!#REF!</definedName>
    <definedName name="AnRecTransfCapConvUniaoSaudeFnt" localSheetId="24">'BDValores'!#REF!</definedName>
    <definedName name="AnRecTransfCapConvUniaoSaudeFnt" localSheetId="25">'BDValores'!#REF!</definedName>
    <definedName name="AnRecTransfCapConvUniaoSaudeFnt" localSheetId="26">'BDValores'!#REF!</definedName>
    <definedName name="AnRecTransfCapConvUniaoSaudeFnt" localSheetId="27">'BDValores'!#REF!</definedName>
    <definedName name="AnRecTransfCapConvUniaoSaudeFnt" localSheetId="28">'BDValores'!#REF!</definedName>
    <definedName name="AnRecTransfCapConvUniaoSaudeFnt" localSheetId="29">'BDValores'!#REF!</definedName>
    <definedName name="AnRecTransfCapConvUniaoSaudeFnt" localSheetId="30">'BDValores'!#REF!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 localSheetId="21">'BDValores'!#REF!</definedName>
    <definedName name="AnRecTransfCapEstadoSaude" localSheetId="22">'BDValores'!#REF!</definedName>
    <definedName name="AnRecTransfCapEstadoSaude" localSheetId="24">'BDValores'!#REF!</definedName>
    <definedName name="AnRecTransfCapEstadoSaude" localSheetId="25">'BDValores'!#REF!</definedName>
    <definedName name="AnRecTransfCapEstadoSaude" localSheetId="26">'BDValores'!#REF!</definedName>
    <definedName name="AnRecTransfCapEstadoSaude" localSheetId="27">'BDValores'!#REF!</definedName>
    <definedName name="AnRecTransfCapEstadoSaude" localSheetId="28">'BDValores'!#REF!</definedName>
    <definedName name="AnRecTransfCapEstadoSaude" localSheetId="29">'BDValores'!#REF!</definedName>
    <definedName name="AnRecTransfCapEstadoSaude" localSheetId="30">'BDValores'!#REF!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 localSheetId="21">'BDValores'!#REF!</definedName>
    <definedName name="AnRecTransfCapEstadoSaudeFnt" localSheetId="22">'BDValores'!#REF!</definedName>
    <definedName name="AnRecTransfCapEstadoSaudeFnt" localSheetId="24">'BDValores'!#REF!</definedName>
    <definedName name="AnRecTransfCapEstadoSaudeFnt" localSheetId="25">'BDValores'!#REF!</definedName>
    <definedName name="AnRecTransfCapEstadoSaudeFnt" localSheetId="26">'BDValores'!#REF!</definedName>
    <definedName name="AnRecTransfCapEstadoSaudeFnt" localSheetId="27">'BDValores'!#REF!</definedName>
    <definedName name="AnRecTransfCapEstadoSaudeFnt" localSheetId="28">'BDValores'!#REF!</definedName>
    <definedName name="AnRecTransfCapEstadoSaudeFnt" localSheetId="29">'BDValores'!#REF!</definedName>
    <definedName name="AnRecTransfCapEstadoSaudeFnt" localSheetId="30">'BDValores'!#REF!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 localSheetId="21">'BDValores'!#REF!</definedName>
    <definedName name="AnRecTransfCapMunicSaude" localSheetId="22">'BDValores'!#REF!</definedName>
    <definedName name="AnRecTransfCapMunicSaude" localSheetId="24">'BDValores'!#REF!</definedName>
    <definedName name="AnRecTransfCapMunicSaude" localSheetId="25">'BDValores'!#REF!</definedName>
    <definedName name="AnRecTransfCapMunicSaude" localSheetId="26">'BDValores'!#REF!</definedName>
    <definedName name="AnRecTransfCapMunicSaude" localSheetId="27">'BDValores'!#REF!</definedName>
    <definedName name="AnRecTransfCapMunicSaude" localSheetId="28">'BDValores'!#REF!</definedName>
    <definedName name="AnRecTransfCapMunicSaude" localSheetId="29">'BDValores'!#REF!</definedName>
    <definedName name="AnRecTransfCapMunicSaude" localSheetId="30">'BDValores'!#REF!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 localSheetId="21">'BDValores'!#REF!</definedName>
    <definedName name="AnRecTransfCapMunicSaudeFnt" localSheetId="22">'BDValores'!#REF!</definedName>
    <definedName name="AnRecTransfCapMunicSaudeFnt" localSheetId="24">'BDValores'!#REF!</definedName>
    <definedName name="AnRecTransfCapMunicSaudeFnt" localSheetId="25">'BDValores'!#REF!</definedName>
    <definedName name="AnRecTransfCapMunicSaudeFnt" localSheetId="26">'BDValores'!#REF!</definedName>
    <definedName name="AnRecTransfCapMunicSaudeFnt" localSheetId="27">'BDValores'!#REF!</definedName>
    <definedName name="AnRecTransfCapMunicSaudeFnt" localSheetId="28">'BDValores'!#REF!</definedName>
    <definedName name="AnRecTransfCapMunicSaudeFnt" localSheetId="29">'BDValores'!#REF!</definedName>
    <definedName name="AnRecTransfCapMunicSaudeFnt" localSheetId="30">'BDValores'!#REF!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 localSheetId="21">'BDValores'!#REF!</definedName>
    <definedName name="AnRecTransfCapUniaoSaude" localSheetId="22">'BDValores'!#REF!</definedName>
    <definedName name="AnRecTransfCapUniaoSaude" localSheetId="24">'BDValores'!#REF!</definedName>
    <definedName name="AnRecTransfCapUniaoSaude" localSheetId="25">'BDValores'!#REF!</definedName>
    <definedName name="AnRecTransfCapUniaoSaude" localSheetId="26">'BDValores'!#REF!</definedName>
    <definedName name="AnRecTransfCapUniaoSaude" localSheetId="27">'BDValores'!#REF!</definedName>
    <definedName name="AnRecTransfCapUniaoSaude" localSheetId="28">'BDValores'!#REF!</definedName>
    <definedName name="AnRecTransfCapUniaoSaude" localSheetId="29">'BDValores'!#REF!</definedName>
    <definedName name="AnRecTransfCapUniaoSaude" localSheetId="30">'BDValores'!#REF!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 localSheetId="21">'BDValores'!#REF!</definedName>
    <definedName name="AnRecTransfCapUniaoSaudeFnt" localSheetId="22">'BDValores'!#REF!</definedName>
    <definedName name="AnRecTransfCapUniaoSaudeFnt" localSheetId="24">'BDValores'!#REF!</definedName>
    <definedName name="AnRecTransfCapUniaoSaudeFnt" localSheetId="25">'BDValores'!#REF!</definedName>
    <definedName name="AnRecTransfCapUniaoSaudeFnt" localSheetId="26">'BDValores'!#REF!</definedName>
    <definedName name="AnRecTransfCapUniaoSaudeFnt" localSheetId="27">'BDValores'!#REF!</definedName>
    <definedName name="AnRecTransfCapUniaoSaudeFnt" localSheetId="28">'BDValores'!#REF!</definedName>
    <definedName name="AnRecTransfCapUniaoSaudeFnt" localSheetId="29">'BDValores'!#REF!</definedName>
    <definedName name="AnRecTransfCapUniaoSaudeFnt" localSheetId="30">'BDValores'!#REF!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 localSheetId="21">'BDValores'!#REF!</definedName>
    <definedName name="AnRecTransfConvEstadoSaude" localSheetId="22">'BDValores'!#REF!</definedName>
    <definedName name="AnRecTransfConvEstadoSaude" localSheetId="24">'BDValores'!#REF!</definedName>
    <definedName name="AnRecTransfConvEstadoSaude" localSheetId="25">'BDValores'!#REF!</definedName>
    <definedName name="AnRecTransfConvEstadoSaude" localSheetId="26">'BDValores'!#REF!</definedName>
    <definedName name="AnRecTransfConvEstadoSaude" localSheetId="27">'BDValores'!#REF!</definedName>
    <definedName name="AnRecTransfConvEstadoSaude" localSheetId="28">'BDValores'!#REF!</definedName>
    <definedName name="AnRecTransfConvEstadoSaude" localSheetId="29">'BDValores'!#REF!</definedName>
    <definedName name="AnRecTransfConvEstadoSaude" localSheetId="30">'BDValores'!#REF!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 localSheetId="21">'BDValores'!#REF!</definedName>
    <definedName name="AnRecTransfConvEstadoSaudeFnt" localSheetId="22">'BDValores'!#REF!</definedName>
    <definedName name="AnRecTransfConvEstadoSaudeFnt" localSheetId="24">'BDValores'!#REF!</definedName>
    <definedName name="AnRecTransfConvEstadoSaudeFnt" localSheetId="25">'BDValores'!#REF!</definedName>
    <definedName name="AnRecTransfConvEstadoSaudeFnt" localSheetId="26">'BDValores'!#REF!</definedName>
    <definedName name="AnRecTransfConvEstadoSaudeFnt" localSheetId="27">'BDValores'!#REF!</definedName>
    <definedName name="AnRecTransfConvEstadoSaudeFnt" localSheetId="28">'BDValores'!#REF!</definedName>
    <definedName name="AnRecTransfConvEstadoSaudeFnt" localSheetId="29">'BDValores'!#REF!</definedName>
    <definedName name="AnRecTransfConvEstadoSaudeFnt" localSheetId="30">'BDValores'!#REF!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 localSheetId="21">'BDValores'!#REF!</definedName>
    <definedName name="AnRecTransfConvMunicSaude" localSheetId="22">'BDValores'!#REF!</definedName>
    <definedName name="AnRecTransfConvMunicSaude" localSheetId="24">'BDValores'!#REF!</definedName>
    <definedName name="AnRecTransfConvMunicSaude" localSheetId="25">'BDValores'!#REF!</definedName>
    <definedName name="AnRecTransfConvMunicSaude" localSheetId="26">'BDValores'!#REF!</definedName>
    <definedName name="AnRecTransfConvMunicSaude" localSheetId="27">'BDValores'!#REF!</definedName>
    <definedName name="AnRecTransfConvMunicSaude" localSheetId="28">'BDValores'!#REF!</definedName>
    <definedName name="AnRecTransfConvMunicSaude" localSheetId="29">'BDValores'!#REF!</definedName>
    <definedName name="AnRecTransfConvMunicSaude" localSheetId="30">'BDValores'!#REF!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 localSheetId="21">'BDValores'!#REF!</definedName>
    <definedName name="AnRecTransfConvMunicSaudeFnt" localSheetId="22">'BDValores'!#REF!</definedName>
    <definedName name="AnRecTransfConvMunicSaudeFnt" localSheetId="24">'BDValores'!#REF!</definedName>
    <definedName name="AnRecTransfConvMunicSaudeFnt" localSheetId="25">'BDValores'!#REF!</definedName>
    <definedName name="AnRecTransfConvMunicSaudeFnt" localSheetId="26">'BDValores'!#REF!</definedName>
    <definedName name="AnRecTransfConvMunicSaudeFnt" localSheetId="27">'BDValores'!#REF!</definedName>
    <definedName name="AnRecTransfConvMunicSaudeFnt" localSheetId="28">'BDValores'!#REF!</definedName>
    <definedName name="AnRecTransfConvMunicSaudeFnt" localSheetId="29">'BDValores'!#REF!</definedName>
    <definedName name="AnRecTransfConvMunicSaudeFnt" localSheetId="30">'BDValores'!#REF!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 localSheetId="21">'BDValores'!#REF!</definedName>
    <definedName name="AnRecTransfConvUniaoSaude" localSheetId="22">'BDValores'!#REF!</definedName>
    <definedName name="AnRecTransfConvUniaoSaude" localSheetId="24">'BDValores'!#REF!</definedName>
    <definedName name="AnRecTransfConvUniaoSaude" localSheetId="25">'BDValores'!#REF!</definedName>
    <definedName name="AnRecTransfConvUniaoSaude" localSheetId="26">'BDValores'!#REF!</definedName>
    <definedName name="AnRecTransfConvUniaoSaude" localSheetId="27">'BDValores'!#REF!</definedName>
    <definedName name="AnRecTransfConvUniaoSaude" localSheetId="28">'BDValores'!#REF!</definedName>
    <definedName name="AnRecTransfConvUniaoSaude" localSheetId="29">'BDValores'!#REF!</definedName>
    <definedName name="AnRecTransfConvUniaoSaude" localSheetId="30">'BDValores'!#REF!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 localSheetId="21">'BDValores'!#REF!</definedName>
    <definedName name="AnRecTransfConvUniaoSaudeFnt" localSheetId="22">'BDValores'!#REF!</definedName>
    <definedName name="AnRecTransfConvUniaoSaudeFnt" localSheetId="24">'BDValores'!#REF!</definedName>
    <definedName name="AnRecTransfConvUniaoSaudeFnt" localSheetId="25">'BDValores'!#REF!</definedName>
    <definedName name="AnRecTransfConvUniaoSaudeFnt" localSheetId="26">'BDValores'!#REF!</definedName>
    <definedName name="AnRecTransfConvUniaoSaudeFnt" localSheetId="27">'BDValores'!#REF!</definedName>
    <definedName name="AnRecTransfConvUniaoSaudeFnt" localSheetId="28">'BDValores'!#REF!</definedName>
    <definedName name="AnRecTransfConvUniaoSaudeFnt" localSheetId="29">'BDValores'!#REF!</definedName>
    <definedName name="AnRecTransfConvUniaoSaudeFnt" localSheetId="30">'BDValores'!#REF!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 localSheetId="21">'BDValores'!#REF!</definedName>
    <definedName name="AnRecTransfEstadoSaudeFundoAFundo" localSheetId="22">'BDValores'!#REF!</definedName>
    <definedName name="AnRecTransfEstadoSaudeFundoAFundo" localSheetId="24">'BDValores'!#REF!</definedName>
    <definedName name="AnRecTransfEstadoSaudeFundoAFundo" localSheetId="25">'BDValores'!#REF!</definedName>
    <definedName name="AnRecTransfEstadoSaudeFundoAFundo" localSheetId="26">'BDValores'!#REF!</definedName>
    <definedName name="AnRecTransfEstadoSaudeFundoAFundo" localSheetId="27">'BDValores'!#REF!</definedName>
    <definedName name="AnRecTransfEstadoSaudeFundoAFundo" localSheetId="28">'BDValores'!#REF!</definedName>
    <definedName name="AnRecTransfEstadoSaudeFundoAFundo" localSheetId="29">'BDValores'!#REF!</definedName>
    <definedName name="AnRecTransfEstadoSaudeFundoAFundo" localSheetId="30">'BDValores'!#REF!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 localSheetId="21">'BDValores'!#REF!</definedName>
    <definedName name="AnRecTransfEstadoSaudeFundoAFundoFnt" localSheetId="22">'BDValores'!#REF!</definedName>
    <definedName name="AnRecTransfEstadoSaudeFundoAFundoFnt" localSheetId="24">'BDValores'!#REF!</definedName>
    <definedName name="AnRecTransfEstadoSaudeFundoAFundoFnt" localSheetId="25">'BDValores'!#REF!</definedName>
    <definedName name="AnRecTransfEstadoSaudeFundoAFundoFnt" localSheetId="26">'BDValores'!#REF!</definedName>
    <definedName name="AnRecTransfEstadoSaudeFundoAFundoFnt" localSheetId="27">'BDValores'!#REF!</definedName>
    <definedName name="AnRecTransfEstadoSaudeFundoAFundoFnt" localSheetId="28">'BDValores'!#REF!</definedName>
    <definedName name="AnRecTransfEstadoSaudeFundoAFundoFnt" localSheetId="29">'BDValores'!#REF!</definedName>
    <definedName name="AnRecTransfEstadoSaudeFundoAFundoFnt" localSheetId="30">'BDValores'!#REF!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 localSheetId="21">'BDValores'!#REF!</definedName>
    <definedName name="AnRecTransfMunicSaudeFundoAFundo" localSheetId="22">'BDValores'!#REF!</definedName>
    <definedName name="AnRecTransfMunicSaudeFundoAFundo" localSheetId="24">'BDValores'!#REF!</definedName>
    <definedName name="AnRecTransfMunicSaudeFundoAFundo" localSheetId="25">'BDValores'!#REF!</definedName>
    <definedName name="AnRecTransfMunicSaudeFundoAFundo" localSheetId="26">'BDValores'!#REF!</definedName>
    <definedName name="AnRecTransfMunicSaudeFundoAFundo" localSheetId="27">'BDValores'!#REF!</definedName>
    <definedName name="AnRecTransfMunicSaudeFundoAFundo" localSheetId="28">'BDValores'!#REF!</definedName>
    <definedName name="AnRecTransfMunicSaudeFundoAFundo" localSheetId="29">'BDValores'!#REF!</definedName>
    <definedName name="AnRecTransfMunicSaudeFundoAFundo" localSheetId="30">'BDValores'!#REF!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 localSheetId="21">'BDValores'!#REF!</definedName>
    <definedName name="AnRecTransfMunicSaudeFundoAFundoFnt" localSheetId="22">'BDValores'!#REF!</definedName>
    <definedName name="AnRecTransfMunicSaudeFundoAFundoFnt" localSheetId="24">'BDValores'!#REF!</definedName>
    <definedName name="AnRecTransfMunicSaudeFundoAFundoFnt" localSheetId="25">'BDValores'!#REF!</definedName>
    <definedName name="AnRecTransfMunicSaudeFundoAFundoFnt" localSheetId="26">'BDValores'!#REF!</definedName>
    <definedName name="AnRecTransfMunicSaudeFundoAFundoFnt" localSheetId="27">'BDValores'!#REF!</definedName>
    <definedName name="AnRecTransfMunicSaudeFundoAFundoFnt" localSheetId="28">'BDValores'!#REF!</definedName>
    <definedName name="AnRecTransfMunicSaudeFundoAFundoFnt" localSheetId="29">'BDValores'!#REF!</definedName>
    <definedName name="AnRecTransfMunicSaudeFundoAFundoFnt" localSheetId="30">'BDValores'!#REF!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 localSheetId="21">'BDValores'!#REF!</definedName>
    <definedName name="AnRecTransfRecFundeb" localSheetId="22">'BDValores'!#REF!</definedName>
    <definedName name="AnRecTransfRecFundeb" localSheetId="24">'BDValores'!#REF!</definedName>
    <definedName name="AnRecTransfRecFundeb" localSheetId="25">'BDValores'!#REF!</definedName>
    <definedName name="AnRecTransfRecFundeb" localSheetId="26">'BDValores'!#REF!</definedName>
    <definedName name="AnRecTransfRecFundeb" localSheetId="27">'BDValores'!#REF!</definedName>
    <definedName name="AnRecTransfRecFundeb" localSheetId="28">'BDValores'!#REF!</definedName>
    <definedName name="AnRecTransfRecFundeb" localSheetId="29">'BDValores'!#REF!</definedName>
    <definedName name="AnRecTransfRecFundeb" localSheetId="30">'BDValores'!#REF!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 localSheetId="21">'BDValores'!#REF!</definedName>
    <definedName name="AnRecTransfRecFundebFnt" localSheetId="22">'BDValores'!#REF!</definedName>
    <definedName name="AnRecTransfRecFundebFnt" localSheetId="24">'BDValores'!#REF!</definedName>
    <definedName name="AnRecTransfRecFundebFnt" localSheetId="25">'BDValores'!#REF!</definedName>
    <definedName name="AnRecTransfRecFundebFnt" localSheetId="26">'BDValores'!#REF!</definedName>
    <definedName name="AnRecTransfRecFundebFnt" localSheetId="27">'BDValores'!#REF!</definedName>
    <definedName name="AnRecTransfRecFundebFnt" localSheetId="28">'BDValores'!#REF!</definedName>
    <definedName name="AnRecTransfRecFundebFnt" localSheetId="29">'BDValores'!#REF!</definedName>
    <definedName name="AnRecTransfRecFundebFnt" localSheetId="30">'BDValores'!#REF!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 localSheetId="21">'BDValores'!#REF!</definedName>
    <definedName name="AnRecTransfSUSFundoAFundo" localSheetId="22">'BDValores'!#REF!</definedName>
    <definedName name="AnRecTransfSUSFundoAFundo" localSheetId="24">'BDValores'!#REF!</definedName>
    <definedName name="AnRecTransfSUSFundoAFundo" localSheetId="25">'BDValores'!#REF!</definedName>
    <definedName name="AnRecTransfSUSFundoAFundo" localSheetId="26">'BDValores'!#REF!</definedName>
    <definedName name="AnRecTransfSUSFundoAFundo" localSheetId="27">'BDValores'!#REF!</definedName>
    <definedName name="AnRecTransfSUSFundoAFundo" localSheetId="28">'BDValores'!#REF!</definedName>
    <definedName name="AnRecTransfSUSFundoAFundo" localSheetId="29">'BDValores'!#REF!</definedName>
    <definedName name="AnRecTransfSUSFundoAFundo" localSheetId="30">'BDValores'!#REF!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 localSheetId="21">'BDValores'!#REF!</definedName>
    <definedName name="AnRecTransfSUSFundoAFundoFnt" localSheetId="22">'BDValores'!#REF!</definedName>
    <definedName name="AnRecTransfSUSFundoAFundoFnt" localSheetId="24">'BDValores'!#REF!</definedName>
    <definedName name="AnRecTransfSUSFundoAFundoFnt" localSheetId="25">'BDValores'!#REF!</definedName>
    <definedName name="AnRecTransfSUSFundoAFundoFnt" localSheetId="26">'BDValores'!#REF!</definedName>
    <definedName name="AnRecTransfSUSFundoAFundoFnt" localSheetId="27">'BDValores'!#REF!</definedName>
    <definedName name="AnRecTransfSUSFundoAFundoFnt" localSheetId="28">'BDValores'!#REF!</definedName>
    <definedName name="AnRecTransfSUSFundoAFundoFnt" localSheetId="29">'BDValores'!#REF!</definedName>
    <definedName name="AnRecTransfSUSFundoAFundoFnt" localSheetId="30">'BDValores'!#REF!</definedName>
    <definedName name="AnRecTransfSUSFundoAFundoFnt">'BDValores'!#REF!</definedName>
    <definedName name="_xlnm.Print_Area" localSheetId="3">'01'!$B$2:$AL$15</definedName>
    <definedName name="_xlnm.Print_Area" localSheetId="5">'03'!$B$7:$D$243</definedName>
    <definedName name="_xlnm.Print_Area" localSheetId="7">'05'!$C$9:$D$74</definedName>
    <definedName name="_xlnm.Print_Area" localSheetId="8">'06'!$C$9:$D$9</definedName>
    <definedName name="_xlnm.Print_Area" localSheetId="9">'07'!$C$9:$D$15</definedName>
    <definedName name="_xlnm.Print_Area" localSheetId="10">'08'!$C$9:$D$9</definedName>
    <definedName name="_xlnm.Print_Area" localSheetId="13">'11'!$C$9:$D$9</definedName>
    <definedName name="_xlnm.Print_Area" localSheetId="17">'15'!$B$2:$H$94</definedName>
    <definedName name="_xlnm.Print_Area" localSheetId="18">'16'!$B$2:$H$59</definedName>
    <definedName name="_xlnm.Print_Area" localSheetId="1">'BDValores'!$H$3:$H$4</definedName>
    <definedName name="_xlnm.Print_Area" localSheetId="2">'MENU'!$B$1:$C$25</definedName>
    <definedName name="ataEntregaDoc" localSheetId="4">#REF!</definedName>
    <definedName name="ataEntregaDoc" localSheetId="5">#REF!</definedName>
    <definedName name="ataEntregaDoc" localSheetId="8">#REF!</definedName>
    <definedName name="ataEntregaDoc" localSheetId="9">#REF!</definedName>
    <definedName name="ataEntregaDoc" localSheetId="10">#REF!</definedName>
    <definedName name="ataEntregaDoc" localSheetId="12">#REF!</definedName>
    <definedName name="ataEntregaDoc" localSheetId="13">#REF!</definedName>
    <definedName name="ataEntregaDoc" localSheetId="14">#REF!</definedName>
    <definedName name="ataEntregaDoc" localSheetId="15">#REF!</definedName>
    <definedName name="ataEntregaDoc" localSheetId="16">#REF!</definedName>
    <definedName name="ataEntregaDoc" localSheetId="18">#REF!</definedName>
    <definedName name="ataEntregaDoc" localSheetId="21">#REF!</definedName>
    <definedName name="ataEntregaDoc" localSheetId="22">#REF!</definedName>
    <definedName name="ataEntregaDoc" localSheetId="24">#REF!</definedName>
    <definedName name="ataEntregaDoc" localSheetId="25">#REF!</definedName>
    <definedName name="ataEntregaDoc" localSheetId="26">#REF!</definedName>
    <definedName name="ataEntregaDoc" localSheetId="27">#REF!</definedName>
    <definedName name="ataEntregaDoc" localSheetId="28">#REF!</definedName>
    <definedName name="ataEntregaDoc" localSheetId="29">#REF!</definedName>
    <definedName name="ataEntregaDoc" localSheetId="30">#REF!</definedName>
    <definedName name="ataEntregaDoc">#REF!</definedName>
    <definedName name="BD_Municípios">#REF!</definedName>
    <definedName name="BDBB_AFM" localSheetId="4">'BDValores'!#REF!</definedName>
    <definedName name="BDBB_AFM" localSheetId="5">'BDValores'!#REF!</definedName>
    <definedName name="BDBB_AFM" localSheetId="8">'BDValores'!#REF!</definedName>
    <definedName name="BDBB_AFM" localSheetId="9">'BDValores'!#REF!</definedName>
    <definedName name="BDBB_AFM" localSheetId="10">'BDValores'!#REF!</definedName>
    <definedName name="BDBB_AFM" localSheetId="12">'BDValores'!#REF!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 localSheetId="21">'BDValores'!#REF!</definedName>
    <definedName name="BDBB_AFM" localSheetId="22">'BDValores'!#REF!</definedName>
    <definedName name="BDBB_AFM" localSheetId="24">'BDValores'!#REF!</definedName>
    <definedName name="BDBB_AFM" localSheetId="25">'BDValores'!#REF!</definedName>
    <definedName name="BDBB_AFM" localSheetId="26">'BDValores'!#REF!</definedName>
    <definedName name="BDBB_AFM" localSheetId="27">'BDValores'!#REF!</definedName>
    <definedName name="BDBB_AFM" localSheetId="28">'BDValores'!#REF!</definedName>
    <definedName name="BDBB_AFM" localSheetId="29">'BDValores'!#REF!</definedName>
    <definedName name="BDBB_AFM" localSheetId="30">'BDValores'!#REF!</definedName>
    <definedName name="BDBB_AFM">'BDValores'!#REF!</definedName>
    <definedName name="BDBB_CIDE" localSheetId="4">'BDValores'!#REF!</definedName>
    <definedName name="BDBB_CIDE" localSheetId="5">'BDValores'!#REF!</definedName>
    <definedName name="BDBB_CIDE" localSheetId="8">'BDValores'!#REF!</definedName>
    <definedName name="BDBB_CIDE" localSheetId="9">'BDValores'!#REF!</definedName>
    <definedName name="BDBB_CIDE" localSheetId="10">'BDValores'!#REF!</definedName>
    <definedName name="BDBB_CIDE" localSheetId="12">'BDValores'!#REF!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 localSheetId="21">'BDValores'!#REF!</definedName>
    <definedName name="BDBB_CIDE" localSheetId="22">'BDValores'!#REF!</definedName>
    <definedName name="BDBB_CIDE" localSheetId="24">'BDValores'!#REF!</definedName>
    <definedName name="BDBB_CIDE" localSheetId="25">'BDValores'!#REF!</definedName>
    <definedName name="BDBB_CIDE" localSheetId="26">'BDValores'!#REF!</definedName>
    <definedName name="BDBB_CIDE" localSheetId="27">'BDValores'!#REF!</definedName>
    <definedName name="BDBB_CIDE" localSheetId="28">'BDValores'!#REF!</definedName>
    <definedName name="BDBB_CIDE" localSheetId="29">'BDValores'!#REF!</definedName>
    <definedName name="BDBB_CIDE" localSheetId="30">'BDValores'!#REF!</definedName>
    <definedName name="BDBB_CIDE">'BDValores'!#REF!</definedName>
    <definedName name="BDBB_FEP" localSheetId="4">'BDValores'!#REF!</definedName>
    <definedName name="BDBB_FEP" localSheetId="5">'BDValores'!#REF!</definedName>
    <definedName name="BDBB_FEP" localSheetId="8">'BDValores'!#REF!</definedName>
    <definedName name="BDBB_FEP" localSheetId="9">'BDValores'!#REF!</definedName>
    <definedName name="BDBB_FEP" localSheetId="10">'BDValores'!#REF!</definedName>
    <definedName name="BDBB_FEP" localSheetId="12">'BDValores'!#REF!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 localSheetId="21">'BDValores'!#REF!</definedName>
    <definedName name="BDBB_FEP" localSheetId="22">'BDValores'!#REF!</definedName>
    <definedName name="BDBB_FEP" localSheetId="24">'BDValores'!#REF!</definedName>
    <definedName name="BDBB_FEP" localSheetId="25">'BDValores'!#REF!</definedName>
    <definedName name="BDBB_FEP" localSheetId="26">'BDValores'!#REF!</definedName>
    <definedName name="BDBB_FEP" localSheetId="27">'BDValores'!#REF!</definedName>
    <definedName name="BDBB_FEP" localSheetId="28">'BDValores'!#REF!</definedName>
    <definedName name="BDBB_FEP" localSheetId="29">'BDValores'!#REF!</definedName>
    <definedName name="BDBB_FEP" localSheetId="30">'BDValores'!#REF!</definedName>
    <definedName name="BDBB_FEP">'BDValores'!#REF!</definedName>
    <definedName name="BDBB_FPM" localSheetId="4">'BDValores'!#REF!</definedName>
    <definedName name="BDBB_FPM" localSheetId="5">'BDValores'!#REF!</definedName>
    <definedName name="BDBB_FPM" localSheetId="8">'BDValores'!#REF!</definedName>
    <definedName name="BDBB_FPM" localSheetId="9">'BDValores'!#REF!</definedName>
    <definedName name="BDBB_FPM" localSheetId="10">'BDValores'!#REF!</definedName>
    <definedName name="BDBB_FPM" localSheetId="12">'BDValores'!#REF!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 localSheetId="21">'BDValores'!#REF!</definedName>
    <definedName name="BDBB_FPM" localSheetId="22">'BDValores'!#REF!</definedName>
    <definedName name="BDBB_FPM" localSheetId="24">'BDValores'!#REF!</definedName>
    <definedName name="BDBB_FPM" localSheetId="25">'BDValores'!#REF!</definedName>
    <definedName name="BDBB_FPM" localSheetId="26">'BDValores'!#REF!</definedName>
    <definedName name="BDBB_FPM" localSheetId="27">'BDValores'!#REF!</definedName>
    <definedName name="BDBB_FPM" localSheetId="28">'BDValores'!#REF!</definedName>
    <definedName name="BDBB_FPM" localSheetId="29">'BDValores'!#REF!</definedName>
    <definedName name="BDBB_FPM" localSheetId="30">'BDValores'!#REF!</definedName>
    <definedName name="BDBB_FPM">'BDValores'!#REF!</definedName>
    <definedName name="BDBB_FUNDEB" localSheetId="4">'BDValores'!#REF!</definedName>
    <definedName name="BDBB_FUNDEB" localSheetId="5">'BDValores'!#REF!</definedName>
    <definedName name="BDBB_FUNDEB" localSheetId="8">'BDValores'!#REF!</definedName>
    <definedName name="BDBB_FUNDEB" localSheetId="9">'BDValores'!#REF!</definedName>
    <definedName name="BDBB_FUNDEB" localSheetId="10">'BDValores'!#REF!</definedName>
    <definedName name="BDBB_FUNDEB" localSheetId="12">'BDValores'!#REF!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 localSheetId="21">'BDValores'!#REF!</definedName>
    <definedName name="BDBB_FUNDEB" localSheetId="22">'BDValores'!#REF!</definedName>
    <definedName name="BDBB_FUNDEB" localSheetId="24">'BDValores'!#REF!</definedName>
    <definedName name="BDBB_FUNDEB" localSheetId="25">'BDValores'!#REF!</definedName>
    <definedName name="BDBB_FUNDEB" localSheetId="26">'BDValores'!#REF!</definedName>
    <definedName name="BDBB_FUNDEB" localSheetId="27">'BDValores'!#REF!</definedName>
    <definedName name="BDBB_FUNDEB" localSheetId="28">'BDValores'!#REF!</definedName>
    <definedName name="BDBB_FUNDEB" localSheetId="29">'BDValores'!#REF!</definedName>
    <definedName name="BDBB_FUNDEB" localSheetId="30">'BDValores'!#REF!</definedName>
    <definedName name="BDBB_FUNDEB">'BDValores'!#REF!</definedName>
    <definedName name="BDBB_FUNDEBCompl" localSheetId="4">'BDValores'!#REF!</definedName>
    <definedName name="BDBB_FUNDEBCompl" localSheetId="5">'BDValores'!#REF!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 localSheetId="21">'BDValores'!#REF!</definedName>
    <definedName name="BDBB_FUNDEBCompl" localSheetId="22">'BDValores'!#REF!</definedName>
    <definedName name="BDBB_FUNDEBCompl" localSheetId="24">'BDValores'!#REF!</definedName>
    <definedName name="BDBB_FUNDEBCompl" localSheetId="25">'BDValores'!#REF!</definedName>
    <definedName name="BDBB_FUNDEBCompl" localSheetId="26">'BDValores'!#REF!</definedName>
    <definedName name="BDBB_FUNDEBCompl" localSheetId="27">'BDValores'!#REF!</definedName>
    <definedName name="BDBB_FUNDEBCompl" localSheetId="28">'BDValores'!#REF!</definedName>
    <definedName name="BDBB_FUNDEBCompl" localSheetId="29">'BDValores'!#REF!</definedName>
    <definedName name="BDBB_FUNDEBCompl" localSheetId="30">'BDValores'!#REF!</definedName>
    <definedName name="BDBB_FUNDEBCompl">'BDValores'!#REF!</definedName>
    <definedName name="BDBB_ICMSDes" localSheetId="4">'BDValores'!#REF!</definedName>
    <definedName name="BDBB_ICMSDes" localSheetId="5">'BDValores'!#REF!</definedName>
    <definedName name="BDBB_ICMSDes" localSheetId="8">'BDValores'!#REF!</definedName>
    <definedName name="BDBB_ICMSDes" localSheetId="9">'BDValores'!#REF!</definedName>
    <definedName name="BDBB_ICMSDes" localSheetId="10">'BDValores'!#REF!</definedName>
    <definedName name="BDBB_ICMSDes" localSheetId="12">'BDValores'!#REF!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 localSheetId="21">'BDValores'!#REF!</definedName>
    <definedName name="BDBB_ICMSDes" localSheetId="22">'BDValores'!#REF!</definedName>
    <definedName name="BDBB_ICMSDes" localSheetId="24">'BDValores'!#REF!</definedName>
    <definedName name="BDBB_ICMSDes" localSheetId="25">'BDValores'!#REF!</definedName>
    <definedName name="BDBB_ICMSDes" localSheetId="26">'BDValores'!#REF!</definedName>
    <definedName name="BDBB_ICMSDes" localSheetId="27">'BDValores'!#REF!</definedName>
    <definedName name="BDBB_ICMSDes" localSheetId="28">'BDValores'!#REF!</definedName>
    <definedName name="BDBB_ICMSDes" localSheetId="29">'BDValores'!#REF!</definedName>
    <definedName name="BDBB_ICMSDes" localSheetId="30">'BDValores'!#REF!</definedName>
    <definedName name="BDBB_ICMSDes">'BDValores'!#REF!</definedName>
    <definedName name="BDBB_ITR" localSheetId="4">'BDValores'!#REF!</definedName>
    <definedName name="BDBB_ITR" localSheetId="5">'BDValores'!#REF!</definedName>
    <definedName name="BDBB_ITR" localSheetId="8">'BDValores'!#REF!</definedName>
    <definedName name="BDBB_ITR" localSheetId="9">'BDValores'!#REF!</definedName>
    <definedName name="BDBB_ITR" localSheetId="10">'BDValores'!#REF!</definedName>
    <definedName name="BDBB_ITR" localSheetId="12">'BDValores'!#REF!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 localSheetId="21">'BDValores'!#REF!</definedName>
    <definedName name="BDBB_ITR" localSheetId="22">'BDValores'!#REF!</definedName>
    <definedName name="BDBB_ITR" localSheetId="24">'BDValores'!#REF!</definedName>
    <definedName name="BDBB_ITR" localSheetId="25">'BDValores'!#REF!</definedName>
    <definedName name="BDBB_ITR" localSheetId="26">'BDValores'!#REF!</definedName>
    <definedName name="BDBB_ITR" localSheetId="27">'BDValores'!#REF!</definedName>
    <definedName name="BDBB_ITR" localSheetId="28">'BDValores'!#REF!</definedName>
    <definedName name="BDBB_ITR" localSheetId="29">'BDValores'!#REF!</definedName>
    <definedName name="BDBB_ITR" localSheetId="30">'BDValores'!#REF!</definedName>
    <definedName name="BDBB_ITR">'BDValores'!#REF!</definedName>
    <definedName name="BdInformação" localSheetId="4">#REF!</definedName>
    <definedName name="BdInformação" localSheetId="5">#REF!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21">#REF!</definedName>
    <definedName name="BdInformação" localSheetId="22">#REF!</definedName>
    <definedName name="BdInformação" localSheetId="24">#REF!</definedName>
    <definedName name="BdInformação" localSheetId="25">#REF!</definedName>
    <definedName name="BdInformação" localSheetId="26">#REF!</definedName>
    <definedName name="BdInformação" localSheetId="27">#REF!</definedName>
    <definedName name="BdInformação" localSheetId="28">#REF!</definedName>
    <definedName name="BdInformação" localSheetId="29">#REF!</definedName>
    <definedName name="BdInformação" localSheetId="30">#REF!</definedName>
    <definedName name="BdInformação" localSheetId="1">#REF!</definedName>
    <definedName name="BdInformação">#REF!</definedName>
    <definedName name="BDRespInício" localSheetId="4">#REF!</definedName>
    <definedName name="BDRespInício" localSheetId="5">#REF!</definedName>
    <definedName name="BDRespInício" localSheetId="8">#REF!</definedName>
    <definedName name="BDRespInício" localSheetId="9">#REF!</definedName>
    <definedName name="BDRespInício" localSheetId="10">#REF!</definedName>
    <definedName name="BDRespInício" localSheetId="12">#REF!</definedName>
    <definedName name="BDRespInício" localSheetId="13">#REF!</definedName>
    <definedName name="BDRespInício" localSheetId="14">#REF!</definedName>
    <definedName name="BDRespInício" localSheetId="15">#REF!</definedName>
    <definedName name="BDRespInício" localSheetId="16">#REF!</definedName>
    <definedName name="BDRespInício" localSheetId="18">#REF!</definedName>
    <definedName name="BDRespInício" localSheetId="21">#REF!</definedName>
    <definedName name="BDRespInício" localSheetId="22">#REF!</definedName>
    <definedName name="BDRespInício" localSheetId="24">#REF!</definedName>
    <definedName name="BDRespInício" localSheetId="25">#REF!</definedName>
    <definedName name="BDRespInício" localSheetId="26">#REF!</definedName>
    <definedName name="BDRespInício" localSheetId="27">#REF!</definedName>
    <definedName name="BDRespInício" localSheetId="28">#REF!</definedName>
    <definedName name="BDRespInício" localSheetId="29">#REF!</definedName>
    <definedName name="BDRespInício" localSheetId="30">#REF!</definedName>
    <definedName name="BDRespInício">#REF!</definedName>
    <definedName name="BDSefazICMS" localSheetId="4">'BDValores'!#REF!</definedName>
    <definedName name="BDSefazICMS" localSheetId="5">'BDValores'!#REF!</definedName>
    <definedName name="BDSefazICMS" localSheetId="8">'BDValores'!#REF!</definedName>
    <definedName name="BDSefazICMS" localSheetId="9">'BDValores'!#REF!</definedName>
    <definedName name="BDSefazICMS" localSheetId="10">'BDValores'!#REF!</definedName>
    <definedName name="BDSefazICMS" localSheetId="12">'BDValores'!#REF!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 localSheetId="21">'BDValores'!#REF!</definedName>
    <definedName name="BDSefazICMS" localSheetId="22">'BDValores'!#REF!</definedName>
    <definedName name="BDSefazICMS" localSheetId="24">'BDValores'!#REF!</definedName>
    <definedName name="BDSefazICMS" localSheetId="25">'BDValores'!#REF!</definedName>
    <definedName name="BDSefazICMS" localSheetId="26">'BDValores'!#REF!</definedName>
    <definedName name="BDSefazICMS" localSheetId="27">'BDValores'!#REF!</definedName>
    <definedName name="BDSefazICMS" localSheetId="28">'BDValores'!#REF!</definedName>
    <definedName name="BDSefazICMS" localSheetId="29">'BDValores'!#REF!</definedName>
    <definedName name="BDSefazICMS" localSheetId="30">'BDValores'!#REF!</definedName>
    <definedName name="BDSefazICMS">'BDValores'!#REF!</definedName>
    <definedName name="BDSefazIPI" localSheetId="4">'BDValores'!#REF!</definedName>
    <definedName name="BDSefazIPI" localSheetId="5">'BDValores'!#REF!</definedName>
    <definedName name="BDSefazIPI" localSheetId="8">'BDValores'!#REF!</definedName>
    <definedName name="BDSefazIPI" localSheetId="9">'BDValores'!#REF!</definedName>
    <definedName name="BDSefazIPI" localSheetId="10">'BDValores'!#REF!</definedName>
    <definedName name="BDSefazIPI" localSheetId="12">'BDValores'!#REF!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 localSheetId="21">'BDValores'!#REF!</definedName>
    <definedName name="BDSefazIPI" localSheetId="22">'BDValores'!#REF!</definedName>
    <definedName name="BDSefazIPI" localSheetId="24">'BDValores'!#REF!</definedName>
    <definedName name="BDSefazIPI" localSheetId="25">'BDValores'!#REF!</definedName>
    <definedName name="BDSefazIPI" localSheetId="26">'BDValores'!#REF!</definedName>
    <definedName name="BDSefazIPI" localSheetId="27">'BDValores'!#REF!</definedName>
    <definedName name="BDSefazIPI" localSheetId="28">'BDValores'!#REF!</definedName>
    <definedName name="BDSefazIPI" localSheetId="29">'BDValores'!#REF!</definedName>
    <definedName name="BDSefazIPI" localSheetId="30">'BDValores'!#REF!</definedName>
    <definedName name="BDSefazIPI">'BDValores'!#REF!</definedName>
    <definedName name="BDSefazIPVA" localSheetId="4">'BDValores'!#REF!</definedName>
    <definedName name="BDSefazIPVA" localSheetId="5">'BDValores'!#REF!</definedName>
    <definedName name="BDSefazIPVA" localSheetId="8">'BDValores'!#REF!</definedName>
    <definedName name="BDSefazIPVA" localSheetId="9">'BDValores'!#REF!</definedName>
    <definedName name="BDSefazIPVA" localSheetId="10">'BDValores'!#REF!</definedName>
    <definedName name="BDSefazIPVA" localSheetId="12">'BDValores'!#REF!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 localSheetId="21">'BDValores'!#REF!</definedName>
    <definedName name="BDSefazIPVA" localSheetId="22">'BDValores'!#REF!</definedName>
    <definedName name="BDSefazIPVA" localSheetId="24">'BDValores'!#REF!</definedName>
    <definedName name="BDSefazIPVA" localSheetId="25">'BDValores'!#REF!</definedName>
    <definedName name="BDSefazIPVA" localSheetId="26">'BDValores'!#REF!</definedName>
    <definedName name="BDSefazIPVA" localSheetId="27">'BDValores'!#REF!</definedName>
    <definedName name="BDSefazIPVA" localSheetId="28">'BDValores'!#REF!</definedName>
    <definedName name="BDSefazIPVA" localSheetId="29">'BDValores'!#REF!</definedName>
    <definedName name="BDSefazIPVA" localSheetId="30">'BDValores'!#REF!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_L9C2</definedName>
    <definedName name="Col" localSheetId="4">_L9C2</definedName>
    <definedName name="Col" localSheetId="5">_L9C2</definedName>
    <definedName name="Col" localSheetId="8">_L9C2</definedName>
    <definedName name="Col" localSheetId="9">_L9C2</definedName>
    <definedName name="Col" localSheetId="10">_L9C2</definedName>
    <definedName name="Col" localSheetId="12">_L9C2</definedName>
    <definedName name="Col" localSheetId="13">_L9C2</definedName>
    <definedName name="Col" localSheetId="14">_L9C2</definedName>
    <definedName name="Col" localSheetId="15">_L9C2</definedName>
    <definedName name="Col" localSheetId="16">_L9C2</definedName>
    <definedName name="Col" localSheetId="18">_L9C2</definedName>
    <definedName name="Col" localSheetId="21">_L9C2</definedName>
    <definedName name="Col" localSheetId="22">_L9C2</definedName>
    <definedName name="Col" localSheetId="24">_L9C2</definedName>
    <definedName name="Col" localSheetId="25">_L9C2</definedName>
    <definedName name="Col" localSheetId="26">_L9C2</definedName>
    <definedName name="Col" localSheetId="27">_L9C2</definedName>
    <definedName name="Col" localSheetId="28">_L9C2</definedName>
    <definedName name="Col" localSheetId="29">_L9C2</definedName>
    <definedName name="Col" localSheetId="30">_L9C2</definedName>
    <definedName name="Col" localSheetId="1">_L9C2</definedName>
    <definedName name="Col">_L9C2</definedName>
    <definedName name="Coment11" localSheetId="4">#REF!</definedName>
    <definedName name="Coment11" localSheetId="5">#REF!</definedName>
    <definedName name="Coment11" localSheetId="8">#REF!</definedName>
    <definedName name="Coment11" localSheetId="9">#REF!</definedName>
    <definedName name="Coment11" localSheetId="10">#REF!</definedName>
    <definedName name="Coment11" localSheetId="12">#REF!</definedName>
    <definedName name="Coment11" localSheetId="13">#REF!</definedName>
    <definedName name="Coment11" localSheetId="14">#REF!</definedName>
    <definedName name="Coment11" localSheetId="15">#REF!</definedName>
    <definedName name="Coment11" localSheetId="16">#REF!</definedName>
    <definedName name="Coment11" localSheetId="18">#REF!</definedName>
    <definedName name="Coment11" localSheetId="21">#REF!</definedName>
    <definedName name="Coment11" localSheetId="22">#REF!</definedName>
    <definedName name="Coment11" localSheetId="24">#REF!</definedName>
    <definedName name="Coment11" localSheetId="25">#REF!</definedName>
    <definedName name="Coment11" localSheetId="26">#REF!</definedName>
    <definedName name="Coment11" localSheetId="27">#REF!</definedName>
    <definedName name="Coment11" localSheetId="28">#REF!</definedName>
    <definedName name="Coment11" localSheetId="29">#REF!</definedName>
    <definedName name="Coment11" localSheetId="30">#REF!</definedName>
    <definedName name="Coment11">#REF!</definedName>
    <definedName name="Coment12" localSheetId="4">#REF!</definedName>
    <definedName name="Coment12" localSheetId="5">#REF!</definedName>
    <definedName name="Coment12" localSheetId="8">#REF!</definedName>
    <definedName name="Coment12" localSheetId="9">#REF!</definedName>
    <definedName name="Coment12" localSheetId="10">#REF!</definedName>
    <definedName name="Coment12" localSheetId="12">#REF!</definedName>
    <definedName name="Coment12" localSheetId="13">#REF!</definedName>
    <definedName name="Coment12" localSheetId="14">#REF!</definedName>
    <definedName name="Coment12" localSheetId="15">#REF!</definedName>
    <definedName name="Coment12" localSheetId="16">#REF!</definedName>
    <definedName name="Coment12" localSheetId="18">#REF!</definedName>
    <definedName name="Coment12" localSheetId="21">#REF!</definedName>
    <definedName name="Coment12" localSheetId="22">#REF!</definedName>
    <definedName name="Coment12" localSheetId="24">#REF!</definedName>
    <definedName name="Coment12" localSheetId="25">#REF!</definedName>
    <definedName name="Coment12" localSheetId="26">#REF!</definedName>
    <definedName name="Coment12" localSheetId="27">#REF!</definedName>
    <definedName name="Coment12" localSheetId="28">#REF!</definedName>
    <definedName name="Coment12" localSheetId="29">#REF!</definedName>
    <definedName name="Coment12" localSheetId="30">#REF!</definedName>
    <definedName name="Coment12">#REF!</definedName>
    <definedName name="Coment13" localSheetId="4">#REF!</definedName>
    <definedName name="Coment13" localSheetId="5">#REF!</definedName>
    <definedName name="Coment13" localSheetId="8">#REF!</definedName>
    <definedName name="Coment13" localSheetId="9">#REF!</definedName>
    <definedName name="Coment13" localSheetId="10">#REF!</definedName>
    <definedName name="Coment13" localSheetId="12">#REF!</definedName>
    <definedName name="Coment13" localSheetId="13">#REF!</definedName>
    <definedName name="Coment13" localSheetId="14">#REF!</definedName>
    <definedName name="Coment13" localSheetId="15">#REF!</definedName>
    <definedName name="Coment13" localSheetId="16">#REF!</definedName>
    <definedName name="Coment13" localSheetId="18">#REF!</definedName>
    <definedName name="Coment13" localSheetId="21">#REF!</definedName>
    <definedName name="Coment13" localSheetId="22">#REF!</definedName>
    <definedName name="Coment13" localSheetId="24">#REF!</definedName>
    <definedName name="Coment13" localSheetId="25">#REF!</definedName>
    <definedName name="Coment13" localSheetId="26">#REF!</definedName>
    <definedName name="Coment13" localSheetId="27">#REF!</definedName>
    <definedName name="Coment13" localSheetId="28">#REF!</definedName>
    <definedName name="Coment13" localSheetId="29">#REF!</definedName>
    <definedName name="Coment13" localSheetId="30">#REF!</definedName>
    <definedName name="Coment13">#REF!</definedName>
    <definedName name="Coment14" localSheetId="4">#REF!</definedName>
    <definedName name="Coment14" localSheetId="5">#REF!</definedName>
    <definedName name="Coment14" localSheetId="8">#REF!</definedName>
    <definedName name="Coment14" localSheetId="9">#REF!</definedName>
    <definedName name="Coment14" localSheetId="10">#REF!</definedName>
    <definedName name="Coment14" localSheetId="12">#REF!</definedName>
    <definedName name="Coment14" localSheetId="13">#REF!</definedName>
    <definedName name="Coment14" localSheetId="14">#REF!</definedName>
    <definedName name="Coment14" localSheetId="15">#REF!</definedName>
    <definedName name="Coment14" localSheetId="16">#REF!</definedName>
    <definedName name="Coment14" localSheetId="18">#REF!</definedName>
    <definedName name="Coment14" localSheetId="21">#REF!</definedName>
    <definedName name="Coment14" localSheetId="22">#REF!</definedName>
    <definedName name="Coment14" localSheetId="24">#REF!</definedName>
    <definedName name="Coment14" localSheetId="25">#REF!</definedName>
    <definedName name="Coment14" localSheetId="26">#REF!</definedName>
    <definedName name="Coment14" localSheetId="27">#REF!</definedName>
    <definedName name="Coment14" localSheetId="28">#REF!</definedName>
    <definedName name="Coment14" localSheetId="29">#REF!</definedName>
    <definedName name="Coment14" localSheetId="30">#REF!</definedName>
    <definedName name="Coment14">#REF!</definedName>
    <definedName name="Coment15" localSheetId="4">#REF!</definedName>
    <definedName name="Coment15" localSheetId="5">#REF!</definedName>
    <definedName name="Coment15" localSheetId="8">#REF!</definedName>
    <definedName name="Coment15" localSheetId="9">#REF!</definedName>
    <definedName name="Coment15" localSheetId="10">#REF!</definedName>
    <definedName name="Coment15" localSheetId="12">#REF!</definedName>
    <definedName name="Coment15" localSheetId="13">#REF!</definedName>
    <definedName name="Coment15" localSheetId="14">#REF!</definedName>
    <definedName name="Coment15" localSheetId="15">#REF!</definedName>
    <definedName name="Coment15" localSheetId="16">#REF!</definedName>
    <definedName name="Coment15" localSheetId="18">#REF!</definedName>
    <definedName name="Coment15" localSheetId="21">#REF!</definedName>
    <definedName name="Coment15" localSheetId="22">#REF!</definedName>
    <definedName name="Coment15" localSheetId="24">#REF!</definedName>
    <definedName name="Coment15" localSheetId="25">#REF!</definedName>
    <definedName name="Coment15" localSheetId="26">#REF!</definedName>
    <definedName name="Coment15" localSheetId="27">#REF!</definedName>
    <definedName name="Coment15" localSheetId="28">#REF!</definedName>
    <definedName name="Coment15" localSheetId="29">#REF!</definedName>
    <definedName name="Coment15" localSheetId="30">#REF!</definedName>
    <definedName name="Coment15">#REF!</definedName>
    <definedName name="Coment16" localSheetId="4">#REF!</definedName>
    <definedName name="Coment16" localSheetId="5">#REF!</definedName>
    <definedName name="Coment16" localSheetId="8">#REF!</definedName>
    <definedName name="Coment16" localSheetId="9">#REF!</definedName>
    <definedName name="Coment16" localSheetId="10">#REF!</definedName>
    <definedName name="Coment16" localSheetId="12">#REF!</definedName>
    <definedName name="Coment16" localSheetId="13">#REF!</definedName>
    <definedName name="Coment16" localSheetId="14">#REF!</definedName>
    <definedName name="Coment16" localSheetId="15">#REF!</definedName>
    <definedName name="Coment16" localSheetId="16">#REF!</definedName>
    <definedName name="Coment16" localSheetId="18">#REF!</definedName>
    <definedName name="Coment16" localSheetId="21">#REF!</definedName>
    <definedName name="Coment16" localSheetId="22">#REF!</definedName>
    <definedName name="Coment16" localSheetId="24">#REF!</definedName>
    <definedName name="Coment16" localSheetId="25">#REF!</definedName>
    <definedName name="Coment16" localSheetId="26">#REF!</definedName>
    <definedName name="Coment16" localSheetId="27">#REF!</definedName>
    <definedName name="Coment16" localSheetId="28">#REF!</definedName>
    <definedName name="Coment16" localSheetId="29">#REF!</definedName>
    <definedName name="Coment16" localSheetId="30">#REF!</definedName>
    <definedName name="Coment16">#REF!</definedName>
    <definedName name="Coment17" localSheetId="4">#REF!</definedName>
    <definedName name="Coment17" localSheetId="5">#REF!</definedName>
    <definedName name="Coment17" localSheetId="8">#REF!</definedName>
    <definedName name="Coment17" localSheetId="9">#REF!</definedName>
    <definedName name="Coment17" localSheetId="10">#REF!</definedName>
    <definedName name="Coment17" localSheetId="12">#REF!</definedName>
    <definedName name="Coment17" localSheetId="13">#REF!</definedName>
    <definedName name="Coment17" localSheetId="14">#REF!</definedName>
    <definedName name="Coment17" localSheetId="15">#REF!</definedName>
    <definedName name="Coment17" localSheetId="16">#REF!</definedName>
    <definedName name="Coment17" localSheetId="18">#REF!</definedName>
    <definedName name="Coment17" localSheetId="21">#REF!</definedName>
    <definedName name="Coment17" localSheetId="22">#REF!</definedName>
    <definedName name="Coment17" localSheetId="24">#REF!</definedName>
    <definedName name="Coment17" localSheetId="25">#REF!</definedName>
    <definedName name="Coment17" localSheetId="26">#REF!</definedName>
    <definedName name="Coment17" localSheetId="27">#REF!</definedName>
    <definedName name="Coment17" localSheetId="28">#REF!</definedName>
    <definedName name="Coment17" localSheetId="29">#REF!</definedName>
    <definedName name="Coment17" localSheetId="30">#REF!</definedName>
    <definedName name="Coment17">#REF!</definedName>
    <definedName name="Coment18" localSheetId="4">#REF!</definedName>
    <definedName name="Coment18" localSheetId="5">#REF!</definedName>
    <definedName name="Coment18" localSheetId="8">#REF!</definedName>
    <definedName name="Coment18" localSheetId="9">#REF!</definedName>
    <definedName name="Coment18" localSheetId="10">#REF!</definedName>
    <definedName name="Coment18" localSheetId="12">#REF!</definedName>
    <definedName name="Coment18" localSheetId="13">#REF!</definedName>
    <definedName name="Coment18" localSheetId="14">#REF!</definedName>
    <definedName name="Coment18" localSheetId="15">#REF!</definedName>
    <definedName name="Coment18" localSheetId="16">#REF!</definedName>
    <definedName name="Coment18" localSheetId="18">#REF!</definedName>
    <definedName name="Coment18" localSheetId="21">#REF!</definedName>
    <definedName name="Coment18" localSheetId="22">#REF!</definedName>
    <definedName name="Coment18" localSheetId="24">#REF!</definedName>
    <definedName name="Coment18" localSheetId="25">#REF!</definedName>
    <definedName name="Coment18" localSheetId="26">#REF!</definedName>
    <definedName name="Coment18" localSheetId="27">#REF!</definedName>
    <definedName name="Coment18" localSheetId="28">#REF!</definedName>
    <definedName name="Coment18" localSheetId="29">#REF!</definedName>
    <definedName name="Coment18" localSheetId="30">#REF!</definedName>
    <definedName name="Coment18">#REF!</definedName>
    <definedName name="ComentLinha1" localSheetId="4">#REF!</definedName>
    <definedName name="ComentLinha1" localSheetId="5">#REF!</definedName>
    <definedName name="ComentLinha1" localSheetId="8">#REF!</definedName>
    <definedName name="ComentLinha1" localSheetId="9">#REF!</definedName>
    <definedName name="ComentLinha1" localSheetId="10">#REF!</definedName>
    <definedName name="ComentLinha1" localSheetId="12">#REF!</definedName>
    <definedName name="ComentLinha1" localSheetId="13">#REF!</definedName>
    <definedName name="ComentLinha1" localSheetId="14">#REF!</definedName>
    <definedName name="ComentLinha1" localSheetId="15">#REF!</definedName>
    <definedName name="ComentLinha1" localSheetId="16">#REF!</definedName>
    <definedName name="ComentLinha1" localSheetId="18">#REF!</definedName>
    <definedName name="ComentLinha1" localSheetId="21">#REF!</definedName>
    <definedName name="ComentLinha1" localSheetId="22">#REF!</definedName>
    <definedName name="ComentLinha1" localSheetId="24">#REF!</definedName>
    <definedName name="ComentLinha1" localSheetId="25">#REF!</definedName>
    <definedName name="ComentLinha1" localSheetId="26">#REF!</definedName>
    <definedName name="ComentLinha1" localSheetId="27">#REF!</definedName>
    <definedName name="ComentLinha1" localSheetId="28">#REF!</definedName>
    <definedName name="ComentLinha1" localSheetId="29">#REF!</definedName>
    <definedName name="ComentLinha1" localSheetId="30">#REF!</definedName>
    <definedName name="ComentLinha1">#REF!</definedName>
    <definedName name="ComentLinha2" localSheetId="4">#REF!</definedName>
    <definedName name="ComentLinha2" localSheetId="5">#REF!</definedName>
    <definedName name="ComentLinha2" localSheetId="8">#REF!</definedName>
    <definedName name="ComentLinha2" localSheetId="9">#REF!</definedName>
    <definedName name="ComentLinha2" localSheetId="10">#REF!</definedName>
    <definedName name="ComentLinha2" localSheetId="12">#REF!</definedName>
    <definedName name="ComentLinha2" localSheetId="13">#REF!</definedName>
    <definedName name="ComentLinha2" localSheetId="14">#REF!</definedName>
    <definedName name="ComentLinha2" localSheetId="15">#REF!</definedName>
    <definedName name="ComentLinha2" localSheetId="16">#REF!</definedName>
    <definedName name="ComentLinha2" localSheetId="18">#REF!</definedName>
    <definedName name="ComentLinha2" localSheetId="21">#REF!</definedName>
    <definedName name="ComentLinha2" localSheetId="22">#REF!</definedName>
    <definedName name="ComentLinha2" localSheetId="24">#REF!</definedName>
    <definedName name="ComentLinha2" localSheetId="25">#REF!</definedName>
    <definedName name="ComentLinha2" localSheetId="26">#REF!</definedName>
    <definedName name="ComentLinha2" localSheetId="27">#REF!</definedName>
    <definedName name="ComentLinha2" localSheetId="28">#REF!</definedName>
    <definedName name="ComentLinha2" localSheetId="29">#REF!</definedName>
    <definedName name="ComentLinha2" localSheetId="30">#REF!</definedName>
    <definedName name="ComentLinha2">#REF!</definedName>
    <definedName name="ComentLinha3" localSheetId="4">#REF!</definedName>
    <definedName name="ComentLinha3" localSheetId="5">#REF!</definedName>
    <definedName name="ComentLinha3" localSheetId="8">#REF!</definedName>
    <definedName name="ComentLinha3" localSheetId="9">#REF!</definedName>
    <definedName name="ComentLinha3" localSheetId="10">#REF!</definedName>
    <definedName name="ComentLinha3" localSheetId="12">#REF!</definedName>
    <definedName name="ComentLinha3" localSheetId="13">#REF!</definedName>
    <definedName name="ComentLinha3" localSheetId="14">#REF!</definedName>
    <definedName name="ComentLinha3" localSheetId="15">#REF!</definedName>
    <definedName name="ComentLinha3" localSheetId="16">#REF!</definedName>
    <definedName name="ComentLinha3" localSheetId="18">#REF!</definedName>
    <definedName name="ComentLinha3" localSheetId="21">#REF!</definedName>
    <definedName name="ComentLinha3" localSheetId="22">#REF!</definedName>
    <definedName name="ComentLinha3" localSheetId="24">#REF!</definedName>
    <definedName name="ComentLinha3" localSheetId="25">#REF!</definedName>
    <definedName name="ComentLinha3" localSheetId="26">#REF!</definedName>
    <definedName name="ComentLinha3" localSheetId="27">#REF!</definedName>
    <definedName name="ComentLinha3" localSheetId="28">#REF!</definedName>
    <definedName name="ComentLinha3" localSheetId="29">#REF!</definedName>
    <definedName name="ComentLinha3" localSheetId="30">#REF!</definedName>
    <definedName name="ComentLinha3">#REF!</definedName>
    <definedName name="ComentLinha4" localSheetId="4">#REF!</definedName>
    <definedName name="ComentLinha4" localSheetId="5">#REF!</definedName>
    <definedName name="ComentLinha4" localSheetId="8">#REF!</definedName>
    <definedName name="ComentLinha4" localSheetId="9">#REF!</definedName>
    <definedName name="ComentLinha4" localSheetId="10">#REF!</definedName>
    <definedName name="ComentLinha4" localSheetId="12">#REF!</definedName>
    <definedName name="ComentLinha4" localSheetId="13">#REF!</definedName>
    <definedName name="ComentLinha4" localSheetId="14">#REF!</definedName>
    <definedName name="ComentLinha4" localSheetId="15">#REF!</definedName>
    <definedName name="ComentLinha4" localSheetId="16">#REF!</definedName>
    <definedName name="ComentLinha4" localSheetId="18">#REF!</definedName>
    <definedName name="ComentLinha4" localSheetId="21">#REF!</definedName>
    <definedName name="ComentLinha4" localSheetId="22">#REF!</definedName>
    <definedName name="ComentLinha4" localSheetId="24">#REF!</definedName>
    <definedName name="ComentLinha4" localSheetId="25">#REF!</definedName>
    <definedName name="ComentLinha4" localSheetId="26">#REF!</definedName>
    <definedName name="ComentLinha4" localSheetId="27">#REF!</definedName>
    <definedName name="ComentLinha4" localSheetId="28">#REF!</definedName>
    <definedName name="ComentLinha4" localSheetId="29">#REF!</definedName>
    <definedName name="ComentLinha4" localSheetId="30">#REF!</definedName>
    <definedName name="ComentLinha4">#REF!</definedName>
    <definedName name="ComentLinha5" localSheetId="4">#REF!</definedName>
    <definedName name="ComentLinha5" localSheetId="5">#REF!</definedName>
    <definedName name="ComentLinha5" localSheetId="8">#REF!</definedName>
    <definedName name="ComentLinha5" localSheetId="9">#REF!</definedName>
    <definedName name="ComentLinha5" localSheetId="10">#REF!</definedName>
    <definedName name="ComentLinha5" localSheetId="12">#REF!</definedName>
    <definedName name="ComentLinha5" localSheetId="13">#REF!</definedName>
    <definedName name="ComentLinha5" localSheetId="14">#REF!</definedName>
    <definedName name="ComentLinha5" localSheetId="15">#REF!</definedName>
    <definedName name="ComentLinha5" localSheetId="16">#REF!</definedName>
    <definedName name="ComentLinha5" localSheetId="18">#REF!</definedName>
    <definedName name="ComentLinha5" localSheetId="21">#REF!</definedName>
    <definedName name="ComentLinha5" localSheetId="22">#REF!</definedName>
    <definedName name="ComentLinha5" localSheetId="24">#REF!</definedName>
    <definedName name="ComentLinha5" localSheetId="25">#REF!</definedName>
    <definedName name="ComentLinha5" localSheetId="26">#REF!</definedName>
    <definedName name="ComentLinha5" localSheetId="27">#REF!</definedName>
    <definedName name="ComentLinha5" localSheetId="28">#REF!</definedName>
    <definedName name="ComentLinha5" localSheetId="29">#REF!</definedName>
    <definedName name="ComentLinha5" localSheetId="30">#REF!</definedName>
    <definedName name="ComentLinha5">#REF!</definedName>
    <definedName name="ComentLinha6" localSheetId="4">#REF!</definedName>
    <definedName name="ComentLinha6" localSheetId="5">#REF!</definedName>
    <definedName name="ComentLinha6" localSheetId="8">#REF!</definedName>
    <definedName name="ComentLinha6" localSheetId="9">#REF!</definedName>
    <definedName name="ComentLinha6" localSheetId="10">#REF!</definedName>
    <definedName name="ComentLinha6" localSheetId="12">#REF!</definedName>
    <definedName name="ComentLinha6" localSheetId="13">#REF!</definedName>
    <definedName name="ComentLinha6" localSheetId="14">#REF!</definedName>
    <definedName name="ComentLinha6" localSheetId="15">#REF!</definedName>
    <definedName name="ComentLinha6" localSheetId="16">#REF!</definedName>
    <definedName name="ComentLinha6" localSheetId="18">#REF!</definedName>
    <definedName name="ComentLinha6" localSheetId="21">#REF!</definedName>
    <definedName name="ComentLinha6" localSheetId="22">#REF!</definedName>
    <definedName name="ComentLinha6" localSheetId="24">#REF!</definedName>
    <definedName name="ComentLinha6" localSheetId="25">#REF!</definedName>
    <definedName name="ComentLinha6" localSheetId="26">#REF!</definedName>
    <definedName name="ComentLinha6" localSheetId="27">#REF!</definedName>
    <definedName name="ComentLinha6" localSheetId="28">#REF!</definedName>
    <definedName name="ComentLinha6" localSheetId="29">#REF!</definedName>
    <definedName name="ComentLinha6" localSheetId="30">#REF!</definedName>
    <definedName name="ComentLinha6">#REF!</definedName>
    <definedName name="ComentLinha7" localSheetId="4">#REF!</definedName>
    <definedName name="ComentLinha7" localSheetId="5">#REF!</definedName>
    <definedName name="ComentLinha7" localSheetId="8">#REF!</definedName>
    <definedName name="ComentLinha7" localSheetId="9">#REF!</definedName>
    <definedName name="ComentLinha7" localSheetId="10">#REF!</definedName>
    <definedName name="ComentLinha7" localSheetId="12">#REF!</definedName>
    <definedName name="ComentLinha7" localSheetId="13">#REF!</definedName>
    <definedName name="ComentLinha7" localSheetId="14">#REF!</definedName>
    <definedName name="ComentLinha7" localSheetId="15">#REF!</definedName>
    <definedName name="ComentLinha7" localSheetId="16">#REF!</definedName>
    <definedName name="ComentLinha7" localSheetId="18">#REF!</definedName>
    <definedName name="ComentLinha7" localSheetId="21">#REF!</definedName>
    <definedName name="ComentLinha7" localSheetId="22">#REF!</definedName>
    <definedName name="ComentLinha7" localSheetId="24">#REF!</definedName>
    <definedName name="ComentLinha7" localSheetId="25">#REF!</definedName>
    <definedName name="ComentLinha7" localSheetId="26">#REF!</definedName>
    <definedName name="ComentLinha7" localSheetId="27">#REF!</definedName>
    <definedName name="ComentLinha7" localSheetId="28">#REF!</definedName>
    <definedName name="ComentLinha7" localSheetId="29">#REF!</definedName>
    <definedName name="ComentLinha7" localSheetId="30">#REF!</definedName>
    <definedName name="ComentLinha7">#REF!</definedName>
    <definedName name="ComentLinha8" localSheetId="4">#REF!</definedName>
    <definedName name="ComentLinha8" localSheetId="5">#REF!</definedName>
    <definedName name="ComentLinha8" localSheetId="8">#REF!</definedName>
    <definedName name="ComentLinha8" localSheetId="9">#REF!</definedName>
    <definedName name="ComentLinha8" localSheetId="10">#REF!</definedName>
    <definedName name="ComentLinha8" localSheetId="12">#REF!</definedName>
    <definedName name="ComentLinha8" localSheetId="13">#REF!</definedName>
    <definedName name="ComentLinha8" localSheetId="14">#REF!</definedName>
    <definedName name="ComentLinha8" localSheetId="15">#REF!</definedName>
    <definedName name="ComentLinha8" localSheetId="16">#REF!</definedName>
    <definedName name="ComentLinha8" localSheetId="18">#REF!</definedName>
    <definedName name="ComentLinha8" localSheetId="21">#REF!</definedName>
    <definedName name="ComentLinha8" localSheetId="22">#REF!</definedName>
    <definedName name="ComentLinha8" localSheetId="24">#REF!</definedName>
    <definedName name="ComentLinha8" localSheetId="25">#REF!</definedName>
    <definedName name="ComentLinha8" localSheetId="26">#REF!</definedName>
    <definedName name="ComentLinha8" localSheetId="27">#REF!</definedName>
    <definedName name="ComentLinha8" localSheetId="28">#REF!</definedName>
    <definedName name="ComentLinha8" localSheetId="29">#REF!</definedName>
    <definedName name="ComentLinha8" localSheetId="30">#REF!</definedName>
    <definedName name="ComentLinha8">#REF!</definedName>
    <definedName name="ComentMaior3" localSheetId="4">#REF!</definedName>
    <definedName name="ComentMaior3" localSheetId="5">#REF!</definedName>
    <definedName name="ComentMaior3" localSheetId="8">#REF!</definedName>
    <definedName name="ComentMaior3" localSheetId="9">#REF!</definedName>
    <definedName name="ComentMaior3" localSheetId="10">#REF!</definedName>
    <definedName name="ComentMaior3" localSheetId="12">#REF!</definedName>
    <definedName name="ComentMaior3" localSheetId="13">#REF!</definedName>
    <definedName name="ComentMaior3" localSheetId="14">#REF!</definedName>
    <definedName name="ComentMaior3" localSheetId="15">#REF!</definedName>
    <definedName name="ComentMaior3" localSheetId="16">#REF!</definedName>
    <definedName name="ComentMaior3" localSheetId="18">#REF!</definedName>
    <definedName name="ComentMaior3" localSheetId="21">#REF!</definedName>
    <definedName name="ComentMaior3" localSheetId="22">#REF!</definedName>
    <definedName name="ComentMaior3" localSheetId="24">#REF!</definedName>
    <definedName name="ComentMaior3" localSheetId="25">#REF!</definedName>
    <definedName name="ComentMaior3" localSheetId="26">#REF!</definedName>
    <definedName name="ComentMaior3" localSheetId="27">#REF!</definedName>
    <definedName name="ComentMaior3" localSheetId="28">#REF!</definedName>
    <definedName name="ComentMaior3" localSheetId="29">#REF!</definedName>
    <definedName name="ComentMaior3" localSheetId="30">#REF!</definedName>
    <definedName name="ComentMaior3">#REF!</definedName>
    <definedName name="compara_rec" localSheetId="4">#REF!</definedName>
    <definedName name="compara_rec" localSheetId="5">#REF!</definedName>
    <definedName name="compara_rec" localSheetId="8">#REF!</definedName>
    <definedName name="compara_rec" localSheetId="9">#REF!</definedName>
    <definedName name="compara_rec" localSheetId="10">#REF!</definedName>
    <definedName name="compara_rec" localSheetId="12">#REF!</definedName>
    <definedName name="compara_rec" localSheetId="13">#REF!</definedName>
    <definedName name="compara_rec" localSheetId="14">#REF!</definedName>
    <definedName name="compara_rec" localSheetId="15">#REF!</definedName>
    <definedName name="compara_rec" localSheetId="16">#REF!</definedName>
    <definedName name="compara_rec" localSheetId="18">#REF!</definedName>
    <definedName name="compara_rec" localSheetId="21">#REF!</definedName>
    <definedName name="compara_rec" localSheetId="22">#REF!</definedName>
    <definedName name="compara_rec" localSheetId="24">#REF!</definedName>
    <definedName name="compara_rec" localSheetId="25">#REF!</definedName>
    <definedName name="compara_rec" localSheetId="26">#REF!</definedName>
    <definedName name="compara_rec" localSheetId="27">#REF!</definedName>
    <definedName name="compara_rec" localSheetId="28">#REF!</definedName>
    <definedName name="compara_rec" localSheetId="29">#REF!</definedName>
    <definedName name="compara_rec" localSheetId="30">#REF!</definedName>
    <definedName name="compara_rec">#REF!</definedName>
    <definedName name="Confirmação" localSheetId="4">#REF!</definedName>
    <definedName name="Confirmação" localSheetId="5">#REF!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 localSheetId="21">#REF!</definedName>
    <definedName name="Confirmação" localSheetId="22">#REF!</definedName>
    <definedName name="Confirmação" localSheetId="24">#REF!</definedName>
    <definedName name="Confirmação" localSheetId="25">#REF!</definedName>
    <definedName name="Confirmação" localSheetId="26">#REF!</definedName>
    <definedName name="Confirmação" localSheetId="27">#REF!</definedName>
    <definedName name="Confirmação" localSheetId="28">#REF!</definedName>
    <definedName name="Confirmação" localSheetId="29">#REF!</definedName>
    <definedName name="Confirmação" localSheetId="30">#REF!</definedName>
    <definedName name="Confirmação">#REF!</definedName>
    <definedName name="CPLFim" localSheetId="4">#REF!</definedName>
    <definedName name="CPLFim" localSheetId="5">#REF!</definedName>
    <definedName name="CPLFim" localSheetId="8">#REF!</definedName>
    <definedName name="CPLFim" localSheetId="9">#REF!</definedName>
    <definedName name="CPLFim" localSheetId="10">#REF!</definedName>
    <definedName name="CPLFim" localSheetId="12">#REF!</definedName>
    <definedName name="CPLFim" localSheetId="13">#REF!</definedName>
    <definedName name="CPLFim" localSheetId="14">#REF!</definedName>
    <definedName name="CPLFim" localSheetId="15">#REF!</definedName>
    <definedName name="CPLFim" localSheetId="16">#REF!</definedName>
    <definedName name="CPLFim" localSheetId="18">#REF!</definedName>
    <definedName name="CPLFim" localSheetId="21">#REF!</definedName>
    <definedName name="CPLFim" localSheetId="22">#REF!</definedName>
    <definedName name="CPLFim" localSheetId="24">#REF!</definedName>
    <definedName name="CPLFim" localSheetId="25">#REF!</definedName>
    <definedName name="CPLFim" localSheetId="26">#REF!</definedName>
    <definedName name="CPLFim" localSheetId="27">#REF!</definedName>
    <definedName name="CPLFim" localSheetId="28">#REF!</definedName>
    <definedName name="CPLFim" localSheetId="29">#REF!</definedName>
    <definedName name="CPLFim" localSheetId="30">#REF!</definedName>
    <definedName name="CPLFim">#REF!</definedName>
    <definedName name="CPLInício" localSheetId="4">#REF!</definedName>
    <definedName name="CPLInício" localSheetId="5">#REF!</definedName>
    <definedName name="CPLInício" localSheetId="8">#REF!</definedName>
    <definedName name="CPLInício" localSheetId="9">#REF!</definedName>
    <definedName name="CPLInício" localSheetId="10">#REF!</definedName>
    <definedName name="CPLInício" localSheetId="12">#REF!</definedName>
    <definedName name="CPLInício" localSheetId="13">#REF!</definedName>
    <definedName name="CPLInício" localSheetId="14">#REF!</definedName>
    <definedName name="CPLInício" localSheetId="15">#REF!</definedName>
    <definedName name="CPLInício" localSheetId="16">#REF!</definedName>
    <definedName name="CPLInício" localSheetId="18">#REF!</definedName>
    <definedName name="CPLInício" localSheetId="21">#REF!</definedName>
    <definedName name="CPLInício" localSheetId="22">#REF!</definedName>
    <definedName name="CPLInício" localSheetId="24">#REF!</definedName>
    <definedName name="CPLInício" localSheetId="25">#REF!</definedName>
    <definedName name="CPLInício" localSheetId="26">#REF!</definedName>
    <definedName name="CPLInício" localSheetId="27">#REF!</definedName>
    <definedName name="CPLInício" localSheetId="28">#REF!</definedName>
    <definedName name="CPLInício" localSheetId="29">#REF!</definedName>
    <definedName name="CPLInício" localSheetId="30">#REF!</definedName>
    <definedName name="CPLInício">#REF!</definedName>
    <definedName name="CPLPORTARIA" localSheetId="4">#REF!</definedName>
    <definedName name="CPLPORTARIA" localSheetId="5">#REF!</definedName>
    <definedName name="CPLPORTARIA" localSheetId="8">#REF!</definedName>
    <definedName name="CPLPORTARIA" localSheetId="9">#REF!</definedName>
    <definedName name="CPLPORTARIA" localSheetId="10">#REF!</definedName>
    <definedName name="CPLPORTARIA" localSheetId="12">#REF!</definedName>
    <definedName name="CPLPORTARIA" localSheetId="13">#REF!</definedName>
    <definedName name="CPLPORTARIA" localSheetId="14">#REF!</definedName>
    <definedName name="CPLPORTARIA" localSheetId="15">#REF!</definedName>
    <definedName name="CPLPORTARIA" localSheetId="16">#REF!</definedName>
    <definedName name="CPLPORTARIA" localSheetId="18">#REF!</definedName>
    <definedName name="CPLPORTARIA" localSheetId="21">#REF!</definedName>
    <definedName name="CPLPORTARIA" localSheetId="22">#REF!</definedName>
    <definedName name="CPLPORTARIA" localSheetId="24">#REF!</definedName>
    <definedName name="CPLPORTARIA" localSheetId="25">#REF!</definedName>
    <definedName name="CPLPORTARIA" localSheetId="26">#REF!</definedName>
    <definedName name="CPLPORTARIA" localSheetId="27">#REF!</definedName>
    <definedName name="CPLPORTARIA" localSheetId="28">#REF!</definedName>
    <definedName name="CPLPORTARIA" localSheetId="29">#REF!</definedName>
    <definedName name="CPLPORTARIA" localSheetId="30">#REF!</definedName>
    <definedName name="CPLPORTARIA">#REF!</definedName>
    <definedName name="DadosPessoais" localSheetId="4">#REF!</definedName>
    <definedName name="DadosPessoais" localSheetId="5">#REF!</definedName>
    <definedName name="DadosPessoais" localSheetId="8">#REF!</definedName>
    <definedName name="DadosPessoais" localSheetId="9">#REF!</definedName>
    <definedName name="DadosPessoais" localSheetId="10">#REF!</definedName>
    <definedName name="DadosPessoais" localSheetId="12">#REF!</definedName>
    <definedName name="DadosPessoais" localSheetId="13">#REF!</definedName>
    <definedName name="DadosPessoais" localSheetId="14">#REF!</definedName>
    <definedName name="DadosPessoais" localSheetId="15">#REF!</definedName>
    <definedName name="DadosPessoais" localSheetId="16">#REF!</definedName>
    <definedName name="DadosPessoais" localSheetId="18">#REF!</definedName>
    <definedName name="DadosPessoais" localSheetId="21">#REF!</definedName>
    <definedName name="DadosPessoais" localSheetId="22">#REF!</definedName>
    <definedName name="DadosPessoais" localSheetId="24">#REF!</definedName>
    <definedName name="DadosPessoais" localSheetId="25">#REF!</definedName>
    <definedName name="DadosPessoais" localSheetId="26">#REF!</definedName>
    <definedName name="DadosPessoais" localSheetId="27">#REF!</definedName>
    <definedName name="DadosPessoais" localSheetId="28">#REF!</definedName>
    <definedName name="DadosPessoais" localSheetId="29">#REF!</definedName>
    <definedName name="DadosPessoais" localSheetId="30">#REF!</definedName>
    <definedName name="DadosPessoais">#REF!</definedName>
    <definedName name="DadosPessoaisFim" localSheetId="4">#REF!</definedName>
    <definedName name="DadosPessoaisFim" localSheetId="5">#REF!</definedName>
    <definedName name="DadosPessoaisFim" localSheetId="8">#REF!</definedName>
    <definedName name="DadosPessoaisFim" localSheetId="9">#REF!</definedName>
    <definedName name="DadosPessoaisFim" localSheetId="10">#REF!</definedName>
    <definedName name="DadosPessoaisFim" localSheetId="12">#REF!</definedName>
    <definedName name="DadosPessoaisFim" localSheetId="13">#REF!</definedName>
    <definedName name="DadosPessoaisFim" localSheetId="14">#REF!</definedName>
    <definedName name="DadosPessoaisFim" localSheetId="15">#REF!</definedName>
    <definedName name="DadosPessoaisFim" localSheetId="16">#REF!</definedName>
    <definedName name="DadosPessoaisFim" localSheetId="18">#REF!</definedName>
    <definedName name="DadosPessoaisFim" localSheetId="21">#REF!</definedName>
    <definedName name="DadosPessoaisFim" localSheetId="22">#REF!</definedName>
    <definedName name="DadosPessoaisFim" localSheetId="24">#REF!</definedName>
    <definedName name="DadosPessoaisFim" localSheetId="25">#REF!</definedName>
    <definedName name="DadosPessoaisFim" localSheetId="26">#REF!</definedName>
    <definedName name="DadosPessoaisFim" localSheetId="27">#REF!</definedName>
    <definedName name="DadosPessoaisFim" localSheetId="28">#REF!</definedName>
    <definedName name="DadosPessoaisFim" localSheetId="29">#REF!</definedName>
    <definedName name="DadosPessoaisFim" localSheetId="30">#REF!</definedName>
    <definedName name="DadosPessoaisFim">#REF!</definedName>
    <definedName name="DadosPessoaisInício" localSheetId="4">#REF!</definedName>
    <definedName name="DadosPessoaisInício" localSheetId="5">#REF!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 localSheetId="21">#REF!</definedName>
    <definedName name="DadosPessoaisInício" localSheetId="22">#REF!</definedName>
    <definedName name="DadosPessoaisInício" localSheetId="24">#REF!</definedName>
    <definedName name="DadosPessoaisInício" localSheetId="25">#REF!</definedName>
    <definedName name="DadosPessoaisInício" localSheetId="26">#REF!</definedName>
    <definedName name="DadosPessoaisInício" localSheetId="27">#REF!</definedName>
    <definedName name="DadosPessoaisInício" localSheetId="28">#REF!</definedName>
    <definedName name="DadosPessoaisInício" localSheetId="29">#REF!</definedName>
    <definedName name="DadosPessoaisInício" localSheetId="30">#REF!</definedName>
    <definedName name="DadosPessoaisInício">#REF!</definedName>
    <definedName name="DadosPessoaisLista" localSheetId="4">#REF!</definedName>
    <definedName name="DadosPessoaisLista" localSheetId="5">#REF!</definedName>
    <definedName name="DadosPessoaisLista" localSheetId="8">#REF!</definedName>
    <definedName name="DadosPessoaisLista" localSheetId="9">#REF!</definedName>
    <definedName name="DadosPessoaisLista" localSheetId="10">#REF!</definedName>
    <definedName name="DadosPessoaisLista" localSheetId="12">#REF!</definedName>
    <definedName name="DadosPessoaisLista" localSheetId="13">#REF!</definedName>
    <definedName name="DadosPessoaisLista" localSheetId="14">#REF!</definedName>
    <definedName name="DadosPessoaisLista" localSheetId="15">#REF!</definedName>
    <definedName name="DadosPessoaisLista" localSheetId="16">#REF!</definedName>
    <definedName name="DadosPessoaisLista" localSheetId="18">#REF!</definedName>
    <definedName name="DadosPessoaisLista" localSheetId="21">#REF!</definedName>
    <definedName name="DadosPessoaisLista" localSheetId="22">#REF!</definedName>
    <definedName name="DadosPessoaisLista" localSheetId="24">#REF!</definedName>
    <definedName name="DadosPessoaisLista" localSheetId="25">#REF!</definedName>
    <definedName name="DadosPessoaisLista" localSheetId="26">#REF!</definedName>
    <definedName name="DadosPessoaisLista" localSheetId="27">#REF!</definedName>
    <definedName name="DadosPessoaisLista" localSheetId="28">#REF!</definedName>
    <definedName name="DadosPessoaisLista" localSheetId="29">#REF!</definedName>
    <definedName name="DadosPessoaisLista" localSheetId="30">#REF!</definedName>
    <definedName name="DadosPessoaisLista">#REF!</definedName>
    <definedName name="Datas2009">'SUM'!$D$5:$D$369</definedName>
    <definedName name="DataTeste">#REF!</definedName>
    <definedName name="DescriçãoObsFinal" localSheetId="4">#REF!</definedName>
    <definedName name="DescriçãoObsFinal" localSheetId="5">#REF!</definedName>
    <definedName name="DescriçãoObsFinal" localSheetId="8">#REF!</definedName>
    <definedName name="DescriçãoObsFinal" localSheetId="9">#REF!</definedName>
    <definedName name="DescriçãoObsFinal" localSheetId="10">#REF!</definedName>
    <definedName name="DescriçãoObsFinal" localSheetId="12">#REF!</definedName>
    <definedName name="DescriçãoObsFinal" localSheetId="13">#REF!</definedName>
    <definedName name="DescriçãoObsFinal" localSheetId="14">#REF!</definedName>
    <definedName name="DescriçãoObsFinal" localSheetId="15">#REF!</definedName>
    <definedName name="DescriçãoObsFinal" localSheetId="16">#REF!</definedName>
    <definedName name="DescriçãoObsFinal" localSheetId="18">#REF!</definedName>
    <definedName name="DescriçãoObsFinal" localSheetId="21">#REF!</definedName>
    <definedName name="DescriçãoObsFinal" localSheetId="22">#REF!</definedName>
    <definedName name="DescriçãoObsFinal" localSheetId="24">#REF!</definedName>
    <definedName name="DescriçãoObsFinal" localSheetId="25">#REF!</definedName>
    <definedName name="DescriçãoObsFinal" localSheetId="26">#REF!</definedName>
    <definedName name="DescriçãoObsFinal" localSheetId="27">#REF!</definedName>
    <definedName name="DescriçãoObsFinal" localSheetId="28">#REF!</definedName>
    <definedName name="DescriçãoObsFinal" localSheetId="29">#REF!</definedName>
    <definedName name="DescriçãoObsFinal" localSheetId="30">#REF!</definedName>
    <definedName name="DescriçãoObsFinal">#REF!</definedName>
    <definedName name="DescrObs" localSheetId="4">#REF!</definedName>
    <definedName name="DescrObs" localSheetId="5">#REF!</definedName>
    <definedName name="DescrObs" localSheetId="8">#REF!</definedName>
    <definedName name="DescrObs" localSheetId="9">#REF!</definedName>
    <definedName name="DescrObs" localSheetId="10">#REF!</definedName>
    <definedName name="DescrObs" localSheetId="12">#REF!</definedName>
    <definedName name="DescrObs" localSheetId="13">#REF!</definedName>
    <definedName name="DescrObs" localSheetId="14">#REF!</definedName>
    <definedName name="DescrObs" localSheetId="15">#REF!</definedName>
    <definedName name="DescrObs" localSheetId="16">#REF!</definedName>
    <definedName name="DescrObs" localSheetId="18">#REF!</definedName>
    <definedName name="DescrObs" localSheetId="21">#REF!</definedName>
    <definedName name="DescrObs" localSheetId="22">#REF!</definedName>
    <definedName name="DescrObs" localSheetId="24">#REF!</definedName>
    <definedName name="DescrObs" localSheetId="25">#REF!</definedName>
    <definedName name="DescrObs" localSheetId="26">#REF!</definedName>
    <definedName name="DescrObs" localSheetId="27">#REF!</definedName>
    <definedName name="DescrObs" localSheetId="28">#REF!</definedName>
    <definedName name="DescrObs" localSheetId="29">#REF!</definedName>
    <definedName name="DescrObs" localSheetId="30">#REF!</definedName>
    <definedName name="DescrObs">#REF!</definedName>
    <definedName name="Desp_Fun_Homo" localSheetId="16">#REF!</definedName>
    <definedName name="Desp_Fun_Homo" localSheetId="18">#REF!</definedName>
    <definedName name="Desp_Fun_Homo" localSheetId="21">#REF!</definedName>
    <definedName name="Desp_Fun_Homo" localSheetId="22">#REF!</definedName>
    <definedName name="Desp_Fun_Homo" localSheetId="24">#REF!</definedName>
    <definedName name="Desp_Fun_Homo" localSheetId="25">#REF!</definedName>
    <definedName name="Desp_Fun_Homo" localSheetId="26">#REF!</definedName>
    <definedName name="Desp_Fun_Homo" localSheetId="27">#REF!</definedName>
    <definedName name="Desp_Fun_Homo" localSheetId="28">#REF!</definedName>
    <definedName name="Desp_Fun_Homo" localSheetId="29">#REF!</definedName>
    <definedName name="Desp_Fun_Homo" localSheetId="30">#REF!</definedName>
    <definedName name="Desp_Fun_Homo">#REF!</definedName>
    <definedName name="Desp_Inst_Homo">#REF!</definedName>
    <definedName name="Desp_Real_Homo">#REF!</definedName>
    <definedName name="despesas">#REF!</definedName>
    <definedName name="DestinatárioOfício" localSheetId="4">#REF!</definedName>
    <definedName name="DestinatárioOfício" localSheetId="5">#REF!</definedName>
    <definedName name="DestinatárioOfício" localSheetId="8">#REF!</definedName>
    <definedName name="DestinatárioOfício" localSheetId="9">#REF!</definedName>
    <definedName name="DestinatárioOfício" localSheetId="10">#REF!</definedName>
    <definedName name="DestinatárioOfício" localSheetId="12">#REF!</definedName>
    <definedName name="DestinatárioOfício" localSheetId="13">#REF!</definedName>
    <definedName name="DestinatárioOfício" localSheetId="14">#REF!</definedName>
    <definedName name="DestinatárioOfício" localSheetId="15">#REF!</definedName>
    <definedName name="DestinatárioOfício" localSheetId="16">#REF!</definedName>
    <definedName name="DestinatárioOfício" localSheetId="18">#REF!</definedName>
    <definedName name="DestinatárioOfício" localSheetId="21">#REF!</definedName>
    <definedName name="DestinatárioOfício" localSheetId="22">#REF!</definedName>
    <definedName name="DestinatárioOfício" localSheetId="24">#REF!</definedName>
    <definedName name="DestinatárioOfício" localSheetId="25">#REF!</definedName>
    <definedName name="DestinatárioOfício" localSheetId="26">#REF!</definedName>
    <definedName name="DestinatárioOfício" localSheetId="27">#REF!</definedName>
    <definedName name="DestinatárioOfício" localSheetId="28">#REF!</definedName>
    <definedName name="DestinatárioOfício" localSheetId="29">#REF!</definedName>
    <definedName name="DestinatárioOfício" localSheetId="30">#REF!</definedName>
    <definedName name="DestinatárioOfício">#REF!</definedName>
    <definedName name="DTP_Homo" localSheetId="8">#REF!</definedName>
    <definedName name="DTP_Homo" localSheetId="9">'07'!$E$11</definedName>
    <definedName name="DTP_Homo" localSheetId="10">#REF!</definedName>
    <definedName name="DTP_Homo" localSheetId="13">#REF!</definedName>
    <definedName name="DTP_Homo">'05'!$E$11</definedName>
    <definedName name="FNT_Adot" localSheetId="4">'BDValores'!#REF!</definedName>
    <definedName name="FNT_Adot" localSheetId="5">'BDValores'!#REF!</definedName>
    <definedName name="FNT_Adot" localSheetId="8">'BDValores'!#REF!</definedName>
    <definedName name="FNT_Adot" localSheetId="9">'BDValores'!#REF!</definedName>
    <definedName name="FNT_Adot" localSheetId="10">'BDValores'!#REF!</definedName>
    <definedName name="FNT_Adot" localSheetId="12">'BDValores'!#REF!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 localSheetId="21">'BDValores'!#REF!</definedName>
    <definedName name="FNT_Adot" localSheetId="22">'BDValores'!#REF!</definedName>
    <definedName name="FNT_Adot" localSheetId="24">'BDValores'!#REF!</definedName>
    <definedName name="FNT_Adot" localSheetId="25">'BDValores'!#REF!</definedName>
    <definedName name="FNT_Adot" localSheetId="26">'BDValores'!#REF!</definedName>
    <definedName name="FNT_Adot" localSheetId="27">'BDValores'!#REF!</definedName>
    <definedName name="FNT_Adot" localSheetId="28">'BDValores'!#REF!</definedName>
    <definedName name="FNT_Adot" localSheetId="29">'BDValores'!#REF!</definedName>
    <definedName name="FNT_Adot" localSheetId="30">'BDValores'!#REF!</definedName>
    <definedName name="FNT_Adot">'BDValores'!#REF!</definedName>
    <definedName name="Fnt_Adot_Fn" localSheetId="4">'BDValores'!#REF!</definedName>
    <definedName name="Fnt_Adot_Fn" localSheetId="5">'BDValores'!#REF!</definedName>
    <definedName name="Fnt_Adot_Fn" localSheetId="8">'BDValores'!#REF!</definedName>
    <definedName name="Fnt_Adot_Fn" localSheetId="9">'BDValores'!#REF!</definedName>
    <definedName name="Fnt_Adot_Fn" localSheetId="10">'BDValores'!#REF!</definedName>
    <definedName name="Fnt_Adot_Fn" localSheetId="12">'BDValores'!#REF!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 localSheetId="21">'BDValores'!#REF!</definedName>
    <definedName name="Fnt_Adot_Fn" localSheetId="22">'BDValores'!#REF!</definedName>
    <definedName name="Fnt_Adot_Fn" localSheetId="24">'BDValores'!#REF!</definedName>
    <definedName name="Fnt_Adot_Fn" localSheetId="25">'BDValores'!#REF!</definedName>
    <definedName name="Fnt_Adot_Fn" localSheetId="26">'BDValores'!#REF!</definedName>
    <definedName name="Fnt_Adot_Fn" localSheetId="27">'BDValores'!#REF!</definedName>
    <definedName name="Fnt_Adot_Fn" localSheetId="28">'BDValores'!#REF!</definedName>
    <definedName name="Fnt_Adot_Fn" localSheetId="29">'BDValores'!#REF!</definedName>
    <definedName name="Fnt_Adot_Fn" localSheetId="30">'BDValores'!#REF!</definedName>
    <definedName name="Fnt_Adot_Fn">'BDValores'!#REF!</definedName>
    <definedName name="Fnt_Adot_In" localSheetId="4">'BDValores'!#REF!</definedName>
    <definedName name="Fnt_Adot_In" localSheetId="5">'BDValores'!#REF!</definedName>
    <definedName name="Fnt_Adot_In" localSheetId="8">'BDValores'!#REF!</definedName>
    <definedName name="Fnt_Adot_In" localSheetId="9">'BDValores'!#REF!</definedName>
    <definedName name="Fnt_Adot_In" localSheetId="10">'BDValores'!#REF!</definedName>
    <definedName name="Fnt_Adot_In" localSheetId="12">'BDValores'!#REF!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 localSheetId="21">'BDValores'!#REF!</definedName>
    <definedName name="Fnt_Adot_In" localSheetId="22">'BDValores'!#REF!</definedName>
    <definedName name="Fnt_Adot_In" localSheetId="24">'BDValores'!#REF!</definedName>
    <definedName name="Fnt_Adot_In" localSheetId="25">'BDValores'!#REF!</definedName>
    <definedName name="Fnt_Adot_In" localSheetId="26">'BDValores'!#REF!</definedName>
    <definedName name="Fnt_Adot_In" localSheetId="27">'BDValores'!#REF!</definedName>
    <definedName name="Fnt_Adot_In" localSheetId="28">'BDValores'!#REF!</definedName>
    <definedName name="Fnt_Adot_In" localSheetId="29">'BDValores'!#REF!</definedName>
    <definedName name="Fnt_Adot_In" localSheetId="30">'BDValores'!#REF!</definedName>
    <definedName name="Fnt_Adot_In">'BDValores'!#REF!</definedName>
    <definedName name="FNT_Outros" localSheetId="4">'BDValores'!#REF!</definedName>
    <definedName name="FNT_Outros" localSheetId="5">'BDValores'!#REF!</definedName>
    <definedName name="FNT_Outros" localSheetId="8">'BDValores'!#REF!</definedName>
    <definedName name="FNT_Outros" localSheetId="9">'BDValores'!#REF!</definedName>
    <definedName name="FNT_Outros" localSheetId="10">'BDValores'!#REF!</definedName>
    <definedName name="FNT_Outros" localSheetId="12">'BDValores'!#REF!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 localSheetId="21">'BDValores'!#REF!</definedName>
    <definedName name="FNT_Outros" localSheetId="22">'BDValores'!#REF!</definedName>
    <definedName name="FNT_Outros" localSheetId="24">'BDValores'!#REF!</definedName>
    <definedName name="FNT_Outros" localSheetId="25">'BDValores'!#REF!</definedName>
    <definedName name="FNT_Outros" localSheetId="26">'BDValores'!#REF!</definedName>
    <definedName name="FNT_Outros" localSheetId="27">'BDValores'!#REF!</definedName>
    <definedName name="FNT_Outros" localSheetId="28">'BDValores'!#REF!</definedName>
    <definedName name="FNT_Outros" localSheetId="29">'BDValores'!#REF!</definedName>
    <definedName name="FNT_Outros" localSheetId="30">'BDValores'!#REF!</definedName>
    <definedName name="FNT_Outros">'BDValores'!#REF!</definedName>
    <definedName name="FNT_PC" localSheetId="4">'BDValores'!#REF!</definedName>
    <definedName name="FNT_PC" localSheetId="5">'BDValores'!#REF!</definedName>
    <definedName name="FNT_PC" localSheetId="8">'BDValores'!#REF!</definedName>
    <definedName name="FNT_PC" localSheetId="9">'BDValores'!#REF!</definedName>
    <definedName name="FNT_PC" localSheetId="10">'BDValores'!#REF!</definedName>
    <definedName name="FNT_PC" localSheetId="12">'BDValores'!#REF!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 localSheetId="21">'BDValores'!#REF!</definedName>
    <definedName name="FNT_PC" localSheetId="22">'BDValores'!#REF!</definedName>
    <definedName name="FNT_PC" localSheetId="24">'BDValores'!#REF!</definedName>
    <definedName name="FNT_PC" localSheetId="25">'BDValores'!#REF!</definedName>
    <definedName name="FNT_PC" localSheetId="26">'BDValores'!#REF!</definedName>
    <definedName name="FNT_PC" localSheetId="27">'BDValores'!#REF!</definedName>
    <definedName name="FNT_PC" localSheetId="28">'BDValores'!#REF!</definedName>
    <definedName name="FNT_PC" localSheetId="29">'BDValores'!#REF!</definedName>
    <definedName name="FNT_PC" localSheetId="30">'BDValores'!#REF!</definedName>
    <definedName name="FNT_PC">'BDValores'!#REF!</definedName>
    <definedName name="FNT_Sagres" localSheetId="4">'BDValores'!#REF!</definedName>
    <definedName name="FNT_Sagres" localSheetId="5">'BDValores'!#REF!</definedName>
    <definedName name="FNT_Sagres" localSheetId="8">'BDValores'!#REF!</definedName>
    <definedName name="FNT_Sagres" localSheetId="9">'BDValores'!#REF!</definedName>
    <definedName name="FNT_Sagres" localSheetId="10">'BDValores'!#REF!</definedName>
    <definedName name="FNT_Sagres" localSheetId="12">'BDValores'!#REF!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 localSheetId="21">'BDValores'!#REF!</definedName>
    <definedName name="FNT_Sagres" localSheetId="22">'BDValores'!#REF!</definedName>
    <definedName name="FNT_Sagres" localSheetId="24">'BDValores'!#REF!</definedName>
    <definedName name="FNT_Sagres" localSheetId="25">'BDValores'!#REF!</definedName>
    <definedName name="FNT_Sagres" localSheetId="26">'BDValores'!#REF!</definedName>
    <definedName name="FNT_Sagres" localSheetId="27">'BDValores'!#REF!</definedName>
    <definedName name="FNT_Sagres" localSheetId="28">'BDValores'!#REF!</definedName>
    <definedName name="FNT_Sagres" localSheetId="29">'BDValores'!#REF!</definedName>
    <definedName name="FNT_Sagres" localSheetId="30">'BDValores'!#REF!</definedName>
    <definedName name="FNT_Sagres">'BDValores'!#REF!</definedName>
    <definedName name="FNT_Sefaz" localSheetId="4">'BDValores'!#REF!</definedName>
    <definedName name="FNT_Sefaz" localSheetId="5">'BDValores'!#REF!</definedName>
    <definedName name="FNT_Sefaz" localSheetId="8">'BDValores'!#REF!</definedName>
    <definedName name="FNT_Sefaz" localSheetId="9">'BDValores'!#REF!</definedName>
    <definedName name="FNT_Sefaz" localSheetId="10">'BDValores'!#REF!</definedName>
    <definedName name="FNT_Sefaz" localSheetId="12">'BDValores'!#REF!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 localSheetId="21">'BDValores'!#REF!</definedName>
    <definedName name="FNT_Sefaz" localSheetId="22">'BDValores'!#REF!</definedName>
    <definedName name="FNT_Sefaz" localSheetId="24">'BDValores'!#REF!</definedName>
    <definedName name="FNT_Sefaz" localSheetId="25">'BDValores'!#REF!</definedName>
    <definedName name="FNT_Sefaz" localSheetId="26">'BDValores'!#REF!</definedName>
    <definedName name="FNT_Sefaz" localSheetId="27">'BDValores'!#REF!</definedName>
    <definedName name="FNT_Sefaz" localSheetId="28">'BDValores'!#REF!</definedName>
    <definedName name="FNT_Sefaz" localSheetId="29">'BDValores'!#REF!</definedName>
    <definedName name="FNT_Sefaz" localSheetId="30">'BDValores'!#REF!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 localSheetId="21">#REF!</definedName>
    <definedName name="HComissõesFinal" localSheetId="22">#REF!</definedName>
    <definedName name="HComissõesFinal" localSheetId="24">#REF!</definedName>
    <definedName name="HComissõesFinal" localSheetId="25">#REF!</definedName>
    <definedName name="HComissõesFinal" localSheetId="26">#REF!</definedName>
    <definedName name="HComissõesFinal" localSheetId="27">#REF!</definedName>
    <definedName name="HComissõesFinal" localSheetId="28">#REF!</definedName>
    <definedName name="HComissõesFinal" localSheetId="29">#REF!</definedName>
    <definedName name="HComissõesFinal" localSheetId="30">#REF!</definedName>
    <definedName name="HComissõesFinal">#REF!</definedName>
    <definedName name="HDespesaFunção" localSheetId="12">#REF!</definedName>
    <definedName name="HDespesaFunção" localSheetId="15">#REF!</definedName>
    <definedName name="HDespesaFunção" localSheetId="16">#REF!</definedName>
    <definedName name="HDespesaFunção" localSheetId="18">#REF!</definedName>
    <definedName name="HDespesaFunção" localSheetId="21">#REF!</definedName>
    <definedName name="HDespesaFunção" localSheetId="22">#REF!</definedName>
    <definedName name="HDespesaFunção" localSheetId="24">#REF!</definedName>
    <definedName name="HDespesaFunção" localSheetId="25">#REF!</definedName>
    <definedName name="HDespesaFunção" localSheetId="26">#REF!</definedName>
    <definedName name="HDespesaFunção" localSheetId="27">#REF!</definedName>
    <definedName name="HDespesaFunção" localSheetId="28">#REF!</definedName>
    <definedName name="HDespesaFunção" localSheetId="29">#REF!</definedName>
    <definedName name="HDespesaFunção" localSheetId="30">#REF!</definedName>
    <definedName name="HDespesaFunção">#REF!</definedName>
    <definedName name="HDespesaRealizada">#REF!</definedName>
    <definedName name="HDespesaRealizadaCâmara">#REF!</definedName>
    <definedName name="HDTP" localSheetId="4">#REF!</definedName>
    <definedName name="HDTP" localSheetId="8">#REF!</definedName>
    <definedName name="HDTP" localSheetId="9">#REF!</definedName>
    <definedName name="HDTP" localSheetId="10">#REF!</definedName>
    <definedName name="HDTP" localSheetId="12">#REF!</definedName>
    <definedName name="HDTP" localSheetId="13">#REF!</definedName>
    <definedName name="HDTP" localSheetId="14">#REF!</definedName>
    <definedName name="HDTP" localSheetId="15">#REF!</definedName>
    <definedName name="HDTP" localSheetId="16">#REF!</definedName>
    <definedName name="HDTP" localSheetId="18">#REF!</definedName>
    <definedName name="HDTP" localSheetId="21">#REF!</definedName>
    <definedName name="HDTP" localSheetId="22">#REF!</definedName>
    <definedName name="HDTP" localSheetId="24">#REF!</definedName>
    <definedName name="HDTP" localSheetId="25">#REF!</definedName>
    <definedName name="HDTP" localSheetId="26">#REF!</definedName>
    <definedName name="HDTP" localSheetId="27">#REF!</definedName>
    <definedName name="HDTP" localSheetId="28">#REF!</definedName>
    <definedName name="HDTP" localSheetId="29">#REF!</definedName>
    <definedName name="HDTP" localSheetId="30">#REF!</definedName>
    <definedName name="HDTP">#REF!</definedName>
    <definedName name="HInfIniciais">#REF!</definedName>
    <definedName name="HInformaçõesGerais" localSheetId="3">#REF!</definedName>
    <definedName name="HInformaçõesGerais">#REF!</definedName>
    <definedName name="HMagistério" localSheetId="7">#REF!</definedName>
    <definedName name="HMagistério" localSheetId="8">#REF!</definedName>
    <definedName name="HMagistério" localSheetId="9">#REF!</definedName>
    <definedName name="HMagistério" localSheetId="10">#REF!</definedName>
    <definedName name="HMagistério" localSheetId="13">#REF!</definedName>
    <definedName name="HMagistério">#REF!</definedName>
    <definedName name="HOrdenadores" localSheetId="4">#REF!</definedName>
    <definedName name="HOrdenadores" localSheetId="8">#REF!</definedName>
    <definedName name="HOrdenadores" localSheetId="9">#REF!</definedName>
    <definedName name="HOrdenadores" localSheetId="10">#REF!</definedName>
    <definedName name="HOrdenadores" localSheetId="12">#REF!</definedName>
    <definedName name="HOrdenadores" localSheetId="13">#REF!</definedName>
    <definedName name="HOrdenadores" localSheetId="14">#REF!</definedName>
    <definedName name="HOrdenadores" localSheetId="15">#REF!</definedName>
    <definedName name="HOrdenadores" localSheetId="16">#REF!</definedName>
    <definedName name="HOrdenadores" localSheetId="18">#REF!</definedName>
    <definedName name="HOrdenadores" localSheetId="21">#REF!</definedName>
    <definedName name="HOrdenadores" localSheetId="22">#REF!</definedName>
    <definedName name="HOrdenadores" localSheetId="24">#REF!</definedName>
    <definedName name="HOrdenadores" localSheetId="25">#REF!</definedName>
    <definedName name="HOrdenadores" localSheetId="26">#REF!</definedName>
    <definedName name="HOrdenadores" localSheetId="27">#REF!</definedName>
    <definedName name="HOrdenadores" localSheetId="28">#REF!</definedName>
    <definedName name="HOrdenadores" localSheetId="29">#REF!</definedName>
    <definedName name="HOrdenadores" localSheetId="30">#REF!</definedName>
    <definedName name="HOrdenadores">#REF!</definedName>
    <definedName name="HOrdenadoresFinal" localSheetId="4">#REF!</definedName>
    <definedName name="HOrdenadoresFinal" localSheetId="5">#REF!</definedName>
    <definedName name="HOrdenadoresFinal" localSheetId="8">#REF!</definedName>
    <definedName name="HOrdenadoresFinal" localSheetId="9">#REF!</definedName>
    <definedName name="HOrdenadoresFinal" localSheetId="10">#REF!</definedName>
    <definedName name="HOrdenadoresFinal" localSheetId="12">#REF!</definedName>
    <definedName name="HOrdenadoresFinal" localSheetId="13">#REF!</definedName>
    <definedName name="HOrdenadoresFinal" localSheetId="14">#REF!</definedName>
    <definedName name="HOrdenadoresFinal" localSheetId="15">#REF!</definedName>
    <definedName name="HOrdenadoresFinal" localSheetId="16">#REF!</definedName>
    <definedName name="HOrdenadoresFinal" localSheetId="18">#REF!</definedName>
    <definedName name="HOrdenadoresFinal" localSheetId="21">#REF!</definedName>
    <definedName name="HOrdenadoresFinal" localSheetId="22">#REF!</definedName>
    <definedName name="HOrdenadoresFinal" localSheetId="24">#REF!</definedName>
    <definedName name="HOrdenadoresFinal" localSheetId="25">#REF!</definedName>
    <definedName name="HOrdenadoresFinal" localSheetId="26">#REF!</definedName>
    <definedName name="HOrdenadoresFinal" localSheetId="27">#REF!</definedName>
    <definedName name="HOrdenadoresFinal" localSheetId="28">#REF!</definedName>
    <definedName name="HOrdenadoresFinal" localSheetId="29">#REF!</definedName>
    <definedName name="HOrdenadoresFinal" localSheetId="30">#REF!</definedName>
    <definedName name="HOrdenadoresFinal">#REF!</definedName>
    <definedName name="HReceitaArrecadada" localSheetId="3">#REF!</definedName>
    <definedName name="HReceitaArrecadada" localSheetId="5">#REF!</definedName>
    <definedName name="HReceitaArrecadada" localSheetId="6">#REF!</definedName>
    <definedName name="HReceitaArrecadada" localSheetId="7">#REF!</definedName>
    <definedName name="HReceitaArrecadada" localSheetId="8">#REF!</definedName>
    <definedName name="HReceitaArrecadada" localSheetId="9">#REF!</definedName>
    <definedName name="HReceitaArrecadada" localSheetId="10">#REF!</definedName>
    <definedName name="HReceitaArrecadada" localSheetId="13">#REF!</definedName>
    <definedName name="HReceitaArrecadada" localSheetId="15">#REF!</definedName>
    <definedName name="HReceitaArrecadada">#REF!</definedName>
    <definedName name="HRemuneração" localSheetId="4">#REF!</definedName>
    <definedName name="HRemuneração" localSheetId="5">#REF!</definedName>
    <definedName name="HRemuneração" localSheetId="8">#REF!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4">#REF!</definedName>
    <definedName name="HRemuneração" localSheetId="15">#REF!</definedName>
    <definedName name="HRemuneração" localSheetId="16">#REF!</definedName>
    <definedName name="HRemuneração" localSheetId="18">#REF!</definedName>
    <definedName name="HRemuneração" localSheetId="21">#REF!</definedName>
    <definedName name="HRemuneração" localSheetId="22">#REF!</definedName>
    <definedName name="HRemuneração" localSheetId="24">#REF!</definedName>
    <definedName name="HRemuneração" localSheetId="25">#REF!</definedName>
    <definedName name="HRemuneração" localSheetId="26">#REF!</definedName>
    <definedName name="HRemuneração" localSheetId="27">#REF!</definedName>
    <definedName name="HRemuneração" localSheetId="28">#REF!</definedName>
    <definedName name="HRemuneração" localSheetId="29">#REF!</definedName>
    <definedName name="HRemuneração" localSheetId="30">#REF!</definedName>
    <definedName name="HRemuneração" localSheetId="1">#REF!</definedName>
    <definedName name="HRemuneração">#REF!</definedName>
    <definedName name="HRemuneraçãoFixada">#REF!</definedName>
    <definedName name="HRemuneraçãoPaga" localSheetId="15">#REF!</definedName>
    <definedName name="HRemuneraçãoPaga" localSheetId="16">#REF!</definedName>
    <definedName name="HRemuneraçãoPaga" localSheetId="18">#REF!</definedName>
    <definedName name="HRemuneraçãoPaga" localSheetId="21">#REF!</definedName>
    <definedName name="HRemuneraçãoPaga" localSheetId="22">#REF!</definedName>
    <definedName name="HRemuneraçãoPaga" localSheetId="24">#REF!</definedName>
    <definedName name="HRemuneraçãoPaga" localSheetId="25">#REF!</definedName>
    <definedName name="HRemuneraçãoPaga" localSheetId="26">#REF!</definedName>
    <definedName name="HRemuneraçãoPaga" localSheetId="27">#REF!</definedName>
    <definedName name="HRemuneraçãoPaga" localSheetId="28">#REF!</definedName>
    <definedName name="HRemuneraçãoPaga" localSheetId="29">#REF!</definedName>
    <definedName name="HRemuneraçãoPaga" localSheetId="30">#REF!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8">#REF!</definedName>
    <definedName name="Inativos" localSheetId="9">#REF!</definedName>
    <definedName name="Inativos" localSheetId="10">#REF!</definedName>
    <definedName name="Inativos" localSheetId="12">#REF!</definedName>
    <definedName name="Inativos" localSheetId="13">#REF!</definedName>
    <definedName name="Inativos" localSheetId="14">#REF!</definedName>
    <definedName name="Inativos" localSheetId="15">#REF!</definedName>
    <definedName name="Inativos" localSheetId="16">#REF!</definedName>
    <definedName name="Inativos" localSheetId="18">#REF!</definedName>
    <definedName name="Inativos" localSheetId="21">#REF!</definedName>
    <definedName name="Inativos" localSheetId="22">#REF!</definedName>
    <definedName name="Inativos" localSheetId="24">#REF!</definedName>
    <definedName name="Inativos" localSheetId="25">#REF!</definedName>
    <definedName name="Inativos" localSheetId="26">#REF!</definedName>
    <definedName name="Inativos" localSheetId="27">#REF!</definedName>
    <definedName name="Inativos" localSheetId="28">#REF!</definedName>
    <definedName name="Inativos" localSheetId="29">#REF!</definedName>
    <definedName name="Inativos" localSheetId="30">#REF!</definedName>
    <definedName name="Inativos">#REF!</definedName>
    <definedName name="INDÍCIOS">#REF!</definedName>
    <definedName name="Inf_Div_Homo">#REF!</definedName>
    <definedName name="inspetoria" localSheetId="4">#REF!</definedName>
    <definedName name="inspetoria" localSheetId="5">#REF!</definedName>
    <definedName name="inspetoria" localSheetId="8">#REF!</definedName>
    <definedName name="inspetoria" localSheetId="9">#REF!</definedName>
    <definedName name="inspetoria" localSheetId="10">#REF!</definedName>
    <definedName name="inspetoria" localSheetId="12">#REF!</definedName>
    <definedName name="inspetoria" localSheetId="13">#REF!</definedName>
    <definedName name="inspetoria" localSheetId="14">#REF!</definedName>
    <definedName name="inspetoria" localSheetId="15">#REF!</definedName>
    <definedName name="inspetoria" localSheetId="16">#REF!</definedName>
    <definedName name="inspetoria" localSheetId="18">#REF!</definedName>
    <definedName name="inspetoria" localSheetId="21">#REF!</definedName>
    <definedName name="inspetoria" localSheetId="22">#REF!</definedName>
    <definedName name="inspetoria" localSheetId="24">#REF!</definedName>
    <definedName name="inspetoria" localSheetId="25">#REF!</definedName>
    <definedName name="inspetoria" localSheetId="26">#REF!</definedName>
    <definedName name="inspetoria" localSheetId="27">#REF!</definedName>
    <definedName name="inspetoria" localSheetId="28">#REF!</definedName>
    <definedName name="inspetoria" localSheetId="29">#REF!</definedName>
    <definedName name="inspetoria" localSheetId="30">#REF!</definedName>
    <definedName name="inspetoria">#REF!</definedName>
    <definedName name="IPTUPrinc" localSheetId="4">'BDValores'!#REF!</definedName>
    <definedName name="IPTUPrinc" localSheetId="5">'BDValores'!#REF!</definedName>
    <definedName name="IPTUPrinc" localSheetId="8">'BDValores'!#REF!</definedName>
    <definedName name="IPTUPrinc" localSheetId="9">'BDValores'!#REF!</definedName>
    <definedName name="IPTUPrinc" localSheetId="10">'BDValores'!#REF!</definedName>
    <definedName name="IPTUPrinc" localSheetId="12">'BDValores'!#REF!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 localSheetId="21">'BDValores'!#REF!</definedName>
    <definedName name="IPTUPrinc" localSheetId="22">'BDValores'!#REF!</definedName>
    <definedName name="IPTUPrinc" localSheetId="24">'BDValores'!#REF!</definedName>
    <definedName name="IPTUPrinc" localSheetId="25">'BDValores'!#REF!</definedName>
    <definedName name="IPTUPrinc" localSheetId="26">'BDValores'!#REF!</definedName>
    <definedName name="IPTUPrinc" localSheetId="27">'BDValores'!#REF!</definedName>
    <definedName name="IPTUPrinc" localSheetId="28">'BDValores'!#REF!</definedName>
    <definedName name="IPTUPrinc" localSheetId="29">'BDValores'!#REF!</definedName>
    <definedName name="IPTUPrinc" localSheetId="30">'BDValores'!#REF!</definedName>
    <definedName name="IPTUPrinc">'BDValores'!#REF!</definedName>
    <definedName name="ItemObs2" localSheetId="4">#REF!</definedName>
    <definedName name="ItemObs2" localSheetId="5">#REF!</definedName>
    <definedName name="ItemObs2" localSheetId="8">#REF!</definedName>
    <definedName name="ItemObs2" localSheetId="9">#REF!</definedName>
    <definedName name="ItemObs2" localSheetId="10">#REF!</definedName>
    <definedName name="ItemObs2" localSheetId="12">#REF!</definedName>
    <definedName name="ItemObs2" localSheetId="13">#REF!</definedName>
    <definedName name="ItemObs2" localSheetId="14">#REF!</definedName>
    <definedName name="ItemObs2" localSheetId="15">#REF!</definedName>
    <definedName name="ItemObs2" localSheetId="16">#REF!</definedName>
    <definedName name="ItemObs2" localSheetId="18">#REF!</definedName>
    <definedName name="ItemObs2" localSheetId="21">#REF!</definedName>
    <definedName name="ItemObs2" localSheetId="22">#REF!</definedName>
    <definedName name="ItemObs2" localSheetId="24">#REF!</definedName>
    <definedName name="ItemObs2" localSheetId="25">#REF!</definedName>
    <definedName name="ItemObs2" localSheetId="26">#REF!</definedName>
    <definedName name="ItemObs2" localSheetId="27">#REF!</definedName>
    <definedName name="ItemObs2" localSheetId="28">#REF!</definedName>
    <definedName name="ItemObs2" localSheetId="29">#REF!</definedName>
    <definedName name="ItemObs2" localSheetId="30">#REF!</definedName>
    <definedName name="ItemObs2">#REF!</definedName>
    <definedName name="ItemObsFinal" localSheetId="4">#REF!</definedName>
    <definedName name="ItemObsFinal" localSheetId="5">#REF!</definedName>
    <definedName name="ItemObsFinal" localSheetId="8">#REF!</definedName>
    <definedName name="ItemObsFinal" localSheetId="9">#REF!</definedName>
    <definedName name="ItemObsFinal" localSheetId="10">#REF!</definedName>
    <definedName name="ItemObsFinal" localSheetId="12">#REF!</definedName>
    <definedName name="ItemObsFinal" localSheetId="13">#REF!</definedName>
    <definedName name="ItemObsFinal" localSheetId="14">#REF!</definedName>
    <definedName name="ItemObsFinal" localSheetId="15">#REF!</definedName>
    <definedName name="ItemObsFinal" localSheetId="16">#REF!</definedName>
    <definedName name="ItemObsFinal" localSheetId="18">#REF!</definedName>
    <definedName name="ItemObsFinal" localSheetId="21">#REF!</definedName>
    <definedName name="ItemObsFinal" localSheetId="22">#REF!</definedName>
    <definedName name="ItemObsFinal" localSheetId="24">#REF!</definedName>
    <definedName name="ItemObsFinal" localSheetId="25">#REF!</definedName>
    <definedName name="ItemObsFinal" localSheetId="26">#REF!</definedName>
    <definedName name="ItemObsFinal" localSheetId="27">#REF!</definedName>
    <definedName name="ItemObsFinal" localSheetId="28">#REF!</definedName>
    <definedName name="ItemObsFinal" localSheetId="29">#REF!</definedName>
    <definedName name="ItemObsFinal" localSheetId="30">#REF!</definedName>
    <definedName name="ItemObsFinal">#REF!</definedName>
    <definedName name="Limite3" localSheetId="4">#REF!</definedName>
    <definedName name="Limite3" localSheetId="5">#REF!</definedName>
    <definedName name="Limite3" localSheetId="8">#REF!</definedName>
    <definedName name="Limite3" localSheetId="9">#REF!</definedName>
    <definedName name="Limite3" localSheetId="10">#REF!</definedName>
    <definedName name="Limite3" localSheetId="12">#REF!</definedName>
    <definedName name="Limite3" localSheetId="13">#REF!</definedName>
    <definedName name="Limite3" localSheetId="14">#REF!</definedName>
    <definedName name="Limite3" localSheetId="15">#REF!</definedName>
    <definedName name="Limite3" localSheetId="16">#REF!</definedName>
    <definedName name="Limite3" localSheetId="18">#REF!</definedName>
    <definedName name="Limite3" localSheetId="21">#REF!</definedName>
    <definedName name="Limite3" localSheetId="22">#REF!</definedName>
    <definedName name="Limite3" localSheetId="24">#REF!</definedName>
    <definedName name="Limite3" localSheetId="25">#REF!</definedName>
    <definedName name="Limite3" localSheetId="26">#REF!</definedName>
    <definedName name="Limite3" localSheetId="27">#REF!</definedName>
    <definedName name="Limite3" localSheetId="28">#REF!</definedName>
    <definedName name="Limite3" localSheetId="29">#REF!</definedName>
    <definedName name="Limite3" localSheetId="30">#REF!</definedName>
    <definedName name="Limite3">#REF!</definedName>
    <definedName name="Limite6" localSheetId="4">#REF!</definedName>
    <definedName name="Limite6" localSheetId="5">#REF!</definedName>
    <definedName name="Limite6" localSheetId="8">#REF!</definedName>
    <definedName name="Limite6" localSheetId="9">#REF!</definedName>
    <definedName name="Limite6" localSheetId="10">#REF!</definedName>
    <definedName name="Limite6" localSheetId="12">#REF!</definedName>
    <definedName name="Limite6" localSheetId="13">#REF!</definedName>
    <definedName name="Limite6" localSheetId="14">#REF!</definedName>
    <definedName name="Limite6" localSheetId="15">#REF!</definedName>
    <definedName name="Limite6" localSheetId="16">#REF!</definedName>
    <definedName name="Limite6" localSheetId="18">#REF!</definedName>
    <definedName name="Limite6" localSheetId="21">#REF!</definedName>
    <definedName name="Limite6" localSheetId="22">#REF!</definedName>
    <definedName name="Limite6" localSheetId="24">#REF!</definedName>
    <definedName name="Limite6" localSheetId="25">#REF!</definedName>
    <definedName name="Limite6" localSheetId="26">#REF!</definedName>
    <definedName name="Limite6" localSheetId="27">#REF!</definedName>
    <definedName name="Limite6" localSheetId="28">#REF!</definedName>
    <definedName name="Limite6" localSheetId="29">#REF!</definedName>
    <definedName name="Limite6" localSheetId="30">#REF!</definedName>
    <definedName name="Limite6">#REF!</definedName>
    <definedName name="LimitePrud3" localSheetId="4">#REF!</definedName>
    <definedName name="LimitePrud3" localSheetId="5">#REF!</definedName>
    <definedName name="LimitePrud3" localSheetId="8">#REF!</definedName>
    <definedName name="LimitePrud3" localSheetId="9">#REF!</definedName>
    <definedName name="LimitePrud3" localSheetId="10">#REF!</definedName>
    <definedName name="LimitePrud3" localSheetId="12">#REF!</definedName>
    <definedName name="LimitePrud3" localSheetId="13">#REF!</definedName>
    <definedName name="LimitePrud3" localSheetId="14">#REF!</definedName>
    <definedName name="LimitePrud3" localSheetId="15">#REF!</definedName>
    <definedName name="LimitePrud3" localSheetId="16">#REF!</definedName>
    <definedName name="LimitePrud3" localSheetId="18">#REF!</definedName>
    <definedName name="LimitePrud3" localSheetId="21">#REF!</definedName>
    <definedName name="LimitePrud3" localSheetId="22">#REF!</definedName>
    <definedName name="LimitePrud3" localSheetId="24">#REF!</definedName>
    <definedName name="LimitePrud3" localSheetId="25">#REF!</definedName>
    <definedName name="LimitePrud3" localSheetId="26">#REF!</definedName>
    <definedName name="LimitePrud3" localSheetId="27">#REF!</definedName>
    <definedName name="LimitePrud3" localSheetId="28">#REF!</definedName>
    <definedName name="LimitePrud3" localSheetId="29">#REF!</definedName>
    <definedName name="LimitePrud3" localSheetId="30">#REF!</definedName>
    <definedName name="LimitePrud3">#REF!</definedName>
    <definedName name="LimitePrud6" localSheetId="4">#REF!</definedName>
    <definedName name="LimitePrud6" localSheetId="5">#REF!</definedName>
    <definedName name="LimitePrud6" localSheetId="8">#REF!</definedName>
    <definedName name="LimitePrud6" localSheetId="9">#REF!</definedName>
    <definedName name="LimitePrud6" localSheetId="10">#REF!</definedName>
    <definedName name="LimitePrud6" localSheetId="12">#REF!</definedName>
    <definedName name="LimitePrud6" localSheetId="13">#REF!</definedName>
    <definedName name="LimitePrud6" localSheetId="14">#REF!</definedName>
    <definedName name="LimitePrud6" localSheetId="15">#REF!</definedName>
    <definedName name="LimitePrud6" localSheetId="16">#REF!</definedName>
    <definedName name="LimitePrud6" localSheetId="18">#REF!</definedName>
    <definedName name="LimitePrud6" localSheetId="21">#REF!</definedName>
    <definedName name="LimitePrud6" localSheetId="22">#REF!</definedName>
    <definedName name="LimitePrud6" localSheetId="24">#REF!</definedName>
    <definedName name="LimitePrud6" localSheetId="25">#REF!</definedName>
    <definedName name="LimitePrud6" localSheetId="26">#REF!</definedName>
    <definedName name="LimitePrud6" localSheetId="27">#REF!</definedName>
    <definedName name="LimitePrud6" localSheetId="28">#REF!</definedName>
    <definedName name="LimitePrud6" localSheetId="29">#REF!</definedName>
    <definedName name="LimitePrud6" localSheetId="30">#REF!</definedName>
    <definedName name="LimitePrud6">#REF!</definedName>
    <definedName name="Linha1" localSheetId="8">#REF!</definedName>
    <definedName name="Linha1" localSheetId="9">#REF!</definedName>
    <definedName name="Linha1" localSheetId="10">#REF!</definedName>
    <definedName name="Linha1" localSheetId="13">#REF!</definedName>
    <definedName name="Linha1">'05'!$C$36</definedName>
    <definedName name="Linha2" localSheetId="8">#REF!</definedName>
    <definedName name="Linha2" localSheetId="9">#REF!</definedName>
    <definedName name="Linha2" localSheetId="10">#REF!</definedName>
    <definedName name="Linha2" localSheetId="13">#REF!</definedName>
    <definedName name="Linha2">'05'!$C$57</definedName>
    <definedName name="Linha3">#REF!</definedName>
    <definedName name="LinhaModelo" localSheetId="8">'06'!$C$44:$D$44</definedName>
    <definedName name="LinhaModelo" localSheetId="9">'07'!$C$27:$D$27</definedName>
    <definedName name="LinhaModelo" localSheetId="10">'08'!$C$13:$D$13</definedName>
    <definedName name="LinhaModelo" localSheetId="13">'11'!$C$29:$D$29</definedName>
    <definedName name="LinhaModelo" localSheetId="21">#REF!</definedName>
    <definedName name="LinhaModelo" localSheetId="22">#REF!</definedName>
    <definedName name="LinhaModelo" localSheetId="24">#REF!</definedName>
    <definedName name="LinhaModelo" localSheetId="25">#REF!</definedName>
    <definedName name="LinhaModelo" localSheetId="26">#REF!</definedName>
    <definedName name="LinhaModelo" localSheetId="27">#REF!</definedName>
    <definedName name="LinhaModelo" localSheetId="28">#REF!</definedName>
    <definedName name="LinhaModelo" localSheetId="29">#REF!</definedName>
    <definedName name="LinhaModelo" localSheetId="30">#REF!</definedName>
    <definedName name="LinhaModelo">#REF!</definedName>
    <definedName name="LinhaModelo2">#REF!</definedName>
    <definedName name="LinhaModelo3">#REF!</definedName>
    <definedName name="ListAuditoresAlfa" localSheetId="4">#REF!</definedName>
    <definedName name="ListAuditoresAlfa" localSheetId="5">#REF!</definedName>
    <definedName name="ListAuditoresAlfa" localSheetId="8">#REF!</definedName>
    <definedName name="ListAuditoresAlfa" localSheetId="9">#REF!</definedName>
    <definedName name="ListAuditoresAlfa" localSheetId="10">#REF!</definedName>
    <definedName name="ListAuditoresAlfa" localSheetId="12">#REF!</definedName>
    <definedName name="ListAuditoresAlfa" localSheetId="13">#REF!</definedName>
    <definedName name="ListAuditoresAlfa" localSheetId="14">#REF!</definedName>
    <definedName name="ListAuditoresAlfa" localSheetId="15">#REF!</definedName>
    <definedName name="ListAuditoresAlfa" localSheetId="16">#REF!</definedName>
    <definedName name="ListAuditoresAlfa" localSheetId="18">#REF!</definedName>
    <definedName name="ListAuditoresAlfa" localSheetId="21">#REF!</definedName>
    <definedName name="ListAuditoresAlfa" localSheetId="22">#REF!</definedName>
    <definedName name="ListAuditoresAlfa" localSheetId="24">#REF!</definedName>
    <definedName name="ListAuditoresAlfa" localSheetId="25">#REF!</definedName>
    <definedName name="ListAuditoresAlfa" localSheetId="26">#REF!</definedName>
    <definedName name="ListAuditoresAlfa" localSheetId="27">#REF!</definedName>
    <definedName name="ListAuditoresAlfa" localSheetId="28">#REF!</definedName>
    <definedName name="ListAuditoresAlfa" localSheetId="29">#REF!</definedName>
    <definedName name="ListAuditoresAlfa" localSheetId="30">#REF!</definedName>
    <definedName name="ListAuditoresAlfa">#REF!</definedName>
    <definedName name="Magit_Homo">#REF!</definedName>
    <definedName name="ModoRecbimentoDoc" localSheetId="4">#REF!</definedName>
    <definedName name="ModoRecbimentoDoc" localSheetId="5">#REF!</definedName>
    <definedName name="ModoRecbimentoDoc" localSheetId="8">#REF!</definedName>
    <definedName name="ModoRecbimentoDoc" localSheetId="9">#REF!</definedName>
    <definedName name="ModoRecbimentoDoc" localSheetId="10">#REF!</definedName>
    <definedName name="ModoRecbimentoDoc" localSheetId="12">#REF!</definedName>
    <definedName name="ModoRecbimentoDoc" localSheetId="13">#REF!</definedName>
    <definedName name="ModoRecbimentoDoc" localSheetId="14">#REF!</definedName>
    <definedName name="ModoRecbimentoDoc" localSheetId="15">#REF!</definedName>
    <definedName name="ModoRecbimentoDoc" localSheetId="16">#REF!</definedName>
    <definedName name="ModoRecbimentoDoc" localSheetId="18">#REF!</definedName>
    <definedName name="ModoRecbimentoDoc" localSheetId="21">#REF!</definedName>
    <definedName name="ModoRecbimentoDoc" localSheetId="22">#REF!</definedName>
    <definedName name="ModoRecbimentoDoc" localSheetId="24">#REF!</definedName>
    <definedName name="ModoRecbimentoDoc" localSheetId="25">#REF!</definedName>
    <definedName name="ModoRecbimentoDoc" localSheetId="26">#REF!</definedName>
    <definedName name="ModoRecbimentoDoc" localSheetId="27">#REF!</definedName>
    <definedName name="ModoRecbimentoDoc" localSheetId="28">#REF!</definedName>
    <definedName name="ModoRecbimentoDoc" localSheetId="29">#REF!</definedName>
    <definedName name="ModoRecbimentoDoc" localSheetId="30">#REF!</definedName>
    <definedName name="ModoRecbimentoDoc">#REF!</definedName>
    <definedName name="Mud_Gestor" localSheetId="4">#REF!</definedName>
    <definedName name="Mud_Gestor" localSheetId="8">#REF!</definedName>
    <definedName name="Mud_Gestor" localSheetId="9">#REF!</definedName>
    <definedName name="Mud_Gestor" localSheetId="10">#REF!</definedName>
    <definedName name="Mud_Gestor" localSheetId="12">#REF!</definedName>
    <definedName name="Mud_Gestor" localSheetId="13">#REF!</definedName>
    <definedName name="Mud_Gestor" localSheetId="14">#REF!</definedName>
    <definedName name="Mud_Gestor" localSheetId="15">#REF!</definedName>
    <definedName name="Mud_Gestor" localSheetId="16">#REF!</definedName>
    <definedName name="Mud_Gestor" localSheetId="18">#REF!</definedName>
    <definedName name="Mud_Gestor" localSheetId="21">#REF!</definedName>
    <definedName name="Mud_Gestor" localSheetId="22">#REF!</definedName>
    <definedName name="Mud_Gestor" localSheetId="24">#REF!</definedName>
    <definedName name="Mud_Gestor" localSheetId="25">#REF!</definedName>
    <definedName name="Mud_Gestor" localSheetId="26">#REF!</definedName>
    <definedName name="Mud_Gestor" localSheetId="27">#REF!</definedName>
    <definedName name="Mud_Gestor" localSheetId="28">#REF!</definedName>
    <definedName name="Mud_Gestor" localSheetId="29">#REF!</definedName>
    <definedName name="Mud_Gestor" localSheetId="30">#REF!</definedName>
    <definedName name="Mud_Gestor">#REF!</definedName>
    <definedName name="munic">'[2]DadosPA'!$G$9</definedName>
    <definedName name="Municipio">'SUM'!$C$5:$C$188</definedName>
    <definedName name="NE_01">#REF!</definedName>
    <definedName name="NE_2.0">#REF!</definedName>
    <definedName name="nota03" localSheetId="4">#REF!</definedName>
    <definedName name="nota03" localSheetId="5">#REF!</definedName>
    <definedName name="nota03" localSheetId="8">#REF!</definedName>
    <definedName name="nota03" localSheetId="9">#REF!</definedName>
    <definedName name="nota03" localSheetId="10">#REF!</definedName>
    <definedName name="nota03" localSheetId="12">#REF!</definedName>
    <definedName name="nota03" localSheetId="13">#REF!</definedName>
    <definedName name="nota03" localSheetId="14">#REF!</definedName>
    <definedName name="nota03" localSheetId="15">#REF!</definedName>
    <definedName name="nota03" localSheetId="16">#REF!</definedName>
    <definedName name="nota03" localSheetId="18">#REF!</definedName>
    <definedName name="nota03" localSheetId="21">#REF!</definedName>
    <definedName name="nota03" localSheetId="22">#REF!</definedName>
    <definedName name="nota03" localSheetId="24">#REF!</definedName>
    <definedName name="nota03" localSheetId="25">#REF!</definedName>
    <definedName name="nota03" localSheetId="26">#REF!</definedName>
    <definedName name="nota03" localSheetId="27">#REF!</definedName>
    <definedName name="nota03" localSheetId="28">#REF!</definedName>
    <definedName name="nota03" localSheetId="29">#REF!</definedName>
    <definedName name="nota03" localSheetId="30">#REF!</definedName>
    <definedName name="nota03">#REF!</definedName>
    <definedName name="nota04" localSheetId="4">#REF!</definedName>
    <definedName name="nota04" localSheetId="5">#REF!</definedName>
    <definedName name="nota04" localSheetId="8">#REF!</definedName>
    <definedName name="nota04" localSheetId="9">#REF!</definedName>
    <definedName name="nota04" localSheetId="10">#REF!</definedName>
    <definedName name="nota04" localSheetId="12">#REF!</definedName>
    <definedName name="nota04" localSheetId="13">#REF!</definedName>
    <definedName name="nota04" localSheetId="14">#REF!</definedName>
    <definedName name="nota04" localSheetId="15">#REF!</definedName>
    <definedName name="nota04" localSheetId="16">#REF!</definedName>
    <definedName name="nota04" localSheetId="18">#REF!</definedName>
    <definedName name="nota04" localSheetId="21">#REF!</definedName>
    <definedName name="nota04" localSheetId="22">#REF!</definedName>
    <definedName name="nota04" localSheetId="24">#REF!</definedName>
    <definedName name="nota04" localSheetId="25">#REF!</definedName>
    <definedName name="nota04" localSheetId="26">#REF!</definedName>
    <definedName name="nota04" localSheetId="27">#REF!</definedName>
    <definedName name="nota04" localSheetId="28">#REF!</definedName>
    <definedName name="nota04" localSheetId="29">#REF!</definedName>
    <definedName name="nota04" localSheetId="30">#REF!</definedName>
    <definedName name="nota04">#REF!</definedName>
    <definedName name="NúmOrdenadorFim" localSheetId="4">#REF!</definedName>
    <definedName name="NúmOrdenadorFim" localSheetId="5">#REF!</definedName>
    <definedName name="NúmOrdenadorFim" localSheetId="8">#REF!</definedName>
    <definedName name="NúmOrdenadorFim" localSheetId="9">#REF!</definedName>
    <definedName name="NúmOrdenadorFim" localSheetId="10">#REF!</definedName>
    <definedName name="NúmOrdenadorFim" localSheetId="12">#REF!</definedName>
    <definedName name="NúmOrdenadorFim" localSheetId="13">#REF!</definedName>
    <definedName name="NúmOrdenadorFim" localSheetId="14">#REF!</definedName>
    <definedName name="NúmOrdenadorFim" localSheetId="15">#REF!</definedName>
    <definedName name="NúmOrdenadorFim" localSheetId="16">#REF!</definedName>
    <definedName name="NúmOrdenadorFim" localSheetId="18">#REF!</definedName>
    <definedName name="NúmOrdenadorFim" localSheetId="21">#REF!</definedName>
    <definedName name="NúmOrdenadorFim" localSheetId="22">#REF!</definedName>
    <definedName name="NúmOrdenadorFim" localSheetId="24">#REF!</definedName>
    <definedName name="NúmOrdenadorFim" localSheetId="25">#REF!</definedName>
    <definedName name="NúmOrdenadorFim" localSheetId="26">#REF!</definedName>
    <definedName name="NúmOrdenadorFim" localSheetId="27">#REF!</definedName>
    <definedName name="NúmOrdenadorFim" localSheetId="28">#REF!</definedName>
    <definedName name="NúmOrdenadorFim" localSheetId="29">#REF!</definedName>
    <definedName name="NúmOrdenadorFim" localSheetId="30">#REF!</definedName>
    <definedName name="NúmOrdenadorFim">#REF!</definedName>
    <definedName name="NúmOrdenadorMaior" localSheetId="4">#REF!</definedName>
    <definedName name="NúmOrdenadorMaior" localSheetId="5">#REF!</definedName>
    <definedName name="NúmOrdenadorMaior" localSheetId="8">#REF!</definedName>
    <definedName name="NúmOrdenadorMaior" localSheetId="9">#REF!</definedName>
    <definedName name="NúmOrdenadorMaior" localSheetId="10">#REF!</definedName>
    <definedName name="NúmOrdenadorMaior" localSheetId="12">#REF!</definedName>
    <definedName name="NúmOrdenadorMaior" localSheetId="13">#REF!</definedName>
    <definedName name="NúmOrdenadorMaior" localSheetId="14">#REF!</definedName>
    <definedName name="NúmOrdenadorMaior" localSheetId="15">#REF!</definedName>
    <definedName name="NúmOrdenadorMaior" localSheetId="16">#REF!</definedName>
    <definedName name="NúmOrdenadorMaior" localSheetId="18">#REF!</definedName>
    <definedName name="NúmOrdenadorMaior" localSheetId="21">#REF!</definedName>
    <definedName name="NúmOrdenadorMaior" localSheetId="22">#REF!</definedName>
    <definedName name="NúmOrdenadorMaior" localSheetId="24">#REF!</definedName>
    <definedName name="NúmOrdenadorMaior" localSheetId="25">#REF!</definedName>
    <definedName name="NúmOrdenadorMaior" localSheetId="26">#REF!</definedName>
    <definedName name="NúmOrdenadorMaior" localSheetId="27">#REF!</definedName>
    <definedName name="NúmOrdenadorMaior" localSheetId="28">#REF!</definedName>
    <definedName name="NúmOrdenadorMaior" localSheetId="29">#REF!</definedName>
    <definedName name="NúmOrdenadorMaior" localSheetId="30">#REF!</definedName>
    <definedName name="NúmOrdenadorMaior">#REF!</definedName>
    <definedName name="OptC" localSheetId="4">#REF!</definedName>
    <definedName name="OptC" localSheetId="5">#REF!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 localSheetId="21">#REF!</definedName>
    <definedName name="OptC" localSheetId="22">#REF!</definedName>
    <definedName name="OptC" localSheetId="24">#REF!</definedName>
    <definedName name="OptC" localSheetId="25">#REF!</definedName>
    <definedName name="OptC" localSheetId="26">#REF!</definedName>
    <definedName name="OptC" localSheetId="27">#REF!</definedName>
    <definedName name="OptC" localSheetId="28">#REF!</definedName>
    <definedName name="OptC" localSheetId="29">#REF!</definedName>
    <definedName name="OptC" localSheetId="30">#REF!</definedName>
    <definedName name="OptC">#REF!</definedName>
    <definedName name="Ord_Desp_Ocult" localSheetId="4">#REF!</definedName>
    <definedName name="Ord_Desp_Ocult" localSheetId="8">#REF!</definedName>
    <definedName name="Ord_Desp_Ocult" localSheetId="9">#REF!</definedName>
    <definedName name="Ord_Desp_Ocult" localSheetId="10">#REF!</definedName>
    <definedName name="Ord_Desp_Ocult" localSheetId="12">#REF!</definedName>
    <definedName name="Ord_Desp_Ocult" localSheetId="13">#REF!</definedName>
    <definedName name="Ord_Desp_Ocult" localSheetId="14">#REF!</definedName>
    <definedName name="Ord_Desp_Ocult" localSheetId="15">#REF!</definedName>
    <definedName name="Ord_Desp_Ocult" localSheetId="16">#REF!</definedName>
    <definedName name="Ord_Desp_Ocult" localSheetId="18">#REF!</definedName>
    <definedName name="Ord_Desp_Ocult" localSheetId="21">#REF!</definedName>
    <definedName name="Ord_Desp_Ocult" localSheetId="22">#REF!</definedName>
    <definedName name="Ord_Desp_Ocult" localSheetId="24">#REF!</definedName>
    <definedName name="Ord_Desp_Ocult" localSheetId="25">#REF!</definedName>
    <definedName name="Ord_Desp_Ocult" localSheetId="26">#REF!</definedName>
    <definedName name="Ord_Desp_Ocult" localSheetId="27">#REF!</definedName>
    <definedName name="Ord_Desp_Ocult" localSheetId="28">#REF!</definedName>
    <definedName name="Ord_Desp_Ocult" localSheetId="29">#REF!</definedName>
    <definedName name="Ord_Desp_Ocult" localSheetId="30">#REF!</definedName>
    <definedName name="Ord_Desp_Ocult">#REF!</definedName>
    <definedName name="OrdenadoresLista" localSheetId="4">#REF!</definedName>
    <definedName name="OrdenadoresLista" localSheetId="5">#REF!</definedName>
    <definedName name="OrdenadoresLista" localSheetId="8">#REF!</definedName>
    <definedName name="OrdenadoresLista" localSheetId="9">#REF!</definedName>
    <definedName name="OrdenadoresLista" localSheetId="10">#REF!</definedName>
    <definedName name="OrdenadoresLista" localSheetId="12">#REF!</definedName>
    <definedName name="OrdenadoresLista" localSheetId="13">#REF!</definedName>
    <definedName name="OrdenadoresLista" localSheetId="14">#REF!</definedName>
    <definedName name="OrdenadoresLista" localSheetId="15">#REF!</definedName>
    <definedName name="OrdenadoresLista" localSheetId="16">#REF!</definedName>
    <definedName name="OrdenadoresLista" localSheetId="18">#REF!</definedName>
    <definedName name="OrdenadoresLista" localSheetId="21">#REF!</definedName>
    <definedName name="OrdenadoresLista" localSheetId="22">#REF!</definedName>
    <definedName name="OrdenadoresLista" localSheetId="24">#REF!</definedName>
    <definedName name="OrdenadoresLista" localSheetId="25">#REF!</definedName>
    <definedName name="OrdenadoresLista" localSheetId="26">#REF!</definedName>
    <definedName name="OrdenadoresLista" localSheetId="27">#REF!</definedName>
    <definedName name="OrdenadoresLista" localSheetId="28">#REF!</definedName>
    <definedName name="OrdenadoresLista" localSheetId="29">#REF!</definedName>
    <definedName name="OrdenadoresLista" localSheetId="30">#REF!</definedName>
    <definedName name="OrdenadoresLista">#REF!</definedName>
    <definedName name="OrdenadorInício" localSheetId="4">#REF!</definedName>
    <definedName name="OrdenadorInício" localSheetId="5">#REF!</definedName>
    <definedName name="OrdenadorInício" localSheetId="8">#REF!</definedName>
    <definedName name="OrdenadorInício" localSheetId="9">#REF!</definedName>
    <definedName name="OrdenadorInício" localSheetId="10">#REF!</definedName>
    <definedName name="OrdenadorInício" localSheetId="12">#REF!</definedName>
    <definedName name="OrdenadorInício" localSheetId="13">#REF!</definedName>
    <definedName name="OrdenadorInício" localSheetId="14">#REF!</definedName>
    <definedName name="OrdenadorInício" localSheetId="15">#REF!</definedName>
    <definedName name="OrdenadorInício" localSheetId="16">#REF!</definedName>
    <definedName name="OrdenadorInício" localSheetId="18">#REF!</definedName>
    <definedName name="OrdenadorInício" localSheetId="21">#REF!</definedName>
    <definedName name="OrdenadorInício" localSheetId="22">#REF!</definedName>
    <definedName name="OrdenadorInício" localSheetId="24">#REF!</definedName>
    <definedName name="OrdenadorInício" localSheetId="25">#REF!</definedName>
    <definedName name="OrdenadorInício" localSheetId="26">#REF!</definedName>
    <definedName name="OrdenadorInício" localSheetId="27">#REF!</definedName>
    <definedName name="OrdenadorInício" localSheetId="28">#REF!</definedName>
    <definedName name="OrdenadorInício" localSheetId="29">#REF!</definedName>
    <definedName name="OrdenadorInício" localSheetId="30">#REF!</definedName>
    <definedName name="OrdenadorInício">#REF!</definedName>
    <definedName name="OrdenadorLinhaModelo" localSheetId="4">#REF!</definedName>
    <definedName name="OrdenadorLinhaModelo" localSheetId="5">#REF!</definedName>
    <definedName name="OrdenadorLinhaModelo" localSheetId="8">#REF!</definedName>
    <definedName name="OrdenadorLinhaModelo" localSheetId="9">#REF!</definedName>
    <definedName name="OrdenadorLinhaModelo" localSheetId="10">#REF!</definedName>
    <definedName name="OrdenadorLinhaModelo" localSheetId="12">#REF!</definedName>
    <definedName name="OrdenadorLinhaModelo" localSheetId="13">#REF!</definedName>
    <definedName name="OrdenadorLinhaModelo" localSheetId="14">#REF!</definedName>
    <definedName name="OrdenadorLinhaModelo" localSheetId="15">#REF!</definedName>
    <definedName name="OrdenadorLinhaModelo" localSheetId="16">#REF!</definedName>
    <definedName name="OrdenadorLinhaModelo" localSheetId="18">#REF!</definedName>
    <definedName name="OrdenadorLinhaModelo" localSheetId="21">#REF!</definedName>
    <definedName name="OrdenadorLinhaModelo" localSheetId="22">#REF!</definedName>
    <definedName name="OrdenadorLinhaModelo" localSheetId="24">#REF!</definedName>
    <definedName name="OrdenadorLinhaModelo" localSheetId="25">#REF!</definedName>
    <definedName name="OrdenadorLinhaModelo" localSheetId="26">#REF!</definedName>
    <definedName name="OrdenadorLinhaModelo" localSheetId="27">#REF!</definedName>
    <definedName name="OrdenadorLinhaModelo" localSheetId="28">#REF!</definedName>
    <definedName name="OrdenadorLinhaModelo" localSheetId="29">#REF!</definedName>
    <definedName name="OrdenadorLinhaModelo" localSheetId="30">#REF!</definedName>
    <definedName name="OrdenadorLinhaModelo">#REF!</definedName>
    <definedName name="OrdenadorLista" localSheetId="4">#REF!</definedName>
    <definedName name="OrdenadorLista" localSheetId="5">#REF!</definedName>
    <definedName name="OrdenadorLista" localSheetId="8">#REF!</definedName>
    <definedName name="OrdenadorLista" localSheetId="9">#REF!</definedName>
    <definedName name="OrdenadorLista" localSheetId="10">#REF!</definedName>
    <definedName name="OrdenadorLista" localSheetId="12">#REF!</definedName>
    <definedName name="OrdenadorLista" localSheetId="13">#REF!</definedName>
    <definedName name="OrdenadorLista" localSheetId="14">#REF!</definedName>
    <definedName name="OrdenadorLista" localSheetId="15">#REF!</definedName>
    <definedName name="OrdenadorLista" localSheetId="16">#REF!</definedName>
    <definedName name="OrdenadorLista" localSheetId="18">#REF!</definedName>
    <definedName name="OrdenadorLista" localSheetId="21">#REF!</definedName>
    <definedName name="OrdenadorLista" localSheetId="22">#REF!</definedName>
    <definedName name="OrdenadorLista" localSheetId="24">#REF!</definedName>
    <definedName name="OrdenadorLista" localSheetId="25">#REF!</definedName>
    <definedName name="OrdenadorLista" localSheetId="26">#REF!</definedName>
    <definedName name="OrdenadorLista" localSheetId="27">#REF!</definedName>
    <definedName name="OrdenadorLista" localSheetId="28">#REF!</definedName>
    <definedName name="OrdenadorLista" localSheetId="29">#REF!</definedName>
    <definedName name="OrdenadorLista" localSheetId="30">#REF!</definedName>
    <definedName name="OrdenadorLista">#REF!</definedName>
    <definedName name="ÓrgãoOf" localSheetId="4">#REF!</definedName>
    <definedName name="ÓrgãoOf" localSheetId="5">#REF!</definedName>
    <definedName name="ÓrgãoOf" localSheetId="8">#REF!</definedName>
    <definedName name="ÓrgãoOf" localSheetId="9">#REF!</definedName>
    <definedName name="ÓrgãoOf" localSheetId="10">#REF!</definedName>
    <definedName name="ÓrgãoOf" localSheetId="12">#REF!</definedName>
    <definedName name="ÓrgãoOf" localSheetId="13">#REF!</definedName>
    <definedName name="ÓrgãoOf" localSheetId="14">#REF!</definedName>
    <definedName name="ÓrgãoOf" localSheetId="15">#REF!</definedName>
    <definedName name="ÓrgãoOf" localSheetId="16">#REF!</definedName>
    <definedName name="ÓrgãoOf" localSheetId="18">#REF!</definedName>
    <definedName name="ÓrgãoOf" localSheetId="21">#REF!</definedName>
    <definedName name="ÓrgãoOf" localSheetId="22">#REF!</definedName>
    <definedName name="ÓrgãoOf" localSheetId="24">#REF!</definedName>
    <definedName name="ÓrgãoOf" localSheetId="25">#REF!</definedName>
    <definedName name="ÓrgãoOf" localSheetId="26">#REF!</definedName>
    <definedName name="ÓrgãoOf" localSheetId="27">#REF!</definedName>
    <definedName name="ÓrgãoOf" localSheetId="28">#REF!</definedName>
    <definedName name="ÓrgãoOf" localSheetId="29">#REF!</definedName>
    <definedName name="ÓrgãoOf" localSheetId="30">#REF!</definedName>
    <definedName name="ÓrgãoOf">#REF!</definedName>
    <definedName name="PA_2.1" localSheetId="4">#REF!</definedName>
    <definedName name="PA_2.1" localSheetId="5">#REF!</definedName>
    <definedName name="PA_2.1" localSheetId="8">#REF!</definedName>
    <definedName name="PA_2.1" localSheetId="9">#REF!</definedName>
    <definedName name="PA_2.1" localSheetId="10">#REF!</definedName>
    <definedName name="PA_2.1" localSheetId="12">#REF!</definedName>
    <definedName name="PA_2.1" localSheetId="13">#REF!</definedName>
    <definedName name="PA_2.1" localSheetId="14">#REF!</definedName>
    <definedName name="PA_2.1" localSheetId="15">#REF!</definedName>
    <definedName name="PA_2.1" localSheetId="16">#REF!</definedName>
    <definedName name="PA_2.1" localSheetId="18">#REF!</definedName>
    <definedName name="PA_2.1" localSheetId="21">#REF!</definedName>
    <definedName name="PA_2.1" localSheetId="22">#REF!</definedName>
    <definedName name="PA_2.1" localSheetId="24">#REF!</definedName>
    <definedName name="PA_2.1" localSheetId="25">#REF!</definedName>
    <definedName name="PA_2.1" localSheetId="26">#REF!</definedName>
    <definedName name="PA_2.1" localSheetId="27">#REF!</definedName>
    <definedName name="PA_2.1" localSheetId="28">#REF!</definedName>
    <definedName name="PA_2.1" localSheetId="29">#REF!</definedName>
    <definedName name="PA_2.1" localSheetId="30">#REF!</definedName>
    <definedName name="PA_2.1">#REF!</definedName>
    <definedName name="PA_2.2" localSheetId="4">#REF!</definedName>
    <definedName name="PA_2.2" localSheetId="5">#REF!</definedName>
    <definedName name="PA_2.2" localSheetId="8">#REF!</definedName>
    <definedName name="PA_2.2" localSheetId="9">#REF!</definedName>
    <definedName name="PA_2.2" localSheetId="10">#REF!</definedName>
    <definedName name="PA_2.2" localSheetId="12">#REF!</definedName>
    <definedName name="PA_2.2" localSheetId="13">#REF!</definedName>
    <definedName name="PA_2.2" localSheetId="14">#REF!</definedName>
    <definedName name="PA_2.2" localSheetId="15">#REF!</definedName>
    <definedName name="PA_2.2" localSheetId="16">#REF!</definedName>
    <definedName name="PA_2.2" localSheetId="18">#REF!</definedName>
    <definedName name="PA_2.2" localSheetId="21">#REF!</definedName>
    <definedName name="PA_2.2" localSheetId="22">#REF!</definedName>
    <definedName name="PA_2.2" localSheetId="24">#REF!</definedName>
    <definedName name="PA_2.2" localSheetId="25">#REF!</definedName>
    <definedName name="PA_2.2" localSheetId="26">#REF!</definedName>
    <definedName name="PA_2.2" localSheetId="27">#REF!</definedName>
    <definedName name="PA_2.2" localSheetId="28">#REF!</definedName>
    <definedName name="PA_2.2" localSheetId="29">#REF!</definedName>
    <definedName name="PA_2.2" localSheetId="30">#REF!</definedName>
    <definedName name="PA_2.2">#REF!</definedName>
    <definedName name="PA_2.3" localSheetId="4">#REF!</definedName>
    <definedName name="PA_2.3" localSheetId="5">#REF!</definedName>
    <definedName name="PA_2.3" localSheetId="8">#REF!</definedName>
    <definedName name="PA_2.3" localSheetId="9">#REF!</definedName>
    <definedName name="PA_2.3" localSheetId="10">#REF!</definedName>
    <definedName name="PA_2.3" localSheetId="12">#REF!</definedName>
    <definedName name="PA_2.3" localSheetId="13">#REF!</definedName>
    <definedName name="PA_2.3" localSheetId="14">#REF!</definedName>
    <definedName name="PA_2.3" localSheetId="15">#REF!</definedName>
    <definedName name="PA_2.3" localSheetId="16">#REF!</definedName>
    <definedName name="PA_2.3" localSheetId="18">#REF!</definedName>
    <definedName name="PA_2.3" localSheetId="21">#REF!</definedName>
    <definedName name="PA_2.3" localSheetId="22">#REF!</definedName>
    <definedName name="PA_2.3" localSheetId="24">#REF!</definedName>
    <definedName name="PA_2.3" localSheetId="25">#REF!</definedName>
    <definedName name="PA_2.3" localSheetId="26">#REF!</definedName>
    <definedName name="PA_2.3" localSheetId="27">#REF!</definedName>
    <definedName name="PA_2.3" localSheetId="28">#REF!</definedName>
    <definedName name="PA_2.3" localSheetId="29">#REF!</definedName>
    <definedName name="PA_2.3" localSheetId="30">#REF!</definedName>
    <definedName name="PA_2.3">#REF!</definedName>
    <definedName name="PA_2.4" localSheetId="4">#REF!</definedName>
    <definedName name="PA_2.4" localSheetId="5">#REF!</definedName>
    <definedName name="PA_2.4" localSheetId="8">#REF!</definedName>
    <definedName name="PA_2.4" localSheetId="9">#REF!</definedName>
    <definedName name="PA_2.4" localSheetId="10">#REF!</definedName>
    <definedName name="PA_2.4" localSheetId="12">#REF!</definedName>
    <definedName name="PA_2.4" localSheetId="13">#REF!</definedName>
    <definedName name="PA_2.4" localSheetId="14">#REF!</definedName>
    <definedName name="PA_2.4" localSheetId="15">#REF!</definedName>
    <definedName name="PA_2.4" localSheetId="16">#REF!</definedName>
    <definedName name="PA_2.4" localSheetId="18">#REF!</definedName>
    <definedName name="PA_2.4" localSheetId="21">#REF!</definedName>
    <definedName name="PA_2.4" localSheetId="22">#REF!</definedName>
    <definedName name="PA_2.4" localSheetId="24">#REF!</definedName>
    <definedName name="PA_2.4" localSheetId="25">#REF!</definedName>
    <definedName name="PA_2.4" localSheetId="26">#REF!</definedName>
    <definedName name="PA_2.4" localSheetId="27">#REF!</definedName>
    <definedName name="PA_2.4" localSheetId="28">#REF!</definedName>
    <definedName name="PA_2.4" localSheetId="29">#REF!</definedName>
    <definedName name="PA_2.4" localSheetId="30">#REF!</definedName>
    <definedName name="PA_2.4">#REF!</definedName>
    <definedName name="PA_2.5.1" localSheetId="4">#REF!</definedName>
    <definedName name="PA_2.5.1" localSheetId="5">#REF!</definedName>
    <definedName name="PA_2.5.1" localSheetId="8">#REF!</definedName>
    <definedName name="PA_2.5.1" localSheetId="9">#REF!</definedName>
    <definedName name="PA_2.5.1" localSheetId="10">#REF!</definedName>
    <definedName name="PA_2.5.1" localSheetId="12">#REF!</definedName>
    <definedName name="PA_2.5.1" localSheetId="13">#REF!</definedName>
    <definedName name="PA_2.5.1" localSheetId="14">#REF!</definedName>
    <definedName name="PA_2.5.1" localSheetId="15">#REF!</definedName>
    <definedName name="PA_2.5.1" localSheetId="16">#REF!</definedName>
    <definedName name="PA_2.5.1" localSheetId="18">#REF!</definedName>
    <definedName name="PA_2.5.1" localSheetId="21">#REF!</definedName>
    <definedName name="PA_2.5.1" localSheetId="22">#REF!</definedName>
    <definedName name="PA_2.5.1" localSheetId="24">#REF!</definedName>
    <definedName name="PA_2.5.1" localSheetId="25">#REF!</definedName>
    <definedName name="PA_2.5.1" localSheetId="26">#REF!</definedName>
    <definedName name="PA_2.5.1" localSheetId="27">#REF!</definedName>
    <definedName name="PA_2.5.1" localSheetId="28">#REF!</definedName>
    <definedName name="PA_2.5.1" localSheetId="29">#REF!</definedName>
    <definedName name="PA_2.5.1" localSheetId="30">#REF!</definedName>
    <definedName name="PA_2.5.1">#REF!</definedName>
    <definedName name="PA_2.5.2" localSheetId="4">#REF!</definedName>
    <definedName name="PA_2.5.2" localSheetId="5">#REF!</definedName>
    <definedName name="PA_2.5.2" localSheetId="8">#REF!</definedName>
    <definedName name="PA_2.5.2" localSheetId="9">#REF!</definedName>
    <definedName name="PA_2.5.2" localSheetId="10">#REF!</definedName>
    <definedName name="PA_2.5.2" localSheetId="12">#REF!</definedName>
    <definedName name="PA_2.5.2" localSheetId="13">#REF!</definedName>
    <definedName name="PA_2.5.2" localSheetId="14">#REF!</definedName>
    <definedName name="PA_2.5.2" localSheetId="15">#REF!</definedName>
    <definedName name="PA_2.5.2" localSheetId="16">#REF!</definedName>
    <definedName name="PA_2.5.2" localSheetId="18">#REF!</definedName>
    <definedName name="PA_2.5.2" localSheetId="21">#REF!</definedName>
    <definedName name="PA_2.5.2" localSheetId="22">#REF!</definedName>
    <definedName name="PA_2.5.2" localSheetId="24">#REF!</definedName>
    <definedName name="PA_2.5.2" localSheetId="25">#REF!</definedName>
    <definedName name="PA_2.5.2" localSheetId="26">#REF!</definedName>
    <definedName name="PA_2.5.2" localSheetId="27">#REF!</definedName>
    <definedName name="PA_2.5.2" localSheetId="28">#REF!</definedName>
    <definedName name="PA_2.5.2" localSheetId="29">#REF!</definedName>
    <definedName name="PA_2.5.2" localSheetId="30">#REF!</definedName>
    <definedName name="PA_2.5.2">#REF!</definedName>
    <definedName name="PA_2.6.1" localSheetId="4">#REF!</definedName>
    <definedName name="PA_2.6.1" localSheetId="5">#REF!</definedName>
    <definedName name="PA_2.6.1" localSheetId="8">#REF!</definedName>
    <definedName name="PA_2.6.1" localSheetId="9">#REF!</definedName>
    <definedName name="PA_2.6.1" localSheetId="10">#REF!</definedName>
    <definedName name="PA_2.6.1" localSheetId="12">#REF!</definedName>
    <definedName name="PA_2.6.1" localSheetId="13">#REF!</definedName>
    <definedName name="PA_2.6.1" localSheetId="14">#REF!</definedName>
    <definedName name="PA_2.6.1" localSheetId="15">#REF!</definedName>
    <definedName name="PA_2.6.1" localSheetId="16">#REF!</definedName>
    <definedName name="PA_2.6.1" localSheetId="18">#REF!</definedName>
    <definedName name="PA_2.6.1" localSheetId="21">#REF!</definedName>
    <definedName name="PA_2.6.1" localSheetId="22">#REF!</definedName>
    <definedName name="PA_2.6.1" localSheetId="24">#REF!</definedName>
    <definedName name="PA_2.6.1" localSheetId="25">#REF!</definedName>
    <definedName name="PA_2.6.1" localSheetId="26">#REF!</definedName>
    <definedName name="PA_2.6.1" localSheetId="27">#REF!</definedName>
    <definedName name="PA_2.6.1" localSheetId="28">#REF!</definedName>
    <definedName name="PA_2.6.1" localSheetId="29">#REF!</definedName>
    <definedName name="PA_2.6.1" localSheetId="30">#REF!</definedName>
    <definedName name="PA_2.6.1">#REF!</definedName>
    <definedName name="PA_2.6.2" localSheetId="4">#REF!</definedName>
    <definedName name="PA_2.6.2" localSheetId="5">#REF!</definedName>
    <definedName name="PA_2.6.2" localSheetId="8">#REF!</definedName>
    <definedName name="PA_2.6.2" localSheetId="9">#REF!</definedName>
    <definedName name="PA_2.6.2" localSheetId="10">#REF!</definedName>
    <definedName name="PA_2.6.2" localSheetId="12">#REF!</definedName>
    <definedName name="PA_2.6.2" localSheetId="13">#REF!</definedName>
    <definedName name="PA_2.6.2" localSheetId="14">#REF!</definedName>
    <definedName name="PA_2.6.2" localSheetId="15">#REF!</definedName>
    <definedName name="PA_2.6.2" localSheetId="16">#REF!</definedName>
    <definedName name="PA_2.6.2" localSheetId="18">#REF!</definedName>
    <definedName name="PA_2.6.2" localSheetId="21">#REF!</definedName>
    <definedName name="PA_2.6.2" localSheetId="22">#REF!</definedName>
    <definedName name="PA_2.6.2" localSheetId="24">#REF!</definedName>
    <definedName name="PA_2.6.2" localSheetId="25">#REF!</definedName>
    <definedName name="PA_2.6.2" localSheetId="26">#REF!</definedName>
    <definedName name="PA_2.6.2" localSheetId="27">#REF!</definedName>
    <definedName name="PA_2.6.2" localSheetId="28">#REF!</definedName>
    <definedName name="PA_2.6.2" localSheetId="29">#REF!</definedName>
    <definedName name="PA_2.6.2" localSheetId="30">#REF!</definedName>
    <definedName name="PA_2.6.2">#REF!</definedName>
    <definedName name="PA_3.1" localSheetId="4">#REF!</definedName>
    <definedName name="PA_3.1" localSheetId="5">#REF!</definedName>
    <definedName name="PA_3.1" localSheetId="8">#REF!</definedName>
    <definedName name="PA_3.1" localSheetId="9">#REF!</definedName>
    <definedName name="PA_3.1" localSheetId="10">#REF!</definedName>
    <definedName name="PA_3.1" localSheetId="12">#REF!</definedName>
    <definedName name="PA_3.1" localSheetId="13">#REF!</definedName>
    <definedName name="PA_3.1" localSheetId="14">#REF!</definedName>
    <definedName name="PA_3.1" localSheetId="15">#REF!</definedName>
    <definedName name="PA_3.1" localSheetId="16">#REF!</definedName>
    <definedName name="PA_3.1" localSheetId="18">#REF!</definedName>
    <definedName name="PA_3.1" localSheetId="21">#REF!</definedName>
    <definedName name="PA_3.1" localSheetId="22">#REF!</definedName>
    <definedName name="PA_3.1" localSheetId="24">#REF!</definedName>
    <definedName name="PA_3.1" localSheetId="25">#REF!</definedName>
    <definedName name="PA_3.1" localSheetId="26">#REF!</definedName>
    <definedName name="PA_3.1" localSheetId="27">#REF!</definedName>
    <definedName name="PA_3.1" localSheetId="28">#REF!</definedName>
    <definedName name="PA_3.1" localSheetId="29">#REF!</definedName>
    <definedName name="PA_3.1" localSheetId="30">#REF!</definedName>
    <definedName name="PA_3.1">#REF!</definedName>
    <definedName name="PA_3.2" localSheetId="4">#REF!</definedName>
    <definedName name="PA_3.2" localSheetId="5">#REF!</definedName>
    <definedName name="PA_3.2" localSheetId="8">#REF!</definedName>
    <definedName name="PA_3.2" localSheetId="9">#REF!</definedName>
    <definedName name="PA_3.2" localSheetId="10">#REF!</definedName>
    <definedName name="PA_3.2" localSheetId="12">#REF!</definedName>
    <definedName name="PA_3.2" localSheetId="13">#REF!</definedName>
    <definedName name="PA_3.2" localSheetId="14">#REF!</definedName>
    <definedName name="PA_3.2" localSheetId="15">#REF!</definedName>
    <definedName name="PA_3.2" localSheetId="16">#REF!</definedName>
    <definedName name="PA_3.2" localSheetId="18">#REF!</definedName>
    <definedName name="PA_3.2" localSheetId="21">#REF!</definedName>
    <definedName name="PA_3.2" localSheetId="22">#REF!</definedName>
    <definedName name="PA_3.2" localSheetId="24">#REF!</definedName>
    <definedName name="PA_3.2" localSheetId="25">#REF!</definedName>
    <definedName name="PA_3.2" localSheetId="26">#REF!</definedName>
    <definedName name="PA_3.2" localSheetId="27">#REF!</definedName>
    <definedName name="PA_3.2" localSheetId="28">#REF!</definedName>
    <definedName name="PA_3.2" localSheetId="29">#REF!</definedName>
    <definedName name="PA_3.2" localSheetId="30">#REF!</definedName>
    <definedName name="PA_3.2">#REF!</definedName>
    <definedName name="PA_3.3" localSheetId="4">#REF!</definedName>
    <definedName name="PA_3.3" localSheetId="5">#REF!</definedName>
    <definedName name="PA_3.3" localSheetId="8">#REF!</definedName>
    <definedName name="PA_3.3" localSheetId="9">#REF!</definedName>
    <definedName name="PA_3.3" localSheetId="10">#REF!</definedName>
    <definedName name="PA_3.3" localSheetId="12">#REF!</definedName>
    <definedName name="PA_3.3" localSheetId="13">#REF!</definedName>
    <definedName name="PA_3.3" localSheetId="14">#REF!</definedName>
    <definedName name="PA_3.3" localSheetId="15">#REF!</definedName>
    <definedName name="PA_3.3" localSheetId="16">#REF!</definedName>
    <definedName name="PA_3.3" localSheetId="18">#REF!</definedName>
    <definedName name="PA_3.3" localSheetId="21">#REF!</definedName>
    <definedName name="PA_3.3" localSheetId="22">#REF!</definedName>
    <definedName name="PA_3.3" localSheetId="24">#REF!</definedName>
    <definedName name="PA_3.3" localSheetId="25">#REF!</definedName>
    <definedName name="PA_3.3" localSheetId="26">#REF!</definedName>
    <definedName name="PA_3.3" localSheetId="27">#REF!</definedName>
    <definedName name="PA_3.3" localSheetId="28">#REF!</definedName>
    <definedName name="PA_3.3" localSheetId="29">#REF!</definedName>
    <definedName name="PA_3.3" localSheetId="30">#REF!</definedName>
    <definedName name="PA_3.3">#REF!</definedName>
    <definedName name="PA_3.5" localSheetId="4">#REF!</definedName>
    <definedName name="PA_3.5" localSheetId="5">#REF!</definedName>
    <definedName name="PA_3.5" localSheetId="8">#REF!</definedName>
    <definedName name="PA_3.5" localSheetId="9">#REF!</definedName>
    <definedName name="PA_3.5" localSheetId="10">#REF!</definedName>
    <definedName name="PA_3.5" localSheetId="12">#REF!</definedName>
    <definedName name="PA_3.5" localSheetId="13">#REF!</definedName>
    <definedName name="PA_3.5" localSheetId="14">#REF!</definedName>
    <definedName name="PA_3.5" localSheetId="15">#REF!</definedName>
    <definedName name="PA_3.5" localSheetId="16">#REF!</definedName>
    <definedName name="PA_3.5" localSheetId="18">#REF!</definedName>
    <definedName name="PA_3.5" localSheetId="21">#REF!</definedName>
    <definedName name="PA_3.5" localSheetId="22">#REF!</definedName>
    <definedName name="PA_3.5" localSheetId="24">#REF!</definedName>
    <definedName name="PA_3.5" localSheetId="25">#REF!</definedName>
    <definedName name="PA_3.5" localSheetId="26">#REF!</definedName>
    <definedName name="PA_3.5" localSheetId="27">#REF!</definedName>
    <definedName name="PA_3.5" localSheetId="28">#REF!</definedName>
    <definedName name="PA_3.5" localSheetId="29">#REF!</definedName>
    <definedName name="PA_3.5" localSheetId="30">#REF!</definedName>
    <definedName name="PA_3.5">#REF!</definedName>
    <definedName name="PA_3.6" localSheetId="4">#REF!</definedName>
    <definedName name="PA_3.6" localSheetId="5">#REF!</definedName>
    <definedName name="PA_3.6" localSheetId="8">#REF!</definedName>
    <definedName name="PA_3.6" localSheetId="9">#REF!</definedName>
    <definedName name="PA_3.6" localSheetId="10">#REF!</definedName>
    <definedName name="PA_3.6" localSheetId="12">#REF!</definedName>
    <definedName name="PA_3.6" localSheetId="13">#REF!</definedName>
    <definedName name="PA_3.6" localSheetId="14">#REF!</definedName>
    <definedName name="PA_3.6" localSheetId="15">#REF!</definedName>
    <definedName name="PA_3.6" localSheetId="16">#REF!</definedName>
    <definedName name="PA_3.6" localSheetId="18">#REF!</definedName>
    <definedName name="PA_3.6" localSheetId="21">#REF!</definedName>
    <definedName name="PA_3.6" localSheetId="22">#REF!</definedName>
    <definedName name="PA_3.6" localSheetId="24">#REF!</definedName>
    <definedName name="PA_3.6" localSheetId="25">#REF!</definedName>
    <definedName name="PA_3.6" localSheetId="26">#REF!</definedName>
    <definedName name="PA_3.6" localSheetId="27">#REF!</definedName>
    <definedName name="PA_3.6" localSheetId="28">#REF!</definedName>
    <definedName name="PA_3.6" localSheetId="29">#REF!</definedName>
    <definedName name="PA_3.6" localSheetId="30">#REF!</definedName>
    <definedName name="PA_3.6">#REF!</definedName>
    <definedName name="PA_3.7" localSheetId="4">#REF!</definedName>
    <definedName name="PA_3.7" localSheetId="5">#REF!</definedName>
    <definedName name="PA_3.7" localSheetId="8">#REF!</definedName>
    <definedName name="PA_3.7" localSheetId="9">#REF!</definedName>
    <definedName name="PA_3.7" localSheetId="10">#REF!</definedName>
    <definedName name="PA_3.7" localSheetId="12">#REF!</definedName>
    <definedName name="PA_3.7" localSheetId="13">#REF!</definedName>
    <definedName name="PA_3.7" localSheetId="14">#REF!</definedName>
    <definedName name="PA_3.7" localSheetId="15">#REF!</definedName>
    <definedName name="PA_3.7" localSheetId="16">#REF!</definedName>
    <definedName name="PA_3.7" localSheetId="18">#REF!</definedName>
    <definedName name="PA_3.7" localSheetId="21">#REF!</definedName>
    <definedName name="PA_3.7" localSheetId="22">#REF!</definedName>
    <definedName name="PA_3.7" localSheetId="24">#REF!</definedName>
    <definedName name="PA_3.7" localSheetId="25">#REF!</definedName>
    <definedName name="PA_3.7" localSheetId="26">#REF!</definedName>
    <definedName name="PA_3.7" localSheetId="27">#REF!</definedName>
    <definedName name="PA_3.7" localSheetId="28">#REF!</definedName>
    <definedName name="PA_3.7" localSheetId="29">#REF!</definedName>
    <definedName name="PA_3.7" localSheetId="30">#REF!</definedName>
    <definedName name="PA_3.7">#REF!</definedName>
    <definedName name="PA_3.8" localSheetId="4">#REF!</definedName>
    <definedName name="PA_3.8" localSheetId="5">#REF!</definedName>
    <definedName name="PA_3.8" localSheetId="8">#REF!</definedName>
    <definedName name="PA_3.8" localSheetId="9">#REF!</definedName>
    <definedName name="PA_3.8" localSheetId="10">#REF!</definedName>
    <definedName name="PA_3.8" localSheetId="12">#REF!</definedName>
    <definedName name="PA_3.8" localSheetId="13">#REF!</definedName>
    <definedName name="PA_3.8" localSheetId="14">#REF!</definedName>
    <definedName name="PA_3.8" localSheetId="15">#REF!</definedName>
    <definedName name="PA_3.8" localSheetId="16">#REF!</definedName>
    <definedName name="PA_3.8" localSheetId="18">#REF!</definedName>
    <definedName name="PA_3.8" localSheetId="21">#REF!</definedName>
    <definedName name="PA_3.8" localSheetId="22">#REF!</definedName>
    <definedName name="PA_3.8" localSheetId="24">#REF!</definedName>
    <definedName name="PA_3.8" localSheetId="25">#REF!</definedName>
    <definedName name="PA_3.8" localSheetId="26">#REF!</definedName>
    <definedName name="PA_3.8" localSheetId="27">#REF!</definedName>
    <definedName name="PA_3.8" localSheetId="28">#REF!</definedName>
    <definedName name="PA_3.8" localSheetId="29">#REF!</definedName>
    <definedName name="PA_3.8" localSheetId="30">#REF!</definedName>
    <definedName name="PA_3.8">#REF!</definedName>
    <definedName name="PA_3.9" localSheetId="4">#REF!</definedName>
    <definedName name="PA_3.9" localSheetId="5">#REF!</definedName>
    <definedName name="PA_3.9" localSheetId="8">#REF!</definedName>
    <definedName name="PA_3.9" localSheetId="9">#REF!</definedName>
    <definedName name="PA_3.9" localSheetId="10">#REF!</definedName>
    <definedName name="PA_3.9" localSheetId="12">#REF!</definedName>
    <definedName name="PA_3.9" localSheetId="13">#REF!</definedName>
    <definedName name="PA_3.9" localSheetId="14">#REF!</definedName>
    <definedName name="PA_3.9" localSheetId="15">#REF!</definedName>
    <definedName name="PA_3.9" localSheetId="16">#REF!</definedName>
    <definedName name="PA_3.9" localSheetId="18">#REF!</definedName>
    <definedName name="PA_3.9" localSheetId="21">#REF!</definedName>
    <definedName name="PA_3.9" localSheetId="22">#REF!</definedName>
    <definedName name="PA_3.9" localSheetId="24">#REF!</definedName>
    <definedName name="PA_3.9" localSheetId="25">#REF!</definedName>
    <definedName name="PA_3.9" localSheetId="26">#REF!</definedName>
    <definedName name="PA_3.9" localSheetId="27">#REF!</definedName>
    <definedName name="PA_3.9" localSheetId="28">#REF!</definedName>
    <definedName name="PA_3.9" localSheetId="29">#REF!</definedName>
    <definedName name="PA_3.9" localSheetId="30">#REF!</definedName>
    <definedName name="PA_3.9">#REF!</definedName>
    <definedName name="PA_4.1.1.1" localSheetId="4">#REF!</definedName>
    <definedName name="PA_4.1.1.1" localSheetId="5">#REF!</definedName>
    <definedName name="PA_4.1.1.1" localSheetId="8">#REF!</definedName>
    <definedName name="PA_4.1.1.1" localSheetId="9">#REF!</definedName>
    <definedName name="PA_4.1.1.1" localSheetId="10">#REF!</definedName>
    <definedName name="PA_4.1.1.1" localSheetId="12">#REF!</definedName>
    <definedName name="PA_4.1.1.1" localSheetId="13">#REF!</definedName>
    <definedName name="PA_4.1.1.1" localSheetId="14">#REF!</definedName>
    <definedName name="PA_4.1.1.1" localSheetId="15">#REF!</definedName>
    <definedName name="PA_4.1.1.1" localSheetId="16">#REF!</definedName>
    <definedName name="PA_4.1.1.1" localSheetId="18">#REF!</definedName>
    <definedName name="PA_4.1.1.1" localSheetId="21">#REF!</definedName>
    <definedName name="PA_4.1.1.1" localSheetId="22">#REF!</definedName>
    <definedName name="PA_4.1.1.1" localSheetId="24">#REF!</definedName>
    <definedName name="PA_4.1.1.1" localSheetId="25">#REF!</definedName>
    <definedName name="PA_4.1.1.1" localSheetId="26">#REF!</definedName>
    <definedName name="PA_4.1.1.1" localSheetId="27">#REF!</definedName>
    <definedName name="PA_4.1.1.1" localSheetId="28">#REF!</definedName>
    <definedName name="PA_4.1.1.1" localSheetId="29">#REF!</definedName>
    <definedName name="PA_4.1.1.1" localSheetId="30">#REF!</definedName>
    <definedName name="PA_4.1.1.1">#REF!</definedName>
    <definedName name="PA_4.1.3" localSheetId="4">#REF!</definedName>
    <definedName name="PA_4.1.3" localSheetId="5">#REF!</definedName>
    <definedName name="PA_4.1.3" localSheetId="8">#REF!</definedName>
    <definedName name="PA_4.1.3" localSheetId="9">#REF!</definedName>
    <definedName name="PA_4.1.3" localSheetId="10">#REF!</definedName>
    <definedName name="PA_4.1.3" localSheetId="12">#REF!</definedName>
    <definedName name="PA_4.1.3" localSheetId="13">#REF!</definedName>
    <definedName name="PA_4.1.3" localSheetId="14">#REF!</definedName>
    <definedName name="PA_4.1.3" localSheetId="15">#REF!</definedName>
    <definedName name="PA_4.1.3" localSheetId="16">#REF!</definedName>
    <definedName name="PA_4.1.3" localSheetId="18">#REF!</definedName>
    <definedName name="PA_4.1.3" localSheetId="21">#REF!</definedName>
    <definedName name="PA_4.1.3" localSheetId="22">#REF!</definedName>
    <definedName name="PA_4.1.3" localSheetId="24">#REF!</definedName>
    <definedName name="PA_4.1.3" localSheetId="25">#REF!</definedName>
    <definedName name="PA_4.1.3" localSheetId="26">#REF!</definedName>
    <definedName name="PA_4.1.3" localSheetId="27">#REF!</definedName>
    <definedName name="PA_4.1.3" localSheetId="28">#REF!</definedName>
    <definedName name="PA_4.1.3" localSheetId="29">#REF!</definedName>
    <definedName name="PA_4.1.3" localSheetId="30">#REF!</definedName>
    <definedName name="PA_4.1.3">#REF!</definedName>
    <definedName name="PA_4.1.4" localSheetId="4">#REF!</definedName>
    <definedName name="PA_4.1.4" localSheetId="5">#REF!</definedName>
    <definedName name="PA_4.1.4" localSheetId="8">#REF!</definedName>
    <definedName name="PA_4.1.4" localSheetId="9">#REF!</definedName>
    <definedName name="PA_4.1.4" localSheetId="10">#REF!</definedName>
    <definedName name="PA_4.1.4" localSheetId="12">#REF!</definedName>
    <definedName name="PA_4.1.4" localSheetId="13">#REF!</definedName>
    <definedName name="PA_4.1.4" localSheetId="14">#REF!</definedName>
    <definedName name="PA_4.1.4" localSheetId="15">#REF!</definedName>
    <definedName name="PA_4.1.4" localSheetId="16">#REF!</definedName>
    <definedName name="PA_4.1.4" localSheetId="18">#REF!</definedName>
    <definedName name="PA_4.1.4" localSheetId="21">#REF!</definedName>
    <definedName name="PA_4.1.4" localSheetId="22">#REF!</definedName>
    <definedName name="PA_4.1.4" localSheetId="24">#REF!</definedName>
    <definedName name="PA_4.1.4" localSheetId="25">#REF!</definedName>
    <definedName name="PA_4.1.4" localSheetId="26">#REF!</definedName>
    <definedName name="PA_4.1.4" localSheetId="27">#REF!</definedName>
    <definedName name="PA_4.1.4" localSheetId="28">#REF!</definedName>
    <definedName name="PA_4.1.4" localSheetId="29">#REF!</definedName>
    <definedName name="PA_4.1.4" localSheetId="30">#REF!</definedName>
    <definedName name="PA_4.1.4">#REF!</definedName>
    <definedName name="pa_4.2" localSheetId="4">#REF!</definedName>
    <definedName name="pa_4.2" localSheetId="5">#REF!</definedName>
    <definedName name="pa_4.2" localSheetId="8">#REF!</definedName>
    <definedName name="pa_4.2" localSheetId="9">#REF!</definedName>
    <definedName name="pa_4.2" localSheetId="10">#REF!</definedName>
    <definedName name="pa_4.2" localSheetId="12">#REF!</definedName>
    <definedName name="pa_4.2" localSheetId="13">#REF!</definedName>
    <definedName name="pa_4.2" localSheetId="14">#REF!</definedName>
    <definedName name="pa_4.2" localSheetId="15">#REF!</definedName>
    <definedName name="pa_4.2" localSheetId="16">#REF!</definedName>
    <definedName name="pa_4.2" localSheetId="18">#REF!</definedName>
    <definedName name="pa_4.2" localSheetId="21">#REF!</definedName>
    <definedName name="pa_4.2" localSheetId="22">#REF!</definedName>
    <definedName name="pa_4.2" localSheetId="24">#REF!</definedName>
    <definedName name="pa_4.2" localSheetId="25">#REF!</definedName>
    <definedName name="pa_4.2" localSheetId="26">#REF!</definedName>
    <definedName name="pa_4.2" localSheetId="27">#REF!</definedName>
    <definedName name="pa_4.2" localSheetId="28">#REF!</definedName>
    <definedName name="pa_4.2" localSheetId="29">#REF!</definedName>
    <definedName name="pa_4.2" localSheetId="30">#REF!</definedName>
    <definedName name="pa_4.2">#REF!</definedName>
    <definedName name="pa_4.2.1" localSheetId="4">#REF!</definedName>
    <definedName name="pa_4.2.1" localSheetId="5">#REF!</definedName>
    <definedName name="pa_4.2.1" localSheetId="8">#REF!</definedName>
    <definedName name="pa_4.2.1" localSheetId="9">#REF!</definedName>
    <definedName name="pa_4.2.1" localSheetId="10">#REF!</definedName>
    <definedName name="pa_4.2.1" localSheetId="12">#REF!</definedName>
    <definedName name="pa_4.2.1" localSheetId="13">#REF!</definedName>
    <definedName name="pa_4.2.1" localSheetId="14">#REF!</definedName>
    <definedName name="pa_4.2.1" localSheetId="15">#REF!</definedName>
    <definedName name="pa_4.2.1" localSheetId="16">#REF!</definedName>
    <definedName name="pa_4.2.1" localSheetId="18">#REF!</definedName>
    <definedName name="pa_4.2.1" localSheetId="21">#REF!</definedName>
    <definedName name="pa_4.2.1" localSheetId="22">#REF!</definedName>
    <definedName name="pa_4.2.1" localSheetId="24">#REF!</definedName>
    <definedName name="pa_4.2.1" localSheetId="25">#REF!</definedName>
    <definedName name="pa_4.2.1" localSheetId="26">#REF!</definedName>
    <definedName name="pa_4.2.1" localSheetId="27">#REF!</definedName>
    <definedName name="pa_4.2.1" localSheetId="28">#REF!</definedName>
    <definedName name="pa_4.2.1" localSheetId="29">#REF!</definedName>
    <definedName name="pa_4.2.1" localSheetId="30">#REF!</definedName>
    <definedName name="pa_4.2.1">#REF!</definedName>
    <definedName name="pa_4.2.2" localSheetId="4">#REF!</definedName>
    <definedName name="pa_4.2.2" localSheetId="5">#REF!</definedName>
    <definedName name="pa_4.2.2" localSheetId="8">#REF!</definedName>
    <definedName name="pa_4.2.2" localSheetId="9">#REF!</definedName>
    <definedName name="pa_4.2.2" localSheetId="10">#REF!</definedName>
    <definedName name="pa_4.2.2" localSheetId="12">#REF!</definedName>
    <definedName name="pa_4.2.2" localSheetId="13">#REF!</definedName>
    <definedName name="pa_4.2.2" localSheetId="14">#REF!</definedName>
    <definedName name="pa_4.2.2" localSheetId="15">#REF!</definedName>
    <definedName name="pa_4.2.2" localSheetId="16">#REF!</definedName>
    <definedName name="pa_4.2.2" localSheetId="18">#REF!</definedName>
    <definedName name="pa_4.2.2" localSheetId="21">#REF!</definedName>
    <definedName name="pa_4.2.2" localSheetId="22">#REF!</definedName>
    <definedName name="pa_4.2.2" localSheetId="24">#REF!</definedName>
    <definedName name="pa_4.2.2" localSheetId="25">#REF!</definedName>
    <definedName name="pa_4.2.2" localSheetId="26">#REF!</definedName>
    <definedName name="pa_4.2.2" localSheetId="27">#REF!</definedName>
    <definedName name="pa_4.2.2" localSheetId="28">#REF!</definedName>
    <definedName name="pa_4.2.2" localSheetId="29">#REF!</definedName>
    <definedName name="pa_4.2.2" localSheetId="30">#REF!</definedName>
    <definedName name="pa_4.2.2">#REF!</definedName>
    <definedName name="PA_4.2.3" localSheetId="4">#REF!</definedName>
    <definedName name="PA_4.2.3" localSheetId="5">#REF!</definedName>
    <definedName name="PA_4.2.3" localSheetId="8">#REF!</definedName>
    <definedName name="PA_4.2.3" localSheetId="9">#REF!</definedName>
    <definedName name="PA_4.2.3" localSheetId="10">#REF!</definedName>
    <definedName name="PA_4.2.3" localSheetId="12">#REF!</definedName>
    <definedName name="PA_4.2.3" localSheetId="13">#REF!</definedName>
    <definedName name="PA_4.2.3" localSheetId="14">#REF!</definedName>
    <definedName name="PA_4.2.3" localSheetId="15">#REF!</definedName>
    <definedName name="PA_4.2.3" localSheetId="16">#REF!</definedName>
    <definedName name="PA_4.2.3" localSheetId="18">#REF!</definedName>
    <definedName name="PA_4.2.3" localSheetId="21">#REF!</definedName>
    <definedName name="PA_4.2.3" localSheetId="22">#REF!</definedName>
    <definedName name="PA_4.2.3" localSheetId="24">#REF!</definedName>
    <definedName name="PA_4.2.3" localSheetId="25">#REF!</definedName>
    <definedName name="PA_4.2.3" localSheetId="26">#REF!</definedName>
    <definedName name="PA_4.2.3" localSheetId="27">#REF!</definedName>
    <definedName name="PA_4.2.3" localSheetId="28">#REF!</definedName>
    <definedName name="PA_4.2.3" localSheetId="29">#REF!</definedName>
    <definedName name="PA_4.2.3" localSheetId="30">#REF!</definedName>
    <definedName name="PA_4.2.3">#REF!</definedName>
    <definedName name="PA_4.3" localSheetId="4">#REF!</definedName>
    <definedName name="PA_4.3" localSheetId="5">#REF!</definedName>
    <definedName name="PA_4.3" localSheetId="8">#REF!</definedName>
    <definedName name="PA_4.3" localSheetId="9">#REF!</definedName>
    <definedName name="PA_4.3" localSheetId="10">#REF!</definedName>
    <definedName name="PA_4.3" localSheetId="12">#REF!</definedName>
    <definedName name="PA_4.3" localSheetId="13">#REF!</definedName>
    <definedName name="PA_4.3" localSheetId="14">#REF!</definedName>
    <definedName name="PA_4.3" localSheetId="15">#REF!</definedName>
    <definedName name="PA_4.3" localSheetId="16">#REF!</definedName>
    <definedName name="PA_4.3" localSheetId="18">#REF!</definedName>
    <definedName name="PA_4.3" localSheetId="21">#REF!</definedName>
    <definedName name="PA_4.3" localSheetId="22">#REF!</definedName>
    <definedName name="PA_4.3" localSheetId="24">#REF!</definedName>
    <definedName name="PA_4.3" localSheetId="25">#REF!</definedName>
    <definedName name="PA_4.3" localSheetId="26">#REF!</definedName>
    <definedName name="PA_4.3" localSheetId="27">#REF!</definedName>
    <definedName name="PA_4.3" localSheetId="28">#REF!</definedName>
    <definedName name="PA_4.3" localSheetId="29">#REF!</definedName>
    <definedName name="PA_4.3" localSheetId="30">#REF!</definedName>
    <definedName name="PA_4.3">#REF!</definedName>
    <definedName name="PA_4.3.1" localSheetId="4">#REF!</definedName>
    <definedName name="PA_4.3.1" localSheetId="5">#REF!</definedName>
    <definedName name="PA_4.3.1" localSheetId="8">#REF!</definedName>
    <definedName name="PA_4.3.1" localSheetId="9">#REF!</definedName>
    <definedName name="PA_4.3.1" localSheetId="10">#REF!</definedName>
    <definedName name="PA_4.3.1" localSheetId="12">#REF!</definedName>
    <definedName name="PA_4.3.1" localSheetId="13">#REF!</definedName>
    <definedName name="PA_4.3.1" localSheetId="14">#REF!</definedName>
    <definedName name="PA_4.3.1" localSheetId="15">#REF!</definedName>
    <definedName name="PA_4.3.1" localSheetId="16">#REF!</definedName>
    <definedName name="PA_4.3.1" localSheetId="18">#REF!</definedName>
    <definedName name="PA_4.3.1" localSheetId="21">#REF!</definedName>
    <definedName name="PA_4.3.1" localSheetId="22">#REF!</definedName>
    <definedName name="PA_4.3.1" localSheetId="24">#REF!</definedName>
    <definedName name="PA_4.3.1" localSheetId="25">#REF!</definedName>
    <definedName name="PA_4.3.1" localSheetId="26">#REF!</definedName>
    <definedName name="PA_4.3.1" localSheetId="27">#REF!</definedName>
    <definedName name="PA_4.3.1" localSheetId="28">#REF!</definedName>
    <definedName name="PA_4.3.1" localSheetId="29">#REF!</definedName>
    <definedName name="PA_4.3.1" localSheetId="30">#REF!</definedName>
    <definedName name="PA_4.3.1">#REF!</definedName>
    <definedName name="PA_4.3.2" localSheetId="4">#REF!</definedName>
    <definedName name="PA_4.3.2" localSheetId="5">#REF!</definedName>
    <definedName name="PA_4.3.2" localSheetId="8">#REF!</definedName>
    <definedName name="PA_4.3.2" localSheetId="9">#REF!</definedName>
    <definedName name="PA_4.3.2" localSheetId="10">#REF!</definedName>
    <definedName name="PA_4.3.2" localSheetId="12">#REF!</definedName>
    <definedName name="PA_4.3.2" localSheetId="13">#REF!</definedName>
    <definedName name="PA_4.3.2" localSheetId="14">#REF!</definedName>
    <definedName name="PA_4.3.2" localSheetId="15">#REF!</definedName>
    <definedName name="PA_4.3.2" localSheetId="16">#REF!</definedName>
    <definedName name="PA_4.3.2" localSheetId="18">#REF!</definedName>
    <definedName name="PA_4.3.2" localSheetId="21">#REF!</definedName>
    <definedName name="PA_4.3.2" localSheetId="22">#REF!</definedName>
    <definedName name="PA_4.3.2" localSheetId="24">#REF!</definedName>
    <definedName name="PA_4.3.2" localSheetId="25">#REF!</definedName>
    <definedName name="PA_4.3.2" localSheetId="26">#REF!</definedName>
    <definedName name="PA_4.3.2" localSheetId="27">#REF!</definedName>
    <definedName name="PA_4.3.2" localSheetId="28">#REF!</definedName>
    <definedName name="PA_4.3.2" localSheetId="29">#REF!</definedName>
    <definedName name="PA_4.3.2" localSheetId="30">#REF!</definedName>
    <definedName name="PA_4.3.2">#REF!</definedName>
    <definedName name="PA_4.3.2.1" localSheetId="4">#REF!</definedName>
    <definedName name="PA_4.3.2.1" localSheetId="5">#REF!</definedName>
    <definedName name="PA_4.3.2.1" localSheetId="8">#REF!</definedName>
    <definedName name="PA_4.3.2.1" localSheetId="9">#REF!</definedName>
    <definedName name="PA_4.3.2.1" localSheetId="10">#REF!</definedName>
    <definedName name="PA_4.3.2.1" localSheetId="12">#REF!</definedName>
    <definedName name="PA_4.3.2.1" localSheetId="13">#REF!</definedName>
    <definedName name="PA_4.3.2.1" localSheetId="14">#REF!</definedName>
    <definedName name="PA_4.3.2.1" localSheetId="15">#REF!</definedName>
    <definedName name="PA_4.3.2.1" localSheetId="16">#REF!</definedName>
    <definedName name="PA_4.3.2.1" localSheetId="18">#REF!</definedName>
    <definedName name="PA_4.3.2.1" localSheetId="21">#REF!</definedName>
    <definedName name="PA_4.3.2.1" localSheetId="22">#REF!</definedName>
    <definedName name="PA_4.3.2.1" localSheetId="24">#REF!</definedName>
    <definedName name="PA_4.3.2.1" localSheetId="25">#REF!</definedName>
    <definedName name="PA_4.3.2.1" localSheetId="26">#REF!</definedName>
    <definedName name="PA_4.3.2.1" localSheetId="27">#REF!</definedName>
    <definedName name="PA_4.3.2.1" localSheetId="28">#REF!</definedName>
    <definedName name="PA_4.3.2.1" localSheetId="29">#REF!</definedName>
    <definedName name="PA_4.3.2.1" localSheetId="30">#REF!</definedName>
    <definedName name="PA_4.3.2.1">#REF!</definedName>
    <definedName name="PA_4.3.2.2" localSheetId="4">#REF!</definedName>
    <definedName name="PA_4.3.2.2" localSheetId="5">#REF!</definedName>
    <definedName name="PA_4.3.2.2" localSheetId="8">#REF!</definedName>
    <definedName name="PA_4.3.2.2" localSheetId="9">#REF!</definedName>
    <definedName name="PA_4.3.2.2" localSheetId="10">#REF!</definedName>
    <definedName name="PA_4.3.2.2" localSheetId="12">#REF!</definedName>
    <definedName name="PA_4.3.2.2" localSheetId="13">#REF!</definedName>
    <definedName name="PA_4.3.2.2" localSheetId="14">#REF!</definedName>
    <definedName name="PA_4.3.2.2" localSheetId="15">#REF!</definedName>
    <definedName name="PA_4.3.2.2" localSheetId="16">#REF!</definedName>
    <definedName name="PA_4.3.2.2" localSheetId="18">#REF!</definedName>
    <definedName name="PA_4.3.2.2" localSheetId="21">#REF!</definedName>
    <definedName name="PA_4.3.2.2" localSheetId="22">#REF!</definedName>
    <definedName name="PA_4.3.2.2" localSheetId="24">#REF!</definedName>
    <definedName name="PA_4.3.2.2" localSheetId="25">#REF!</definedName>
    <definedName name="PA_4.3.2.2" localSheetId="26">#REF!</definedName>
    <definedName name="PA_4.3.2.2" localSheetId="27">#REF!</definedName>
    <definedName name="PA_4.3.2.2" localSheetId="28">#REF!</definedName>
    <definedName name="PA_4.3.2.2" localSheetId="29">#REF!</definedName>
    <definedName name="PA_4.3.2.2" localSheetId="30">#REF!</definedName>
    <definedName name="PA_4.3.2.2">#REF!</definedName>
    <definedName name="PA_4.3.3" localSheetId="4">#REF!</definedName>
    <definedName name="PA_4.3.3" localSheetId="5">#REF!</definedName>
    <definedName name="PA_4.3.3" localSheetId="8">#REF!</definedName>
    <definedName name="PA_4.3.3" localSheetId="9">#REF!</definedName>
    <definedName name="PA_4.3.3" localSheetId="10">#REF!</definedName>
    <definedName name="PA_4.3.3" localSheetId="12">#REF!</definedName>
    <definedName name="PA_4.3.3" localSheetId="13">#REF!</definedName>
    <definedName name="PA_4.3.3" localSheetId="14">#REF!</definedName>
    <definedName name="PA_4.3.3" localSheetId="15">#REF!</definedName>
    <definedName name="PA_4.3.3" localSheetId="16">#REF!</definedName>
    <definedName name="PA_4.3.3" localSheetId="18">#REF!</definedName>
    <definedName name="PA_4.3.3" localSheetId="21">#REF!</definedName>
    <definedName name="PA_4.3.3" localSheetId="22">#REF!</definedName>
    <definedName name="PA_4.3.3" localSheetId="24">#REF!</definedName>
    <definedName name="PA_4.3.3" localSheetId="25">#REF!</definedName>
    <definedName name="PA_4.3.3" localSheetId="26">#REF!</definedName>
    <definedName name="PA_4.3.3" localSheetId="27">#REF!</definedName>
    <definedName name="PA_4.3.3" localSheetId="28">#REF!</definedName>
    <definedName name="PA_4.3.3" localSheetId="29">#REF!</definedName>
    <definedName name="PA_4.3.3" localSheetId="30">#REF!</definedName>
    <definedName name="PA_4.3.3">#REF!</definedName>
    <definedName name="PA_4.3.5" localSheetId="4">#REF!</definedName>
    <definedName name="PA_4.3.5" localSheetId="5">#REF!</definedName>
    <definedName name="PA_4.3.5" localSheetId="8">#REF!</definedName>
    <definedName name="PA_4.3.5" localSheetId="9">#REF!</definedName>
    <definedName name="PA_4.3.5" localSheetId="10">#REF!</definedName>
    <definedName name="PA_4.3.5" localSheetId="12">#REF!</definedName>
    <definedName name="PA_4.3.5" localSheetId="13">#REF!</definedName>
    <definedName name="PA_4.3.5" localSheetId="14">#REF!</definedName>
    <definedName name="PA_4.3.5" localSheetId="15">#REF!</definedName>
    <definedName name="PA_4.3.5" localSheetId="16">#REF!</definedName>
    <definedName name="PA_4.3.5" localSheetId="18">#REF!</definedName>
    <definedName name="PA_4.3.5" localSheetId="21">#REF!</definedName>
    <definedName name="PA_4.3.5" localSheetId="22">#REF!</definedName>
    <definedName name="PA_4.3.5" localSheetId="24">#REF!</definedName>
    <definedName name="PA_4.3.5" localSheetId="25">#REF!</definedName>
    <definedName name="PA_4.3.5" localSheetId="26">#REF!</definedName>
    <definedName name="PA_4.3.5" localSheetId="27">#REF!</definedName>
    <definedName name="PA_4.3.5" localSheetId="28">#REF!</definedName>
    <definedName name="PA_4.3.5" localSheetId="29">#REF!</definedName>
    <definedName name="PA_4.3.5" localSheetId="30">#REF!</definedName>
    <definedName name="PA_4.3.5">#REF!</definedName>
    <definedName name="PA_4.4" localSheetId="4">#REF!</definedName>
    <definedName name="PA_4.4" localSheetId="5">#REF!</definedName>
    <definedName name="PA_4.4" localSheetId="8">#REF!</definedName>
    <definedName name="PA_4.4" localSheetId="9">#REF!</definedName>
    <definedName name="PA_4.4" localSheetId="10">#REF!</definedName>
    <definedName name="PA_4.4" localSheetId="12">#REF!</definedName>
    <definedName name="PA_4.4" localSheetId="13">#REF!</definedName>
    <definedName name="PA_4.4" localSheetId="14">#REF!</definedName>
    <definedName name="PA_4.4" localSheetId="15">#REF!</definedName>
    <definedName name="PA_4.4" localSheetId="16">#REF!</definedName>
    <definedName name="PA_4.4" localSheetId="18">#REF!</definedName>
    <definedName name="PA_4.4" localSheetId="21">#REF!</definedName>
    <definedName name="PA_4.4" localSheetId="22">#REF!</definedName>
    <definedName name="PA_4.4" localSheetId="24">#REF!</definedName>
    <definedName name="PA_4.4" localSheetId="25">#REF!</definedName>
    <definedName name="PA_4.4" localSheetId="26">#REF!</definedName>
    <definedName name="PA_4.4" localSheetId="27">#REF!</definedName>
    <definedName name="PA_4.4" localSheetId="28">#REF!</definedName>
    <definedName name="PA_4.4" localSheetId="29">#REF!</definedName>
    <definedName name="PA_4.4" localSheetId="30">#REF!</definedName>
    <definedName name="PA_4.4">#REF!</definedName>
    <definedName name="PA_4.4.1" localSheetId="4">#REF!</definedName>
    <definedName name="PA_4.4.1" localSheetId="5">#REF!</definedName>
    <definedName name="PA_4.4.1" localSheetId="8">#REF!</definedName>
    <definedName name="PA_4.4.1" localSheetId="9">#REF!</definedName>
    <definedName name="PA_4.4.1" localSheetId="10">#REF!</definedName>
    <definedName name="PA_4.4.1" localSheetId="12">#REF!</definedName>
    <definedName name="PA_4.4.1" localSheetId="13">#REF!</definedName>
    <definedName name="PA_4.4.1" localSheetId="14">#REF!</definedName>
    <definedName name="PA_4.4.1" localSheetId="15">#REF!</definedName>
    <definedName name="PA_4.4.1" localSheetId="16">#REF!</definedName>
    <definedName name="PA_4.4.1" localSheetId="18">#REF!</definedName>
    <definedName name="PA_4.4.1" localSheetId="21">#REF!</definedName>
    <definedName name="PA_4.4.1" localSheetId="22">#REF!</definedName>
    <definedName name="PA_4.4.1" localSheetId="24">#REF!</definedName>
    <definedName name="PA_4.4.1" localSheetId="25">#REF!</definedName>
    <definedName name="PA_4.4.1" localSheetId="26">#REF!</definedName>
    <definedName name="PA_4.4.1" localSheetId="27">#REF!</definedName>
    <definedName name="PA_4.4.1" localSheetId="28">#REF!</definedName>
    <definedName name="PA_4.4.1" localSheetId="29">#REF!</definedName>
    <definedName name="PA_4.4.1" localSheetId="30">#REF!</definedName>
    <definedName name="PA_4.4.1">#REF!</definedName>
    <definedName name="PA_4.5" localSheetId="4">#REF!</definedName>
    <definedName name="PA_4.5" localSheetId="5">#REF!</definedName>
    <definedName name="PA_4.5" localSheetId="8">#REF!</definedName>
    <definedName name="PA_4.5" localSheetId="9">#REF!</definedName>
    <definedName name="PA_4.5" localSheetId="10">#REF!</definedName>
    <definedName name="PA_4.5" localSheetId="12">#REF!</definedName>
    <definedName name="PA_4.5" localSheetId="13">#REF!</definedName>
    <definedName name="PA_4.5" localSheetId="14">#REF!</definedName>
    <definedName name="PA_4.5" localSheetId="15">#REF!</definedName>
    <definedName name="PA_4.5" localSheetId="16">#REF!</definedName>
    <definedName name="PA_4.5" localSheetId="18">#REF!</definedName>
    <definedName name="PA_4.5" localSheetId="21">#REF!</definedName>
    <definedName name="PA_4.5" localSheetId="22">#REF!</definedName>
    <definedName name="PA_4.5" localSheetId="24">#REF!</definedName>
    <definedName name="PA_4.5" localSheetId="25">#REF!</definedName>
    <definedName name="PA_4.5" localSheetId="26">#REF!</definedName>
    <definedName name="PA_4.5" localSheetId="27">#REF!</definedName>
    <definedName name="PA_4.5" localSheetId="28">#REF!</definedName>
    <definedName name="PA_4.5" localSheetId="29">#REF!</definedName>
    <definedName name="PA_4.5" localSheetId="30">#REF!</definedName>
    <definedName name="PA_4.5">#REF!</definedName>
    <definedName name="PA_4.5.1" localSheetId="4">#REF!</definedName>
    <definedName name="PA_4.5.1" localSheetId="5">#REF!</definedName>
    <definedName name="PA_4.5.1" localSheetId="8">#REF!</definedName>
    <definedName name="PA_4.5.1" localSheetId="9">#REF!</definedName>
    <definedName name="PA_4.5.1" localSheetId="10">#REF!</definedName>
    <definedName name="PA_4.5.1" localSheetId="12">#REF!</definedName>
    <definedName name="PA_4.5.1" localSheetId="13">#REF!</definedName>
    <definedName name="PA_4.5.1" localSheetId="14">#REF!</definedName>
    <definedName name="PA_4.5.1" localSheetId="15">#REF!</definedName>
    <definedName name="PA_4.5.1" localSheetId="16">#REF!</definedName>
    <definedName name="PA_4.5.1" localSheetId="18">#REF!</definedName>
    <definedName name="PA_4.5.1" localSheetId="21">#REF!</definedName>
    <definedName name="PA_4.5.1" localSheetId="22">#REF!</definedName>
    <definedName name="PA_4.5.1" localSheetId="24">#REF!</definedName>
    <definedName name="PA_4.5.1" localSheetId="25">#REF!</definedName>
    <definedName name="PA_4.5.1" localSheetId="26">#REF!</definedName>
    <definedName name="PA_4.5.1" localSheetId="27">#REF!</definedName>
    <definedName name="PA_4.5.1" localSheetId="28">#REF!</definedName>
    <definedName name="PA_4.5.1" localSheetId="29">#REF!</definedName>
    <definedName name="PA_4.5.1" localSheetId="30">#REF!</definedName>
    <definedName name="PA_4.5.1">#REF!</definedName>
    <definedName name="PA_4.5.2" localSheetId="4">#REF!</definedName>
    <definedName name="PA_4.5.2" localSheetId="5">#REF!</definedName>
    <definedName name="PA_4.5.2" localSheetId="8">#REF!</definedName>
    <definedName name="PA_4.5.2" localSheetId="9">#REF!</definedName>
    <definedName name="PA_4.5.2" localSheetId="10">#REF!</definedName>
    <definedName name="PA_4.5.2" localSheetId="12">#REF!</definedName>
    <definedName name="PA_4.5.2" localSheetId="13">#REF!</definedName>
    <definedName name="PA_4.5.2" localSheetId="14">#REF!</definedName>
    <definedName name="PA_4.5.2" localSheetId="15">#REF!</definedName>
    <definedName name="PA_4.5.2" localSheetId="16">#REF!</definedName>
    <definedName name="PA_4.5.2" localSheetId="18">#REF!</definedName>
    <definedName name="PA_4.5.2" localSheetId="21">#REF!</definedName>
    <definedName name="PA_4.5.2" localSheetId="22">#REF!</definedName>
    <definedName name="PA_4.5.2" localSheetId="24">#REF!</definedName>
    <definedName name="PA_4.5.2" localSheetId="25">#REF!</definedName>
    <definedName name="PA_4.5.2" localSheetId="26">#REF!</definedName>
    <definedName name="PA_4.5.2" localSheetId="27">#REF!</definedName>
    <definedName name="PA_4.5.2" localSheetId="28">#REF!</definedName>
    <definedName name="PA_4.5.2" localSheetId="29">#REF!</definedName>
    <definedName name="PA_4.5.2" localSheetId="30">#REF!</definedName>
    <definedName name="PA_4.5.2">#REF!</definedName>
    <definedName name="PA_4.5.3" localSheetId="4">#REF!</definedName>
    <definedName name="PA_4.5.3" localSheetId="5">#REF!</definedName>
    <definedName name="PA_4.5.3" localSheetId="8">#REF!</definedName>
    <definedName name="PA_4.5.3" localSheetId="9">#REF!</definedName>
    <definedName name="PA_4.5.3" localSheetId="10">#REF!</definedName>
    <definedName name="PA_4.5.3" localSheetId="12">#REF!</definedName>
    <definedName name="PA_4.5.3" localSheetId="13">#REF!</definedName>
    <definedName name="PA_4.5.3" localSheetId="14">#REF!</definedName>
    <definedName name="PA_4.5.3" localSheetId="15">#REF!</definedName>
    <definedName name="PA_4.5.3" localSheetId="16">#REF!</definedName>
    <definedName name="PA_4.5.3" localSheetId="18">#REF!</definedName>
    <definedName name="PA_4.5.3" localSheetId="21">#REF!</definedName>
    <definedName name="PA_4.5.3" localSheetId="22">#REF!</definedName>
    <definedName name="PA_4.5.3" localSheetId="24">#REF!</definedName>
    <definedName name="PA_4.5.3" localSheetId="25">#REF!</definedName>
    <definedName name="PA_4.5.3" localSheetId="26">#REF!</definedName>
    <definedName name="PA_4.5.3" localSheetId="27">#REF!</definedName>
    <definedName name="PA_4.5.3" localSheetId="28">#REF!</definedName>
    <definedName name="PA_4.5.3" localSheetId="29">#REF!</definedName>
    <definedName name="PA_4.5.3" localSheetId="30">#REF!</definedName>
    <definedName name="PA_4.5.3">#REF!</definedName>
    <definedName name="PA_4.6" localSheetId="4">#REF!</definedName>
    <definedName name="PA_4.6" localSheetId="5">#REF!</definedName>
    <definedName name="PA_4.6" localSheetId="8">#REF!</definedName>
    <definedName name="PA_4.6" localSheetId="9">#REF!</definedName>
    <definedName name="PA_4.6" localSheetId="10">#REF!</definedName>
    <definedName name="PA_4.6" localSheetId="12">#REF!</definedName>
    <definedName name="PA_4.6" localSheetId="13">#REF!</definedName>
    <definedName name="PA_4.6" localSheetId="14">#REF!</definedName>
    <definedName name="PA_4.6" localSheetId="15">#REF!</definedName>
    <definedName name="PA_4.6" localSheetId="16">#REF!</definedName>
    <definedName name="PA_4.6" localSheetId="18">#REF!</definedName>
    <definedName name="PA_4.6" localSheetId="21">#REF!</definedName>
    <definedName name="PA_4.6" localSheetId="22">#REF!</definedName>
    <definedName name="PA_4.6" localSheetId="24">#REF!</definedName>
    <definedName name="PA_4.6" localSheetId="25">#REF!</definedName>
    <definedName name="PA_4.6" localSheetId="26">#REF!</definedName>
    <definedName name="PA_4.6" localSheetId="27">#REF!</definedName>
    <definedName name="PA_4.6" localSheetId="28">#REF!</definedName>
    <definedName name="PA_4.6" localSheetId="29">#REF!</definedName>
    <definedName name="PA_4.6" localSheetId="30">#REF!</definedName>
    <definedName name="PA_4.6">#REF!</definedName>
    <definedName name="PA_4.7" localSheetId="4">#REF!</definedName>
    <definedName name="PA_4.7" localSheetId="5">#REF!</definedName>
    <definedName name="PA_4.7" localSheetId="8">#REF!</definedName>
    <definedName name="PA_4.7" localSheetId="9">#REF!</definedName>
    <definedName name="PA_4.7" localSheetId="10">#REF!</definedName>
    <definedName name="PA_4.7" localSheetId="12">#REF!</definedName>
    <definedName name="PA_4.7" localSheetId="13">#REF!</definedName>
    <definedName name="PA_4.7" localSheetId="14">#REF!</definedName>
    <definedName name="PA_4.7" localSheetId="15">#REF!</definedName>
    <definedName name="PA_4.7" localSheetId="16">#REF!</definedName>
    <definedName name="PA_4.7" localSheetId="18">#REF!</definedName>
    <definedName name="PA_4.7" localSheetId="21">#REF!</definedName>
    <definedName name="PA_4.7" localSheetId="22">#REF!</definedName>
    <definedName name="PA_4.7" localSheetId="24">#REF!</definedName>
    <definedName name="PA_4.7" localSheetId="25">#REF!</definedName>
    <definedName name="PA_4.7" localSheetId="26">#REF!</definedName>
    <definedName name="PA_4.7" localSheetId="27">#REF!</definedName>
    <definedName name="PA_4.7" localSheetId="28">#REF!</definedName>
    <definedName name="PA_4.7" localSheetId="29">#REF!</definedName>
    <definedName name="PA_4.7" localSheetId="30">#REF!</definedName>
    <definedName name="PA_4.7">#REF!</definedName>
    <definedName name="PA4.3.4" localSheetId="4">#REF!</definedName>
    <definedName name="PA4.3.4" localSheetId="5">#REF!</definedName>
    <definedName name="PA4.3.4" localSheetId="8">#REF!</definedName>
    <definedName name="PA4.3.4" localSheetId="9">#REF!</definedName>
    <definedName name="PA4.3.4" localSheetId="10">#REF!</definedName>
    <definedName name="PA4.3.4" localSheetId="12">#REF!</definedName>
    <definedName name="PA4.3.4" localSheetId="13">#REF!</definedName>
    <definedName name="PA4.3.4" localSheetId="14">#REF!</definedName>
    <definedName name="PA4.3.4" localSheetId="15">#REF!</definedName>
    <definedName name="PA4.3.4" localSheetId="16">#REF!</definedName>
    <definedName name="PA4.3.4" localSheetId="18">#REF!</definedName>
    <definedName name="PA4.3.4" localSheetId="21">#REF!</definedName>
    <definedName name="PA4.3.4" localSheetId="22">#REF!</definedName>
    <definedName name="PA4.3.4" localSheetId="24">#REF!</definedName>
    <definedName name="PA4.3.4" localSheetId="25">#REF!</definedName>
    <definedName name="PA4.3.4" localSheetId="26">#REF!</definedName>
    <definedName name="PA4.3.4" localSheetId="27">#REF!</definedName>
    <definedName name="PA4.3.4" localSheetId="28">#REF!</definedName>
    <definedName name="PA4.3.4" localSheetId="29">#REF!</definedName>
    <definedName name="PA4.3.4" localSheetId="30">#REF!</definedName>
    <definedName name="PA4.3.4">#REF!</definedName>
    <definedName name="PConexosRGF" localSheetId="4">#REF!</definedName>
    <definedName name="PConexosRGF" localSheetId="5">#REF!</definedName>
    <definedName name="PConexosRGF" localSheetId="8">#REF!</definedName>
    <definedName name="PConexosRGF" localSheetId="9">#REF!</definedName>
    <definedName name="PConexosRGF" localSheetId="10">#REF!</definedName>
    <definedName name="PConexosRGF" localSheetId="12">#REF!</definedName>
    <definedName name="PConexosRGF" localSheetId="13">#REF!</definedName>
    <definedName name="PConexosRGF" localSheetId="14">#REF!</definedName>
    <definedName name="PConexosRGF" localSheetId="15">#REF!</definedName>
    <definedName name="PConexosRGF" localSheetId="16">#REF!</definedName>
    <definedName name="PConexosRGF" localSheetId="18">#REF!</definedName>
    <definedName name="PConexosRGF" localSheetId="21">#REF!</definedName>
    <definedName name="PConexosRGF" localSheetId="22">#REF!</definedName>
    <definedName name="PConexosRGF" localSheetId="24">#REF!</definedName>
    <definedName name="PConexosRGF" localSheetId="25">#REF!</definedName>
    <definedName name="PConexosRGF" localSheetId="26">#REF!</definedName>
    <definedName name="PConexosRGF" localSheetId="27">#REF!</definedName>
    <definedName name="PConexosRGF" localSheetId="28">#REF!</definedName>
    <definedName name="PConexosRGF" localSheetId="29">#REF!</definedName>
    <definedName name="PConexosRGF" localSheetId="30">#REF!</definedName>
    <definedName name="PConexosRGF">#REF!</definedName>
    <definedName name="Prefeito_a" localSheetId="4">#REF!</definedName>
    <definedName name="Prefeito_a" localSheetId="5">#REF!</definedName>
    <definedName name="Prefeito_a" localSheetId="8">#REF!</definedName>
    <definedName name="Prefeito_a" localSheetId="9">#REF!</definedName>
    <definedName name="Prefeito_a" localSheetId="10">#REF!</definedName>
    <definedName name="Prefeito_a" localSheetId="12">#REF!</definedName>
    <definedName name="Prefeito_a" localSheetId="13">#REF!</definedName>
    <definedName name="Prefeito_a" localSheetId="14">#REF!</definedName>
    <definedName name="Prefeito_a" localSheetId="15">#REF!</definedName>
    <definedName name="Prefeito_a" localSheetId="16">#REF!</definedName>
    <definedName name="Prefeito_a" localSheetId="18">#REF!</definedName>
    <definedName name="Prefeito_a" localSheetId="21">#REF!</definedName>
    <definedName name="Prefeito_a" localSheetId="22">#REF!</definedName>
    <definedName name="Prefeito_a" localSheetId="24">#REF!</definedName>
    <definedName name="Prefeito_a" localSheetId="25">#REF!</definedName>
    <definedName name="Prefeito_a" localSheetId="26">#REF!</definedName>
    <definedName name="Prefeito_a" localSheetId="27">#REF!</definedName>
    <definedName name="Prefeito_a" localSheetId="28">#REF!</definedName>
    <definedName name="Prefeito_a" localSheetId="29">#REF!</definedName>
    <definedName name="Prefeito_a" localSheetId="30">#REF!</definedName>
    <definedName name="Prefeito_a">#REF!</definedName>
    <definedName name="PromoneTratamento" localSheetId="4">#REF!</definedName>
    <definedName name="PromoneTratamento" localSheetId="5">#REF!</definedName>
    <definedName name="PromoneTratamento" localSheetId="8">#REF!</definedName>
    <definedName name="PromoneTratamento" localSheetId="9">#REF!</definedName>
    <definedName name="PromoneTratamento" localSheetId="10">#REF!</definedName>
    <definedName name="PromoneTratamento" localSheetId="12">#REF!</definedName>
    <definedName name="PromoneTratamento" localSheetId="13">#REF!</definedName>
    <definedName name="PromoneTratamento" localSheetId="14">#REF!</definedName>
    <definedName name="PromoneTratamento" localSheetId="15">#REF!</definedName>
    <definedName name="PromoneTratamento" localSheetId="16">#REF!</definedName>
    <definedName name="PromoneTratamento" localSheetId="18">#REF!</definedName>
    <definedName name="PromoneTratamento" localSheetId="21">#REF!</definedName>
    <definedName name="PromoneTratamento" localSheetId="22">#REF!</definedName>
    <definedName name="PromoneTratamento" localSheetId="24">#REF!</definedName>
    <definedName name="PromoneTratamento" localSheetId="25">#REF!</definedName>
    <definedName name="PromoneTratamento" localSheetId="26">#REF!</definedName>
    <definedName name="PromoneTratamento" localSheetId="27">#REF!</definedName>
    <definedName name="PromoneTratamento" localSheetId="28">#REF!</definedName>
    <definedName name="PromoneTratamento" localSheetId="29">#REF!</definedName>
    <definedName name="PromoneTratamento" localSheetId="30">#REF!</definedName>
    <definedName name="PromoneTratamento">#REF!</definedName>
    <definedName name="PronomeOf" localSheetId="4">#REF!</definedName>
    <definedName name="PronomeOf" localSheetId="5">#REF!</definedName>
    <definedName name="PronomeOf" localSheetId="8">#REF!</definedName>
    <definedName name="PronomeOf" localSheetId="9">#REF!</definedName>
    <definedName name="PronomeOf" localSheetId="10">#REF!</definedName>
    <definedName name="PronomeOf" localSheetId="12">#REF!</definedName>
    <definedName name="PronomeOf" localSheetId="13">#REF!</definedName>
    <definedName name="PronomeOf" localSheetId="14">#REF!</definedName>
    <definedName name="PronomeOf" localSheetId="15">#REF!</definedName>
    <definedName name="PronomeOf" localSheetId="16">#REF!</definedName>
    <definedName name="PronomeOf" localSheetId="18">#REF!</definedName>
    <definedName name="PronomeOf" localSheetId="21">#REF!</definedName>
    <definedName name="PronomeOf" localSheetId="22">#REF!</definedName>
    <definedName name="PronomeOf" localSheetId="24">#REF!</definedName>
    <definedName name="PronomeOf" localSheetId="25">#REF!</definedName>
    <definedName name="PronomeOf" localSheetId="26">#REF!</definedName>
    <definedName name="PronomeOf" localSheetId="27">#REF!</definedName>
    <definedName name="PronomeOf" localSheetId="28">#REF!</definedName>
    <definedName name="PronomeOf" localSheetId="29">#REF!</definedName>
    <definedName name="PronomeOf" localSheetId="30">#REF!</definedName>
    <definedName name="PronomeOf">#REF!</definedName>
    <definedName name="PT_07.1">#REF!</definedName>
    <definedName name="PT01_1">#REF!</definedName>
    <definedName name="PT01_2">#REF!</definedName>
    <definedName name="PT01_3">#REF!</definedName>
    <definedName name="PT01_4">#REF!</definedName>
    <definedName name="PT01Tela1" localSheetId="4">#REF!</definedName>
    <definedName name="PT01Tela1" localSheetId="5">#REF!</definedName>
    <definedName name="PT01Tela1" localSheetId="8">#REF!</definedName>
    <definedName name="PT01Tela1" localSheetId="9">#REF!</definedName>
    <definedName name="PT01Tela1" localSheetId="10">#REF!</definedName>
    <definedName name="PT01Tela1" localSheetId="12">#REF!</definedName>
    <definedName name="PT01Tela1" localSheetId="13">#REF!</definedName>
    <definedName name="PT01Tela1" localSheetId="14">#REF!</definedName>
    <definedName name="PT01Tela1" localSheetId="15">#REF!</definedName>
    <definedName name="PT01Tela1" localSheetId="16">#REF!</definedName>
    <definedName name="PT01Tela1" localSheetId="18">#REF!</definedName>
    <definedName name="PT01Tela1" localSheetId="21">#REF!</definedName>
    <definedName name="PT01Tela1" localSheetId="22">#REF!</definedName>
    <definedName name="PT01Tela1" localSheetId="24">#REF!</definedName>
    <definedName name="PT01Tela1" localSheetId="25">#REF!</definedName>
    <definedName name="PT01Tela1" localSheetId="26">#REF!</definedName>
    <definedName name="PT01Tela1" localSheetId="27">#REF!</definedName>
    <definedName name="PT01Tela1" localSheetId="28">#REF!</definedName>
    <definedName name="PT01Tela1" localSheetId="29">#REF!</definedName>
    <definedName name="PT01Tela1" localSheetId="30">#REF!</definedName>
    <definedName name="PT01Tela1">#REF!</definedName>
    <definedName name="PT01Tela2" localSheetId="4">#REF!</definedName>
    <definedName name="PT01Tela2" localSheetId="5">#REF!</definedName>
    <definedName name="PT01Tela2" localSheetId="8">#REF!</definedName>
    <definedName name="PT01Tela2" localSheetId="9">#REF!</definedName>
    <definedName name="PT01Tela2" localSheetId="10">#REF!</definedName>
    <definedName name="PT01Tela2" localSheetId="12">#REF!</definedName>
    <definedName name="PT01Tela2" localSheetId="13">#REF!</definedName>
    <definedName name="PT01Tela2" localSheetId="14">#REF!</definedName>
    <definedName name="PT01Tela2" localSheetId="15">#REF!</definedName>
    <definedName name="PT01Tela2" localSheetId="16">#REF!</definedName>
    <definedName name="PT01Tela2" localSheetId="18">#REF!</definedName>
    <definedName name="PT01Tela2" localSheetId="21">#REF!</definedName>
    <definedName name="PT01Tela2" localSheetId="22">#REF!</definedName>
    <definedName name="PT01Tela2" localSheetId="24">#REF!</definedName>
    <definedName name="PT01Tela2" localSheetId="25">#REF!</definedName>
    <definedName name="PT01Tela2" localSheetId="26">#REF!</definedName>
    <definedName name="PT01Tela2" localSheetId="27">#REF!</definedName>
    <definedName name="PT01Tela2" localSheetId="28">#REF!</definedName>
    <definedName name="PT01Tela2" localSheetId="29">#REF!</definedName>
    <definedName name="PT01Tela2" localSheetId="30">#REF!</definedName>
    <definedName name="PT01Tela2">#REF!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_1">#REF!</definedName>
    <definedName name="PT04_2">#REF!</definedName>
    <definedName name="PT04_3">#REF!</definedName>
    <definedName name="PT04_4">#REF!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8_1.4">#REF!</definedName>
    <definedName name="PT08_1.5">#REF!</definedName>
    <definedName name="PT08_2.">#REF!</definedName>
    <definedName name="PT08_3.1">#REF!</definedName>
    <definedName name="PT08_5.">#REF!</definedName>
    <definedName name="PT10_1">#REF!</definedName>
    <definedName name="PT10_2">#REF!</definedName>
    <definedName name="PT10_3">#REF!</definedName>
    <definedName name="PT11.1">#REF!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_notas">#REF!</definedName>
    <definedName name="PT18_notas">#REF!</definedName>
    <definedName name="PT7.1">#REF!</definedName>
    <definedName name="qq">'01'!$E$16</definedName>
    <definedName name="r_2.2" localSheetId="4">#REF!</definedName>
    <definedName name="r_2.2" localSheetId="5">#REF!</definedName>
    <definedName name="r_2.2" localSheetId="8">#REF!</definedName>
    <definedName name="r_2.2" localSheetId="9">#REF!</definedName>
    <definedName name="r_2.2" localSheetId="10">#REF!</definedName>
    <definedName name="r_2.2" localSheetId="12">#REF!</definedName>
    <definedName name="r_2.2" localSheetId="13">#REF!</definedName>
    <definedName name="r_2.2" localSheetId="14">#REF!</definedName>
    <definedName name="r_2.2" localSheetId="15">#REF!</definedName>
    <definedName name="r_2.2" localSheetId="16">#REF!</definedName>
    <definedName name="r_2.2" localSheetId="18">#REF!</definedName>
    <definedName name="r_2.2" localSheetId="21">#REF!</definedName>
    <definedName name="r_2.2" localSheetId="22">#REF!</definedName>
    <definedName name="r_2.2" localSheetId="24">#REF!</definedName>
    <definedName name="r_2.2" localSheetId="25">#REF!</definedName>
    <definedName name="r_2.2" localSheetId="26">#REF!</definedName>
    <definedName name="r_2.2" localSheetId="27">#REF!</definedName>
    <definedName name="r_2.2" localSheetId="28">#REF!</definedName>
    <definedName name="r_2.2" localSheetId="29">#REF!</definedName>
    <definedName name="r_2.2" localSheetId="30">#REF!</definedName>
    <definedName name="r_2.2">#REF!</definedName>
    <definedName name="r_2.3" localSheetId="4">#REF!</definedName>
    <definedName name="r_2.3" localSheetId="5">#REF!</definedName>
    <definedName name="r_2.3" localSheetId="8">#REF!</definedName>
    <definedName name="r_2.3" localSheetId="9">#REF!</definedName>
    <definedName name="r_2.3" localSheetId="10">#REF!</definedName>
    <definedName name="r_2.3" localSheetId="12">#REF!</definedName>
    <definedName name="r_2.3" localSheetId="13">#REF!</definedName>
    <definedName name="r_2.3" localSheetId="14">#REF!</definedName>
    <definedName name="r_2.3" localSheetId="15">#REF!</definedName>
    <definedName name="r_2.3" localSheetId="16">#REF!</definedName>
    <definedName name="r_2.3" localSheetId="18">#REF!</definedName>
    <definedName name="r_2.3" localSheetId="21">#REF!</definedName>
    <definedName name="r_2.3" localSheetId="22">#REF!</definedName>
    <definedName name="r_2.3" localSheetId="24">#REF!</definedName>
    <definedName name="r_2.3" localSheetId="25">#REF!</definedName>
    <definedName name="r_2.3" localSheetId="26">#REF!</definedName>
    <definedName name="r_2.3" localSheetId="27">#REF!</definedName>
    <definedName name="r_2.3" localSheetId="28">#REF!</definedName>
    <definedName name="r_2.3" localSheetId="29">#REF!</definedName>
    <definedName name="r_2.3" localSheetId="30">#REF!</definedName>
    <definedName name="r_2.3">#REF!</definedName>
    <definedName name="r_2.4" localSheetId="4">#REF!</definedName>
    <definedName name="r_2.4" localSheetId="5">#REF!</definedName>
    <definedName name="r_2.4" localSheetId="8">#REF!</definedName>
    <definedName name="r_2.4" localSheetId="9">#REF!</definedName>
    <definedName name="r_2.4" localSheetId="10">#REF!</definedName>
    <definedName name="r_2.4" localSheetId="12">#REF!</definedName>
    <definedName name="r_2.4" localSheetId="13">#REF!</definedName>
    <definedName name="r_2.4" localSheetId="14">#REF!</definedName>
    <definedName name="r_2.4" localSheetId="15">#REF!</definedName>
    <definedName name="r_2.4" localSheetId="16">#REF!</definedName>
    <definedName name="r_2.4" localSheetId="18">#REF!</definedName>
    <definedName name="r_2.4" localSheetId="21">#REF!</definedName>
    <definedName name="r_2.4" localSheetId="22">#REF!</definedName>
    <definedName name="r_2.4" localSheetId="24">#REF!</definedName>
    <definedName name="r_2.4" localSheetId="25">#REF!</definedName>
    <definedName name="r_2.4" localSheetId="26">#REF!</definedName>
    <definedName name="r_2.4" localSheetId="27">#REF!</definedName>
    <definedName name="r_2.4" localSheetId="28">#REF!</definedName>
    <definedName name="r_2.4" localSheetId="29">#REF!</definedName>
    <definedName name="r_2.4" localSheetId="30">#REF!</definedName>
    <definedName name="r_2.4">#REF!</definedName>
    <definedName name="r_2.5.1" localSheetId="4">#REF!</definedName>
    <definedName name="r_2.5.1" localSheetId="5">#REF!</definedName>
    <definedName name="r_2.5.1" localSheetId="8">#REF!</definedName>
    <definedName name="r_2.5.1" localSheetId="9">#REF!</definedName>
    <definedName name="r_2.5.1" localSheetId="10">#REF!</definedName>
    <definedName name="r_2.5.1" localSheetId="12">#REF!</definedName>
    <definedName name="r_2.5.1" localSheetId="13">#REF!</definedName>
    <definedName name="r_2.5.1" localSheetId="14">#REF!</definedName>
    <definedName name="r_2.5.1" localSheetId="15">#REF!</definedName>
    <definedName name="r_2.5.1" localSheetId="16">#REF!</definedName>
    <definedName name="r_2.5.1" localSheetId="18">#REF!</definedName>
    <definedName name="r_2.5.1" localSheetId="21">#REF!</definedName>
    <definedName name="r_2.5.1" localSheetId="22">#REF!</definedName>
    <definedName name="r_2.5.1" localSheetId="24">#REF!</definedName>
    <definedName name="r_2.5.1" localSheetId="25">#REF!</definedName>
    <definedName name="r_2.5.1" localSheetId="26">#REF!</definedName>
    <definedName name="r_2.5.1" localSheetId="27">#REF!</definedName>
    <definedName name="r_2.5.1" localSheetId="28">#REF!</definedName>
    <definedName name="r_2.5.1" localSheetId="29">#REF!</definedName>
    <definedName name="r_2.5.1" localSheetId="30">#REF!</definedName>
    <definedName name="r_2.5.1">#REF!</definedName>
    <definedName name="r_2.5.2" localSheetId="4">#REF!</definedName>
    <definedName name="r_2.5.2" localSheetId="5">#REF!</definedName>
    <definedName name="r_2.5.2" localSheetId="8">#REF!</definedName>
    <definedName name="r_2.5.2" localSheetId="9">#REF!</definedName>
    <definedName name="r_2.5.2" localSheetId="10">#REF!</definedName>
    <definedName name="r_2.5.2" localSheetId="12">#REF!</definedName>
    <definedName name="r_2.5.2" localSheetId="13">#REF!</definedName>
    <definedName name="r_2.5.2" localSheetId="14">#REF!</definedName>
    <definedName name="r_2.5.2" localSheetId="15">#REF!</definedName>
    <definedName name="r_2.5.2" localSheetId="16">#REF!</definedName>
    <definedName name="r_2.5.2" localSheetId="18">#REF!</definedName>
    <definedName name="r_2.5.2" localSheetId="21">#REF!</definedName>
    <definedName name="r_2.5.2" localSheetId="22">#REF!</definedName>
    <definedName name="r_2.5.2" localSheetId="24">#REF!</definedName>
    <definedName name="r_2.5.2" localSheetId="25">#REF!</definedName>
    <definedName name="r_2.5.2" localSheetId="26">#REF!</definedName>
    <definedName name="r_2.5.2" localSheetId="27">#REF!</definedName>
    <definedName name="r_2.5.2" localSheetId="28">#REF!</definedName>
    <definedName name="r_2.5.2" localSheetId="29">#REF!</definedName>
    <definedName name="r_2.5.2" localSheetId="30">#REF!</definedName>
    <definedName name="r_2.5.2">#REF!</definedName>
    <definedName name="R_2.6.1" localSheetId="4">#REF!</definedName>
    <definedName name="R_2.6.1" localSheetId="5">#REF!</definedName>
    <definedName name="R_2.6.1" localSheetId="8">#REF!</definedName>
    <definedName name="R_2.6.1" localSheetId="9">#REF!</definedName>
    <definedName name="R_2.6.1" localSheetId="10">#REF!</definedName>
    <definedName name="R_2.6.1" localSheetId="12">#REF!</definedName>
    <definedName name="R_2.6.1" localSheetId="13">#REF!</definedName>
    <definedName name="R_2.6.1" localSheetId="14">#REF!</definedName>
    <definedName name="R_2.6.1" localSheetId="15">#REF!</definedName>
    <definedName name="R_2.6.1" localSheetId="16">#REF!</definedName>
    <definedName name="R_2.6.1" localSheetId="18">#REF!</definedName>
    <definedName name="R_2.6.1" localSheetId="21">#REF!</definedName>
    <definedName name="R_2.6.1" localSheetId="22">#REF!</definedName>
    <definedName name="R_2.6.1" localSheetId="24">#REF!</definedName>
    <definedName name="R_2.6.1" localSheetId="25">#REF!</definedName>
    <definedName name="R_2.6.1" localSheetId="26">#REF!</definedName>
    <definedName name="R_2.6.1" localSheetId="27">#REF!</definedName>
    <definedName name="R_2.6.1" localSheetId="28">#REF!</definedName>
    <definedName name="R_2.6.1" localSheetId="29">#REF!</definedName>
    <definedName name="R_2.6.1" localSheetId="30">#REF!</definedName>
    <definedName name="R_2.6.1">#REF!</definedName>
    <definedName name="R_2.6.2" localSheetId="4">#REF!</definedName>
    <definedName name="R_2.6.2" localSheetId="5">#REF!</definedName>
    <definedName name="R_2.6.2" localSheetId="8">#REF!</definedName>
    <definedName name="R_2.6.2" localSheetId="9">#REF!</definedName>
    <definedName name="R_2.6.2" localSheetId="10">#REF!</definedName>
    <definedName name="R_2.6.2" localSheetId="12">#REF!</definedName>
    <definedName name="R_2.6.2" localSheetId="13">#REF!</definedName>
    <definedName name="R_2.6.2" localSheetId="14">#REF!</definedName>
    <definedName name="R_2.6.2" localSheetId="15">#REF!</definedName>
    <definedName name="R_2.6.2" localSheetId="16">#REF!</definedName>
    <definedName name="R_2.6.2" localSheetId="18">#REF!</definedName>
    <definedName name="R_2.6.2" localSheetId="21">#REF!</definedName>
    <definedName name="R_2.6.2" localSheetId="22">#REF!</definedName>
    <definedName name="R_2.6.2" localSheetId="24">#REF!</definedName>
    <definedName name="R_2.6.2" localSheetId="25">#REF!</definedName>
    <definedName name="R_2.6.2" localSheetId="26">#REF!</definedName>
    <definedName name="R_2.6.2" localSheetId="27">#REF!</definedName>
    <definedName name="R_2.6.2" localSheetId="28">#REF!</definedName>
    <definedName name="R_2.6.2" localSheetId="29">#REF!</definedName>
    <definedName name="R_2.6.2" localSheetId="30">#REF!</definedName>
    <definedName name="R_2.6.2">#REF!</definedName>
    <definedName name="R_3.1" localSheetId="4">#REF!</definedName>
    <definedName name="R_3.1" localSheetId="5">#REF!</definedName>
    <definedName name="R_3.1" localSheetId="8">#REF!</definedName>
    <definedName name="R_3.1" localSheetId="9">#REF!</definedName>
    <definedName name="R_3.1" localSheetId="10">#REF!</definedName>
    <definedName name="R_3.1" localSheetId="12">#REF!</definedName>
    <definedName name="R_3.1" localSheetId="13">#REF!</definedName>
    <definedName name="R_3.1" localSheetId="14">#REF!</definedName>
    <definedName name="R_3.1" localSheetId="15">#REF!</definedName>
    <definedName name="R_3.1" localSheetId="16">#REF!</definedName>
    <definedName name="R_3.1" localSheetId="18">#REF!</definedName>
    <definedName name="R_3.1" localSheetId="21">#REF!</definedName>
    <definedName name="R_3.1" localSheetId="22">#REF!</definedName>
    <definedName name="R_3.1" localSheetId="24">#REF!</definedName>
    <definedName name="R_3.1" localSheetId="25">#REF!</definedName>
    <definedName name="R_3.1" localSheetId="26">#REF!</definedName>
    <definedName name="R_3.1" localSheetId="27">#REF!</definedName>
    <definedName name="R_3.1" localSheetId="28">#REF!</definedName>
    <definedName name="R_3.1" localSheetId="29">#REF!</definedName>
    <definedName name="R_3.1" localSheetId="30">#REF!</definedName>
    <definedName name="R_3.1">#REF!</definedName>
    <definedName name="R_3.3" localSheetId="4">#REF!</definedName>
    <definedName name="R_3.3" localSheetId="5">#REF!</definedName>
    <definedName name="R_3.3" localSheetId="8">#REF!</definedName>
    <definedName name="R_3.3" localSheetId="9">#REF!</definedName>
    <definedName name="R_3.3" localSheetId="10">#REF!</definedName>
    <definedName name="R_3.3" localSheetId="12">#REF!</definedName>
    <definedName name="R_3.3" localSheetId="13">#REF!</definedName>
    <definedName name="R_3.3" localSheetId="14">#REF!</definedName>
    <definedName name="R_3.3" localSheetId="15">#REF!</definedName>
    <definedName name="R_3.3" localSheetId="16">#REF!</definedName>
    <definedName name="R_3.3" localSheetId="18">#REF!</definedName>
    <definedName name="R_3.3" localSheetId="21">#REF!</definedName>
    <definedName name="R_3.3" localSheetId="22">#REF!</definedName>
    <definedName name="R_3.3" localSheetId="24">#REF!</definedName>
    <definedName name="R_3.3" localSheetId="25">#REF!</definedName>
    <definedName name="R_3.3" localSheetId="26">#REF!</definedName>
    <definedName name="R_3.3" localSheetId="27">#REF!</definedName>
    <definedName name="R_3.3" localSheetId="28">#REF!</definedName>
    <definedName name="R_3.3" localSheetId="29">#REF!</definedName>
    <definedName name="R_3.3" localSheetId="30">#REF!</definedName>
    <definedName name="R_3.3">#REF!</definedName>
    <definedName name="r_3.3.2" localSheetId="4">#REF!</definedName>
    <definedName name="r_3.3.2" localSheetId="5">#REF!</definedName>
    <definedName name="r_3.3.2" localSheetId="8">#REF!</definedName>
    <definedName name="r_3.3.2" localSheetId="9">#REF!</definedName>
    <definedName name="r_3.3.2" localSheetId="10">#REF!</definedName>
    <definedName name="r_3.3.2" localSheetId="12">#REF!</definedName>
    <definedName name="r_3.3.2" localSheetId="13">#REF!</definedName>
    <definedName name="r_3.3.2" localSheetId="14">#REF!</definedName>
    <definedName name="r_3.3.2" localSheetId="15">#REF!</definedName>
    <definedName name="r_3.3.2" localSheetId="16">#REF!</definedName>
    <definedName name="r_3.3.2" localSheetId="18">#REF!</definedName>
    <definedName name="r_3.3.2" localSheetId="21">#REF!</definedName>
    <definedName name="r_3.3.2" localSheetId="22">#REF!</definedName>
    <definedName name="r_3.3.2" localSheetId="24">#REF!</definedName>
    <definedName name="r_3.3.2" localSheetId="25">#REF!</definedName>
    <definedName name="r_3.3.2" localSheetId="26">#REF!</definedName>
    <definedName name="r_3.3.2" localSheetId="27">#REF!</definedName>
    <definedName name="r_3.3.2" localSheetId="28">#REF!</definedName>
    <definedName name="r_3.3.2" localSheetId="29">#REF!</definedName>
    <definedName name="r_3.3.2" localSheetId="30">#REF!</definedName>
    <definedName name="r_3.3.2">#REF!</definedName>
    <definedName name="R_3.4" localSheetId="4">#REF!</definedName>
    <definedName name="R_3.4" localSheetId="5">#REF!</definedName>
    <definedName name="R_3.4" localSheetId="8">#REF!</definedName>
    <definedName name="R_3.4" localSheetId="9">#REF!</definedName>
    <definedName name="R_3.4" localSheetId="10">#REF!</definedName>
    <definedName name="R_3.4" localSheetId="12">#REF!</definedName>
    <definedName name="R_3.4" localSheetId="13">#REF!</definedName>
    <definedName name="R_3.4" localSheetId="14">#REF!</definedName>
    <definedName name="R_3.4" localSheetId="15">#REF!</definedName>
    <definedName name="R_3.4" localSheetId="16">#REF!</definedName>
    <definedName name="R_3.4" localSheetId="18">#REF!</definedName>
    <definedName name="R_3.4" localSheetId="21">#REF!</definedName>
    <definedName name="R_3.4" localSheetId="22">#REF!</definedName>
    <definedName name="R_3.4" localSheetId="24">#REF!</definedName>
    <definedName name="R_3.4" localSheetId="25">#REF!</definedName>
    <definedName name="R_3.4" localSheetId="26">#REF!</definedName>
    <definedName name="R_3.4" localSheetId="27">#REF!</definedName>
    <definedName name="R_3.4" localSheetId="28">#REF!</definedName>
    <definedName name="R_3.4" localSheetId="29">#REF!</definedName>
    <definedName name="R_3.4" localSheetId="30">#REF!</definedName>
    <definedName name="R_3.4">#REF!</definedName>
    <definedName name="r_3.8" localSheetId="4">#REF!</definedName>
    <definedName name="r_3.8" localSheetId="5">#REF!</definedName>
    <definedName name="r_3.8" localSheetId="8">#REF!</definedName>
    <definedName name="r_3.8" localSheetId="9">#REF!</definedName>
    <definedName name="r_3.8" localSheetId="10">#REF!</definedName>
    <definedName name="r_3.8" localSheetId="12">#REF!</definedName>
    <definedName name="r_3.8" localSheetId="13">#REF!</definedName>
    <definedName name="r_3.8" localSheetId="14">#REF!</definedName>
    <definedName name="r_3.8" localSheetId="15">#REF!</definedName>
    <definedName name="r_3.8" localSheetId="16">#REF!</definedName>
    <definedName name="r_3.8" localSheetId="18">#REF!</definedName>
    <definedName name="r_3.8" localSheetId="21">#REF!</definedName>
    <definedName name="r_3.8" localSheetId="22">#REF!</definedName>
    <definedName name="r_3.8" localSheetId="24">#REF!</definedName>
    <definedName name="r_3.8" localSheetId="25">#REF!</definedName>
    <definedName name="r_3.8" localSheetId="26">#REF!</definedName>
    <definedName name="r_3.8" localSheetId="27">#REF!</definedName>
    <definedName name="r_3.8" localSheetId="28">#REF!</definedName>
    <definedName name="r_3.8" localSheetId="29">#REF!</definedName>
    <definedName name="r_3.8" localSheetId="30">#REF!</definedName>
    <definedName name="r_3.8">#REF!</definedName>
    <definedName name="R_331" localSheetId="4">#REF!</definedName>
    <definedName name="R_331" localSheetId="5">#REF!</definedName>
    <definedName name="R_331" localSheetId="8">#REF!</definedName>
    <definedName name="R_331" localSheetId="9">#REF!</definedName>
    <definedName name="R_331" localSheetId="10">#REF!</definedName>
    <definedName name="R_331" localSheetId="12">#REF!</definedName>
    <definedName name="R_331" localSheetId="13">#REF!</definedName>
    <definedName name="R_331" localSheetId="14">#REF!</definedName>
    <definedName name="R_331" localSheetId="15">#REF!</definedName>
    <definedName name="R_331" localSheetId="16">#REF!</definedName>
    <definedName name="R_331" localSheetId="18">#REF!</definedName>
    <definedName name="R_331" localSheetId="21">#REF!</definedName>
    <definedName name="R_331" localSheetId="22">#REF!</definedName>
    <definedName name="R_331" localSheetId="24">#REF!</definedName>
    <definedName name="R_331" localSheetId="25">#REF!</definedName>
    <definedName name="R_331" localSheetId="26">#REF!</definedName>
    <definedName name="R_331" localSheetId="27">#REF!</definedName>
    <definedName name="R_331" localSheetId="28">#REF!</definedName>
    <definedName name="R_331" localSheetId="29">#REF!</definedName>
    <definedName name="R_331" localSheetId="30">#REF!</definedName>
    <definedName name="R_331">#REF!</definedName>
    <definedName name="R_AnoPref11" localSheetId="4">#REF!</definedName>
    <definedName name="R_AnoPref11" localSheetId="5">#REF!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 localSheetId="21">#REF!</definedName>
    <definedName name="R_AnoPref11" localSheetId="22">#REF!</definedName>
    <definedName name="R_AnoPref11" localSheetId="24">#REF!</definedName>
    <definedName name="R_AnoPref11" localSheetId="25">#REF!</definedName>
    <definedName name="R_AnoPref11" localSheetId="26">#REF!</definedName>
    <definedName name="R_AnoPref11" localSheetId="27">#REF!</definedName>
    <definedName name="R_AnoPref11" localSheetId="28">#REF!</definedName>
    <definedName name="R_AnoPref11" localSheetId="29">#REF!</definedName>
    <definedName name="R_AnoPref11" localSheetId="30">#REF!</definedName>
    <definedName name="R_AnoPref11">#REF!</definedName>
    <definedName name="R_AnoPref12" localSheetId="4">#REF!</definedName>
    <definedName name="R_AnoPref12" localSheetId="5">#REF!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 localSheetId="21">#REF!</definedName>
    <definedName name="R_AnoPref12" localSheetId="22">#REF!</definedName>
    <definedName name="R_AnoPref12" localSheetId="24">#REF!</definedName>
    <definedName name="R_AnoPref12" localSheetId="25">#REF!</definedName>
    <definedName name="R_AnoPref12" localSheetId="26">#REF!</definedName>
    <definedName name="R_AnoPref12" localSheetId="27">#REF!</definedName>
    <definedName name="R_AnoPref12" localSheetId="28">#REF!</definedName>
    <definedName name="R_AnoPref12" localSheetId="29">#REF!</definedName>
    <definedName name="R_AnoPref12" localSheetId="30">#REF!</definedName>
    <definedName name="R_AnoPref12">#REF!</definedName>
    <definedName name="R_AnoPref21" localSheetId="4">#REF!</definedName>
    <definedName name="R_AnoPref21" localSheetId="5">#REF!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 localSheetId="21">#REF!</definedName>
    <definedName name="R_AnoPref21" localSheetId="22">#REF!</definedName>
    <definedName name="R_AnoPref21" localSheetId="24">#REF!</definedName>
    <definedName name="R_AnoPref21" localSheetId="25">#REF!</definedName>
    <definedName name="R_AnoPref21" localSheetId="26">#REF!</definedName>
    <definedName name="R_AnoPref21" localSheetId="27">#REF!</definedName>
    <definedName name="R_AnoPref21" localSheetId="28">#REF!</definedName>
    <definedName name="R_AnoPref21" localSheetId="29">#REF!</definedName>
    <definedName name="R_AnoPref21" localSheetId="30">#REF!</definedName>
    <definedName name="R_AnoPref21">#REF!</definedName>
    <definedName name="R_AnoPref22" localSheetId="4">#REF!</definedName>
    <definedName name="R_AnoPref22" localSheetId="5">#REF!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 localSheetId="21">#REF!</definedName>
    <definedName name="R_AnoPref22" localSheetId="22">#REF!</definedName>
    <definedName name="R_AnoPref22" localSheetId="24">#REF!</definedName>
    <definedName name="R_AnoPref22" localSheetId="25">#REF!</definedName>
    <definedName name="R_AnoPref22" localSheetId="26">#REF!</definedName>
    <definedName name="R_AnoPref22" localSheetId="27">#REF!</definedName>
    <definedName name="R_AnoPref22" localSheetId="28">#REF!</definedName>
    <definedName name="R_AnoPref22" localSheetId="29">#REF!</definedName>
    <definedName name="R_AnoPref22" localSheetId="30">#REF!</definedName>
    <definedName name="R_AnoPref22">#REF!</definedName>
    <definedName name="R_AnoVicePref11" localSheetId="4">#REF!</definedName>
    <definedName name="R_AnoVicePref11" localSheetId="5">#REF!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 localSheetId="21">#REF!</definedName>
    <definedName name="R_AnoVicePref11" localSheetId="22">#REF!</definedName>
    <definedName name="R_AnoVicePref11" localSheetId="24">#REF!</definedName>
    <definedName name="R_AnoVicePref11" localSheetId="25">#REF!</definedName>
    <definedName name="R_AnoVicePref11" localSheetId="26">#REF!</definedName>
    <definedName name="R_AnoVicePref11" localSheetId="27">#REF!</definedName>
    <definedName name="R_AnoVicePref11" localSheetId="28">#REF!</definedName>
    <definedName name="R_AnoVicePref11" localSheetId="29">#REF!</definedName>
    <definedName name="R_AnoVicePref11" localSheetId="30">#REF!</definedName>
    <definedName name="R_AnoVicePref11">#REF!</definedName>
    <definedName name="R_AnoVicePref12" localSheetId="4">#REF!</definedName>
    <definedName name="R_AnoVicePref12" localSheetId="5">#REF!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 localSheetId="21">#REF!</definedName>
    <definedName name="R_AnoVicePref12" localSheetId="22">#REF!</definedName>
    <definedName name="R_AnoVicePref12" localSheetId="24">#REF!</definedName>
    <definedName name="R_AnoVicePref12" localSheetId="25">#REF!</definedName>
    <definedName name="R_AnoVicePref12" localSheetId="26">#REF!</definedName>
    <definedName name="R_AnoVicePref12" localSheetId="27">#REF!</definedName>
    <definedName name="R_AnoVicePref12" localSheetId="28">#REF!</definedName>
    <definedName name="R_AnoVicePref12" localSheetId="29">#REF!</definedName>
    <definedName name="R_AnoVicePref12" localSheetId="30">#REF!</definedName>
    <definedName name="R_AnoVicePref12">#REF!</definedName>
    <definedName name="R_AnoVicePref21" localSheetId="4">#REF!</definedName>
    <definedName name="R_AnoVicePref21" localSheetId="5">#REF!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 localSheetId="21">#REF!</definedName>
    <definedName name="R_AnoVicePref21" localSheetId="22">#REF!</definedName>
    <definedName name="R_AnoVicePref21" localSheetId="24">#REF!</definedName>
    <definedName name="R_AnoVicePref21" localSheetId="25">#REF!</definedName>
    <definedName name="R_AnoVicePref21" localSheetId="26">#REF!</definedName>
    <definedName name="R_AnoVicePref21" localSheetId="27">#REF!</definedName>
    <definedName name="R_AnoVicePref21" localSheetId="28">#REF!</definedName>
    <definedName name="R_AnoVicePref21" localSheetId="29">#REF!</definedName>
    <definedName name="R_AnoVicePref21" localSheetId="30">#REF!</definedName>
    <definedName name="R_AnoVicePref21">#REF!</definedName>
    <definedName name="R_AnoVicePref22" localSheetId="4">#REF!</definedName>
    <definedName name="R_AnoVicePref22" localSheetId="5">#REF!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 localSheetId="21">#REF!</definedName>
    <definedName name="R_AnoVicePref22" localSheetId="22">#REF!</definedName>
    <definedName name="R_AnoVicePref22" localSheetId="24">#REF!</definedName>
    <definedName name="R_AnoVicePref22" localSheetId="25">#REF!</definedName>
    <definedName name="R_AnoVicePref22" localSheetId="26">#REF!</definedName>
    <definedName name="R_AnoVicePref22" localSheetId="27">#REF!</definedName>
    <definedName name="R_AnoVicePref22" localSheetId="28">#REF!</definedName>
    <definedName name="R_AnoVicePref22" localSheetId="29">#REF!</definedName>
    <definedName name="R_AnoVicePref22" localSheetId="30">#REF!</definedName>
    <definedName name="R_AnoVicePref22">#REF!</definedName>
    <definedName name="R_Confirmação">#REF!</definedName>
    <definedName name="R_CPFPref01" localSheetId="4">#REF!</definedName>
    <definedName name="R_CPFPref01" localSheetId="5">#REF!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21">#REF!</definedName>
    <definedName name="R_CPFPref01" localSheetId="22">#REF!</definedName>
    <definedName name="R_CPFPref01" localSheetId="24">#REF!</definedName>
    <definedName name="R_CPFPref01" localSheetId="25">#REF!</definedName>
    <definedName name="R_CPFPref01" localSheetId="26">#REF!</definedName>
    <definedName name="R_CPFPref01" localSheetId="27">#REF!</definedName>
    <definedName name="R_CPFPref01" localSheetId="28">#REF!</definedName>
    <definedName name="R_CPFPref01" localSheetId="29">#REF!</definedName>
    <definedName name="R_CPFPref01" localSheetId="30">#REF!</definedName>
    <definedName name="R_CPFPref01" localSheetId="1">#REF!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21">#REF!</definedName>
    <definedName name="R_DataInicialPref1" localSheetId="22">#REF!</definedName>
    <definedName name="R_DataInicialPref1" localSheetId="24">#REF!</definedName>
    <definedName name="R_DataInicialPref1" localSheetId="25">#REF!</definedName>
    <definedName name="R_DataInicialPref1" localSheetId="26">#REF!</definedName>
    <definedName name="R_DataInicialPref1" localSheetId="27">#REF!</definedName>
    <definedName name="R_DataInicialPref1" localSheetId="28">#REF!</definedName>
    <definedName name="R_DataInicialPref1" localSheetId="29">#REF!</definedName>
    <definedName name="R_DataInicialPref1" localSheetId="30">#REF!</definedName>
    <definedName name="R_DataInicialPref1" localSheetId="1">#REF!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 localSheetId="21">#REF!</definedName>
    <definedName name="R_DiaPref11" localSheetId="22">#REF!</definedName>
    <definedName name="R_DiaPref11" localSheetId="24">#REF!</definedName>
    <definedName name="R_DiaPref11" localSheetId="25">#REF!</definedName>
    <definedName name="R_DiaPref11" localSheetId="26">#REF!</definedName>
    <definedName name="R_DiaPref11" localSheetId="27">#REF!</definedName>
    <definedName name="R_DiaPref11" localSheetId="28">#REF!</definedName>
    <definedName name="R_DiaPref11" localSheetId="29">#REF!</definedName>
    <definedName name="R_DiaPref11" localSheetId="30">#REF!</definedName>
    <definedName name="R_DiaPref11">#REF!</definedName>
    <definedName name="R_DiaPref12" localSheetId="4">#REF!</definedName>
    <definedName name="R_DiaPref12" localSheetId="5">#REF!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 localSheetId="21">#REF!</definedName>
    <definedName name="R_DiaPref12" localSheetId="22">#REF!</definedName>
    <definedName name="R_DiaPref12" localSheetId="24">#REF!</definedName>
    <definedName name="R_DiaPref12" localSheetId="25">#REF!</definedName>
    <definedName name="R_DiaPref12" localSheetId="26">#REF!</definedName>
    <definedName name="R_DiaPref12" localSheetId="27">#REF!</definedName>
    <definedName name="R_DiaPref12" localSheetId="28">#REF!</definedName>
    <definedName name="R_DiaPref12" localSheetId="29">#REF!</definedName>
    <definedName name="R_DiaPref12" localSheetId="30">#REF!</definedName>
    <definedName name="R_DiaPref12">#REF!</definedName>
    <definedName name="R_DiaPref21" localSheetId="4">#REF!</definedName>
    <definedName name="R_DiaPref21" localSheetId="5">#REF!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 localSheetId="21">#REF!</definedName>
    <definedName name="R_DiaPref21" localSheetId="22">#REF!</definedName>
    <definedName name="R_DiaPref21" localSheetId="24">#REF!</definedName>
    <definedName name="R_DiaPref21" localSheetId="25">#REF!</definedName>
    <definedName name="R_DiaPref21" localSheetId="26">#REF!</definedName>
    <definedName name="R_DiaPref21" localSheetId="27">#REF!</definedName>
    <definedName name="R_DiaPref21" localSheetId="28">#REF!</definedName>
    <definedName name="R_DiaPref21" localSheetId="29">#REF!</definedName>
    <definedName name="R_DiaPref21" localSheetId="30">#REF!</definedName>
    <definedName name="R_DiaPref21">#REF!</definedName>
    <definedName name="R_DiaPref22" localSheetId="4">#REF!</definedName>
    <definedName name="R_DiaPref22" localSheetId="5">#REF!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 localSheetId="21">#REF!</definedName>
    <definedName name="R_DiaPref22" localSheetId="22">#REF!</definedName>
    <definedName name="R_DiaPref22" localSheetId="24">#REF!</definedName>
    <definedName name="R_DiaPref22" localSheetId="25">#REF!</definedName>
    <definedName name="R_DiaPref22" localSheetId="26">#REF!</definedName>
    <definedName name="R_DiaPref22" localSheetId="27">#REF!</definedName>
    <definedName name="R_DiaPref22" localSheetId="28">#REF!</definedName>
    <definedName name="R_DiaPref22" localSheetId="29">#REF!</definedName>
    <definedName name="R_DiaPref22" localSheetId="30">#REF!</definedName>
    <definedName name="R_DiaPref22">#REF!</definedName>
    <definedName name="R_DiaVicePref11" localSheetId="4">#REF!</definedName>
    <definedName name="R_DiaVicePref11" localSheetId="5">#REF!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 localSheetId="21">#REF!</definedName>
    <definedName name="R_DiaVicePref11" localSheetId="22">#REF!</definedName>
    <definedName name="R_DiaVicePref11" localSheetId="24">#REF!</definedName>
    <definedName name="R_DiaVicePref11" localSheetId="25">#REF!</definedName>
    <definedName name="R_DiaVicePref11" localSheetId="26">#REF!</definedName>
    <definedName name="R_DiaVicePref11" localSheetId="27">#REF!</definedName>
    <definedName name="R_DiaVicePref11" localSheetId="28">#REF!</definedName>
    <definedName name="R_DiaVicePref11" localSheetId="29">#REF!</definedName>
    <definedName name="R_DiaVicePref11" localSheetId="30">#REF!</definedName>
    <definedName name="R_DiaVicePref11">#REF!</definedName>
    <definedName name="R_DiaVicePref12" localSheetId="4">#REF!</definedName>
    <definedName name="R_DiaVicePref12" localSheetId="5">#REF!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 localSheetId="21">#REF!</definedName>
    <definedName name="R_DiaVicePref12" localSheetId="22">#REF!</definedName>
    <definedName name="R_DiaVicePref12" localSheetId="24">#REF!</definedName>
    <definedName name="R_DiaVicePref12" localSheetId="25">#REF!</definedName>
    <definedName name="R_DiaVicePref12" localSheetId="26">#REF!</definedName>
    <definedName name="R_DiaVicePref12" localSheetId="27">#REF!</definedName>
    <definedName name="R_DiaVicePref12" localSheetId="28">#REF!</definedName>
    <definedName name="R_DiaVicePref12" localSheetId="29">#REF!</definedName>
    <definedName name="R_DiaVicePref12" localSheetId="30">#REF!</definedName>
    <definedName name="R_DiaVicePref12">#REF!</definedName>
    <definedName name="R_DiaVicePref21" localSheetId="4">#REF!</definedName>
    <definedName name="R_DiaVicePref21" localSheetId="5">#REF!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 localSheetId="21">#REF!</definedName>
    <definedName name="R_DiaVicePref21" localSheetId="22">#REF!</definedName>
    <definedName name="R_DiaVicePref21" localSheetId="24">#REF!</definedName>
    <definedName name="R_DiaVicePref21" localSheetId="25">#REF!</definedName>
    <definedName name="R_DiaVicePref21" localSheetId="26">#REF!</definedName>
    <definedName name="R_DiaVicePref21" localSheetId="27">#REF!</definedName>
    <definedName name="R_DiaVicePref21" localSheetId="28">#REF!</definedName>
    <definedName name="R_DiaVicePref21" localSheetId="29">#REF!</definedName>
    <definedName name="R_DiaVicePref21" localSheetId="30">#REF!</definedName>
    <definedName name="R_DiaVicePref21">#REF!</definedName>
    <definedName name="R_DiaVicePref22" localSheetId="4">#REF!</definedName>
    <definedName name="R_DiaVicePref22" localSheetId="5">#REF!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 localSheetId="21">#REF!</definedName>
    <definedName name="R_DiaVicePref22" localSheetId="22">#REF!</definedName>
    <definedName name="R_DiaVicePref22" localSheetId="24">#REF!</definedName>
    <definedName name="R_DiaVicePref22" localSheetId="25">#REF!</definedName>
    <definedName name="R_DiaVicePref22" localSheetId="26">#REF!</definedName>
    <definedName name="R_DiaVicePref22" localSheetId="27">#REF!</definedName>
    <definedName name="R_DiaVicePref22" localSheetId="28">#REF!</definedName>
    <definedName name="R_DiaVicePref22" localSheetId="29">#REF!</definedName>
    <definedName name="R_DiaVicePref22" localSheetId="30">#REF!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 localSheetId="21">#REF!</definedName>
    <definedName name="R_MêsPref11" localSheetId="22">#REF!</definedName>
    <definedName name="R_MêsPref11" localSheetId="24">#REF!</definedName>
    <definedName name="R_MêsPref11" localSheetId="25">#REF!</definedName>
    <definedName name="R_MêsPref11" localSheetId="26">#REF!</definedName>
    <definedName name="R_MêsPref11" localSheetId="27">#REF!</definedName>
    <definedName name="R_MêsPref11" localSheetId="28">#REF!</definedName>
    <definedName name="R_MêsPref11" localSheetId="29">#REF!</definedName>
    <definedName name="R_MêsPref11" localSheetId="30">#REF!</definedName>
    <definedName name="R_MêsPref11">#REF!</definedName>
    <definedName name="R_MêsPref12" localSheetId="4">#REF!</definedName>
    <definedName name="R_MêsPref12" localSheetId="5">#REF!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 localSheetId="21">#REF!</definedName>
    <definedName name="R_MêsPref12" localSheetId="22">#REF!</definedName>
    <definedName name="R_MêsPref12" localSheetId="24">#REF!</definedName>
    <definedName name="R_MêsPref12" localSheetId="25">#REF!</definedName>
    <definedName name="R_MêsPref12" localSheetId="26">#REF!</definedName>
    <definedName name="R_MêsPref12" localSheetId="27">#REF!</definedName>
    <definedName name="R_MêsPref12" localSheetId="28">#REF!</definedName>
    <definedName name="R_MêsPref12" localSheetId="29">#REF!</definedName>
    <definedName name="R_MêsPref12" localSheetId="30">#REF!</definedName>
    <definedName name="R_MêsPref12">#REF!</definedName>
    <definedName name="R_MêsPref21" localSheetId="4">#REF!</definedName>
    <definedName name="R_MêsPref21" localSheetId="5">#REF!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 localSheetId="21">#REF!</definedName>
    <definedName name="R_MêsPref21" localSheetId="22">#REF!</definedName>
    <definedName name="R_MêsPref21" localSheetId="24">#REF!</definedName>
    <definedName name="R_MêsPref21" localSheetId="25">#REF!</definedName>
    <definedName name="R_MêsPref21" localSheetId="26">#REF!</definedName>
    <definedName name="R_MêsPref21" localSheetId="27">#REF!</definedName>
    <definedName name="R_MêsPref21" localSheetId="28">#REF!</definedName>
    <definedName name="R_MêsPref21" localSheetId="29">#REF!</definedName>
    <definedName name="R_MêsPref21" localSheetId="30">#REF!</definedName>
    <definedName name="R_MêsPref21">#REF!</definedName>
    <definedName name="R_MêsPref22" localSheetId="4">#REF!</definedName>
    <definedName name="R_MêsPref22" localSheetId="5">#REF!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 localSheetId="21">#REF!</definedName>
    <definedName name="R_MêsPref22" localSheetId="22">#REF!</definedName>
    <definedName name="R_MêsPref22" localSheetId="24">#REF!</definedName>
    <definedName name="R_MêsPref22" localSheetId="25">#REF!</definedName>
    <definedName name="R_MêsPref22" localSheetId="26">#REF!</definedName>
    <definedName name="R_MêsPref22" localSheetId="27">#REF!</definedName>
    <definedName name="R_MêsPref22" localSheetId="28">#REF!</definedName>
    <definedName name="R_MêsPref22" localSheetId="29">#REF!</definedName>
    <definedName name="R_MêsPref22" localSheetId="30">#REF!</definedName>
    <definedName name="R_MêsPref22">#REF!</definedName>
    <definedName name="R_MêsVicePref11" localSheetId="4">#REF!</definedName>
    <definedName name="R_MêsVicePref11" localSheetId="5">#REF!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 localSheetId="21">#REF!</definedName>
    <definedName name="R_MêsVicePref11" localSheetId="22">#REF!</definedName>
    <definedName name="R_MêsVicePref11" localSheetId="24">#REF!</definedName>
    <definedName name="R_MêsVicePref11" localSheetId="25">#REF!</definedName>
    <definedName name="R_MêsVicePref11" localSheetId="26">#REF!</definedName>
    <definedName name="R_MêsVicePref11" localSheetId="27">#REF!</definedName>
    <definedName name="R_MêsVicePref11" localSheetId="28">#REF!</definedName>
    <definedName name="R_MêsVicePref11" localSheetId="29">#REF!</definedName>
    <definedName name="R_MêsVicePref11" localSheetId="30">#REF!</definedName>
    <definedName name="R_MêsVicePref11">#REF!</definedName>
    <definedName name="R_MêsVicePref12" localSheetId="4">#REF!</definedName>
    <definedName name="R_MêsVicePref12" localSheetId="5">#REF!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 localSheetId="21">#REF!</definedName>
    <definedName name="R_MêsVicePref12" localSheetId="22">#REF!</definedName>
    <definedName name="R_MêsVicePref12" localSheetId="24">#REF!</definedName>
    <definedName name="R_MêsVicePref12" localSheetId="25">#REF!</definedName>
    <definedName name="R_MêsVicePref12" localSheetId="26">#REF!</definedName>
    <definedName name="R_MêsVicePref12" localSheetId="27">#REF!</definedName>
    <definedName name="R_MêsVicePref12" localSheetId="28">#REF!</definedName>
    <definedName name="R_MêsVicePref12" localSheetId="29">#REF!</definedName>
    <definedName name="R_MêsVicePref12" localSheetId="30">#REF!</definedName>
    <definedName name="R_MêsVicePref12">#REF!</definedName>
    <definedName name="R_MêsVicePref21" localSheetId="4">#REF!</definedName>
    <definedName name="R_MêsVicePref21" localSheetId="5">#REF!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 localSheetId="21">#REF!</definedName>
    <definedName name="R_MêsVicePref21" localSheetId="22">#REF!</definedName>
    <definedName name="R_MêsVicePref21" localSheetId="24">#REF!</definedName>
    <definedName name="R_MêsVicePref21" localSheetId="25">#REF!</definedName>
    <definedName name="R_MêsVicePref21" localSheetId="26">#REF!</definedName>
    <definedName name="R_MêsVicePref21" localSheetId="27">#REF!</definedName>
    <definedName name="R_MêsVicePref21" localSheetId="28">#REF!</definedName>
    <definedName name="R_MêsVicePref21" localSheetId="29">#REF!</definedName>
    <definedName name="R_MêsVicePref21" localSheetId="30">#REF!</definedName>
    <definedName name="R_MêsVicePref21">#REF!</definedName>
    <definedName name="R_MêsVicePref22" localSheetId="4">#REF!</definedName>
    <definedName name="R_MêsVicePref22" localSheetId="5">#REF!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 localSheetId="21">#REF!</definedName>
    <definedName name="R_MêsVicePref22" localSheetId="22">#REF!</definedName>
    <definedName name="R_MêsVicePref22" localSheetId="24">#REF!</definedName>
    <definedName name="R_MêsVicePref22" localSheetId="25">#REF!</definedName>
    <definedName name="R_MêsVicePref22" localSheetId="26">#REF!</definedName>
    <definedName name="R_MêsVicePref22" localSheetId="27">#REF!</definedName>
    <definedName name="R_MêsVicePref22" localSheetId="28">#REF!</definedName>
    <definedName name="R_MêsVicePref22" localSheetId="29">#REF!</definedName>
    <definedName name="R_MêsVicePref22" localSheetId="30">#REF!</definedName>
    <definedName name="R_MêsVicePref22">#REF!</definedName>
    <definedName name="R_MudançaGestor" localSheetId="4">#REF!</definedName>
    <definedName name="R_MudançaGestor" localSheetId="5">#REF!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 localSheetId="21">#REF!</definedName>
    <definedName name="R_MudançaGestor" localSheetId="22">#REF!</definedName>
    <definedName name="R_MudançaGestor" localSheetId="24">#REF!</definedName>
    <definedName name="R_MudançaGestor" localSheetId="25">#REF!</definedName>
    <definedName name="R_MudançaGestor" localSheetId="26">#REF!</definedName>
    <definedName name="R_MudançaGestor" localSheetId="27">#REF!</definedName>
    <definedName name="R_MudançaGestor" localSheetId="28">#REF!</definedName>
    <definedName name="R_MudançaGestor" localSheetId="29">#REF!</definedName>
    <definedName name="R_MudançaGestor" localSheetId="30">#REF!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21">#REF!</definedName>
    <definedName name="R_Prefeito" localSheetId="22">#REF!</definedName>
    <definedName name="R_Prefeito" localSheetId="24">#REF!</definedName>
    <definedName name="R_Prefeito" localSheetId="25">#REF!</definedName>
    <definedName name="R_Prefeito" localSheetId="26">#REF!</definedName>
    <definedName name="R_Prefeito" localSheetId="27">#REF!</definedName>
    <definedName name="R_Prefeito" localSheetId="28">#REF!</definedName>
    <definedName name="R_Prefeito" localSheetId="29">#REF!</definedName>
    <definedName name="R_Prefeito" localSheetId="30">#REF!</definedName>
    <definedName name="R_Prefeito" localSheetId="1">#REF!</definedName>
    <definedName name="R_Prefeito">#REF!</definedName>
    <definedName name="R_Prefeito01" localSheetId="4">#REF!</definedName>
    <definedName name="R_Prefeito01" localSheetId="5">#REF!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21">#REF!</definedName>
    <definedName name="R_Prefeito01" localSheetId="22">#REF!</definedName>
    <definedName name="R_Prefeito01" localSheetId="24">#REF!</definedName>
    <definedName name="R_Prefeito01" localSheetId="25">#REF!</definedName>
    <definedName name="R_Prefeito01" localSheetId="26">#REF!</definedName>
    <definedName name="R_Prefeito01" localSheetId="27">#REF!</definedName>
    <definedName name="R_Prefeito01" localSheetId="28">#REF!</definedName>
    <definedName name="R_Prefeito01" localSheetId="29">#REF!</definedName>
    <definedName name="R_Prefeito01" localSheetId="30">#REF!</definedName>
    <definedName name="R_Prefeito01" localSheetId="1">#REF!</definedName>
    <definedName name="R_Prefeito01">#REF!</definedName>
    <definedName name="R_Prefeito1">#REF!</definedName>
    <definedName name="R_Prefeito2">#REF!</definedName>
    <definedName name="R_Prefeitura" localSheetId="16">'SUM'!#REF!</definedName>
    <definedName name="R_Prefeitura" localSheetId="18">'SUM'!#REF!</definedName>
    <definedName name="R_Prefeitura" localSheetId="21">'SUM'!#REF!</definedName>
    <definedName name="R_Prefeitura" localSheetId="22">'SUM'!#REF!</definedName>
    <definedName name="R_Prefeitura" localSheetId="24">'SUM'!#REF!</definedName>
    <definedName name="R_Prefeitura" localSheetId="25">'SUM'!#REF!</definedName>
    <definedName name="R_Prefeitura" localSheetId="26">'SUM'!#REF!</definedName>
    <definedName name="R_Prefeitura" localSheetId="27">'SUM'!#REF!</definedName>
    <definedName name="R_Prefeitura" localSheetId="28">'SUM'!#REF!</definedName>
    <definedName name="R_Prefeitura" localSheetId="29">'SUM'!#REF!</definedName>
    <definedName name="R_Prefeitura" localSheetId="30">'SUM'!#REF!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21">#REF!</definedName>
    <definedName name="R_TextBoxCPFPref1" localSheetId="22">#REF!</definedName>
    <definedName name="R_TextBoxCPFPref1" localSheetId="24">#REF!</definedName>
    <definedName name="R_TextBoxCPFPref1" localSheetId="25">#REF!</definedName>
    <definedName name="R_TextBoxCPFPref1" localSheetId="26">#REF!</definedName>
    <definedName name="R_TextBoxCPFPref1" localSheetId="27">#REF!</definedName>
    <definedName name="R_TextBoxCPFPref1" localSheetId="28">#REF!</definedName>
    <definedName name="R_TextBoxCPFPref1" localSheetId="29">#REF!</definedName>
    <definedName name="R_TextBoxCPFPref1" localSheetId="30">#REF!</definedName>
    <definedName name="R_TextBoxCPFPref1" localSheetId="1">#REF!</definedName>
    <definedName name="R_TextBoxCPFPref1">#REF!</definedName>
    <definedName name="R_TextBoxEstCivilPref1" localSheetId="4">#REF!</definedName>
    <definedName name="R_TextBoxEstCivilPref1" localSheetId="5">#REF!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21">#REF!</definedName>
    <definedName name="R_TextBoxEstCivilPref1" localSheetId="22">#REF!</definedName>
    <definedName name="R_TextBoxEstCivilPref1" localSheetId="24">#REF!</definedName>
    <definedName name="R_TextBoxEstCivilPref1" localSheetId="25">#REF!</definedName>
    <definedName name="R_TextBoxEstCivilPref1" localSheetId="26">#REF!</definedName>
    <definedName name="R_TextBoxEstCivilPref1" localSheetId="27">#REF!</definedName>
    <definedName name="R_TextBoxEstCivilPref1" localSheetId="28">#REF!</definedName>
    <definedName name="R_TextBoxEstCivilPref1" localSheetId="29">#REF!</definedName>
    <definedName name="R_TextBoxEstCivilPref1" localSheetId="30">#REF!</definedName>
    <definedName name="R_TextBoxEstCivilPref1" localSheetId="1">#REF!</definedName>
    <definedName name="R_TextBoxEstCivilPref1">#REF!</definedName>
    <definedName name="R_VicePrefeito" localSheetId="4">#REF!</definedName>
    <definedName name="R_VicePrefeito" localSheetId="5">#REF!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21">#REF!</definedName>
    <definedName name="R_VicePrefeito" localSheetId="22">#REF!</definedName>
    <definedName name="R_VicePrefeito" localSheetId="24">#REF!</definedName>
    <definedName name="R_VicePrefeito" localSheetId="25">#REF!</definedName>
    <definedName name="R_VicePrefeito" localSheetId="26">#REF!</definedName>
    <definedName name="R_VicePrefeito" localSheetId="27">#REF!</definedName>
    <definedName name="R_VicePrefeito" localSheetId="28">#REF!</definedName>
    <definedName name="R_VicePrefeito" localSheetId="29">#REF!</definedName>
    <definedName name="R_VicePrefeito" localSheetId="30">#REF!</definedName>
    <definedName name="R_VicePrefeito" localSheetId="1">#REF!</definedName>
    <definedName name="R_VicePrefeito">#REF!</definedName>
    <definedName name="R_VicePrefeito1">#REF!</definedName>
    <definedName name="R_VicePrefeito2">#REF!</definedName>
    <definedName name="Rec_Arr_Homo" localSheetId="5">#REF!</definedName>
    <definedName name="Rec_Arr_Homo">#REF!</definedName>
    <definedName name="Rec_Prop_Orç_Homo">#REF!</definedName>
    <definedName name="RecCódFonte" localSheetId="4">#REF!</definedName>
    <definedName name="RecCódFonte" localSheetId="5">#REF!</definedName>
    <definedName name="RecCódFonte" localSheetId="8">#REF!</definedName>
    <definedName name="RecCódFonte" localSheetId="9">#REF!</definedName>
    <definedName name="RecCódFonte" localSheetId="10">#REF!</definedName>
    <definedName name="RecCódFonte" localSheetId="12">#REF!</definedName>
    <definedName name="RecCódFonte" localSheetId="13">#REF!</definedName>
    <definedName name="RecCódFonte" localSheetId="14">#REF!</definedName>
    <definedName name="RecCódFonte" localSheetId="15">#REF!</definedName>
    <definedName name="RecCódFonte" localSheetId="16">#REF!</definedName>
    <definedName name="RecCódFonte" localSheetId="18">#REF!</definedName>
    <definedName name="RecCódFonte" localSheetId="21">#REF!</definedName>
    <definedName name="RecCódFonte" localSheetId="22">#REF!</definedName>
    <definedName name="RecCódFonte" localSheetId="24">#REF!</definedName>
    <definedName name="RecCódFonte" localSheetId="25">#REF!</definedName>
    <definedName name="RecCódFonte" localSheetId="26">#REF!</definedName>
    <definedName name="RecCódFonte" localSheetId="27">#REF!</definedName>
    <definedName name="RecCódFonte" localSheetId="28">#REF!</definedName>
    <definedName name="RecCódFonte" localSheetId="29">#REF!</definedName>
    <definedName name="RecCódFonte" localSheetId="30">#REF!</definedName>
    <definedName name="RecCódFonte">#REF!</definedName>
    <definedName name="ReceitaObsFinal" localSheetId="4">#REF!</definedName>
    <definedName name="ReceitaObsFinal" localSheetId="5">#REF!</definedName>
    <definedName name="ReceitaObsFinal" localSheetId="8">#REF!</definedName>
    <definedName name="ReceitaObsFinal" localSheetId="9">#REF!</definedName>
    <definedName name="ReceitaObsFinal" localSheetId="10">#REF!</definedName>
    <definedName name="ReceitaObsFinal" localSheetId="12">#REF!</definedName>
    <definedName name="ReceitaObsFinal" localSheetId="13">#REF!</definedName>
    <definedName name="ReceitaObsFinal" localSheetId="14">#REF!</definedName>
    <definedName name="ReceitaObsFinal" localSheetId="15">#REF!</definedName>
    <definedName name="ReceitaObsFinal" localSheetId="16">#REF!</definedName>
    <definedName name="ReceitaObsFinal" localSheetId="18">#REF!</definedName>
    <definedName name="ReceitaObsFinal" localSheetId="21">#REF!</definedName>
    <definedName name="ReceitaObsFinal" localSheetId="22">#REF!</definedName>
    <definedName name="ReceitaObsFinal" localSheetId="24">#REF!</definedName>
    <definedName name="ReceitaObsFinal" localSheetId="25">#REF!</definedName>
    <definedName name="ReceitaObsFinal" localSheetId="26">#REF!</definedName>
    <definedName name="ReceitaObsFinal" localSheetId="27">#REF!</definedName>
    <definedName name="ReceitaObsFinal" localSheetId="28">#REF!</definedName>
    <definedName name="ReceitaObsFinal" localSheetId="29">#REF!</definedName>
    <definedName name="ReceitaObsFinal" localSheetId="30">#REF!</definedName>
    <definedName name="ReceitaObsFinal">#REF!</definedName>
    <definedName name="RecFonte" localSheetId="4">#REF!</definedName>
    <definedName name="RecFonte" localSheetId="5">#REF!</definedName>
    <definedName name="RecFonte" localSheetId="8">#REF!</definedName>
    <definedName name="RecFonte" localSheetId="9">#REF!</definedName>
    <definedName name="RecFonte" localSheetId="10">#REF!</definedName>
    <definedName name="RecFonte" localSheetId="12">#REF!</definedName>
    <definedName name="RecFonte" localSheetId="13">#REF!</definedName>
    <definedName name="RecFonte" localSheetId="14">#REF!</definedName>
    <definedName name="RecFonte" localSheetId="15">#REF!</definedName>
    <definedName name="RecFonte" localSheetId="16">#REF!</definedName>
    <definedName name="RecFonte" localSheetId="18">#REF!</definedName>
    <definedName name="RecFonte" localSheetId="21">#REF!</definedName>
    <definedName name="RecFonte" localSheetId="22">#REF!</definedName>
    <definedName name="RecFonte" localSheetId="24">#REF!</definedName>
    <definedName name="RecFonte" localSheetId="25">#REF!</definedName>
    <definedName name="RecFonte" localSheetId="26">#REF!</definedName>
    <definedName name="RecFonte" localSheetId="27">#REF!</definedName>
    <definedName name="RecFonte" localSheetId="28">#REF!</definedName>
    <definedName name="RecFonte" localSheetId="29">#REF!</definedName>
    <definedName name="RecFonte" localSheetId="30">#REF!</definedName>
    <definedName name="RecFonte">#REF!</definedName>
    <definedName name="RecomRelatorioFim" localSheetId="4">#REF!</definedName>
    <definedName name="RecomRelatorioFim" localSheetId="5">#REF!</definedName>
    <definedName name="RecomRelatorioFim" localSheetId="8">#REF!</definedName>
    <definedName name="RecomRelatorioFim" localSheetId="9">#REF!</definedName>
    <definedName name="RecomRelatorioFim" localSheetId="10">#REF!</definedName>
    <definedName name="RecomRelatorioFim" localSheetId="12">#REF!</definedName>
    <definedName name="RecomRelatorioFim" localSheetId="13">#REF!</definedName>
    <definedName name="RecomRelatorioFim" localSheetId="14">#REF!</definedName>
    <definedName name="RecomRelatorioFim" localSheetId="15">#REF!</definedName>
    <definedName name="RecomRelatorioFim" localSheetId="16">#REF!</definedName>
    <definedName name="RecomRelatorioFim" localSheetId="18">#REF!</definedName>
    <definedName name="RecomRelatorioFim" localSheetId="21">#REF!</definedName>
    <definedName name="RecomRelatorioFim" localSheetId="22">#REF!</definedName>
    <definedName name="RecomRelatorioFim" localSheetId="24">#REF!</definedName>
    <definedName name="RecomRelatorioFim" localSheetId="25">#REF!</definedName>
    <definedName name="RecomRelatorioFim" localSheetId="26">#REF!</definedName>
    <definedName name="RecomRelatorioFim" localSheetId="27">#REF!</definedName>
    <definedName name="RecomRelatorioFim" localSheetId="28">#REF!</definedName>
    <definedName name="RecomRelatorioFim" localSheetId="29">#REF!</definedName>
    <definedName name="RecomRelatorioFim" localSheetId="30">#REF!</definedName>
    <definedName name="RecomRelatorioFim">#REF!</definedName>
    <definedName name="RecomTeste">#REF!</definedName>
    <definedName name="RecomTeste2">#REF!</definedName>
    <definedName name="RecomTeste3">#REF!</definedName>
    <definedName name="ResFinanceiroR" localSheetId="4">#REF!</definedName>
    <definedName name="ResFinanceiroR" localSheetId="5">#REF!</definedName>
    <definedName name="ResFinanceiroR" localSheetId="8">#REF!</definedName>
    <definedName name="ResFinanceiroR" localSheetId="9">#REF!</definedName>
    <definedName name="ResFinanceiroR" localSheetId="10">#REF!</definedName>
    <definedName name="ResFinanceiroR" localSheetId="12">#REF!</definedName>
    <definedName name="ResFinanceiroR" localSheetId="13">#REF!</definedName>
    <definedName name="ResFinanceiroR" localSheetId="14">#REF!</definedName>
    <definedName name="ResFinanceiroR" localSheetId="15">#REF!</definedName>
    <definedName name="ResFinanceiroR" localSheetId="16">#REF!</definedName>
    <definedName name="ResFinanceiroR" localSheetId="18">#REF!</definedName>
    <definedName name="ResFinanceiroR" localSheetId="21">#REF!</definedName>
    <definedName name="ResFinanceiroR" localSheetId="22">#REF!</definedName>
    <definedName name="ResFinanceiroR" localSheetId="24">#REF!</definedName>
    <definedName name="ResFinanceiroR" localSheetId="25">#REF!</definedName>
    <definedName name="ResFinanceiroR" localSheetId="26">#REF!</definedName>
    <definedName name="ResFinanceiroR" localSheetId="27">#REF!</definedName>
    <definedName name="ResFinanceiroR" localSheetId="28">#REF!</definedName>
    <definedName name="ResFinanceiroR" localSheetId="29">#REF!</definedName>
    <definedName name="ResFinanceiroR" localSheetId="30">#REF!</definedName>
    <definedName name="ResFinanceiroR">#REF!</definedName>
    <definedName name="Resp_Homo" localSheetId="4">#REF!</definedName>
    <definedName name="Resp_Homo" localSheetId="8">#REF!</definedName>
    <definedName name="Resp_Homo" localSheetId="9">#REF!</definedName>
    <definedName name="Resp_Homo" localSheetId="10">#REF!</definedName>
    <definedName name="Resp_Homo" localSheetId="12">#REF!</definedName>
    <definedName name="Resp_Homo" localSheetId="13">#REF!</definedName>
    <definedName name="Resp_Homo" localSheetId="14">#REF!</definedName>
    <definedName name="Resp_Homo" localSheetId="15">#REF!</definedName>
    <definedName name="Resp_Homo" localSheetId="16">#REF!</definedName>
    <definedName name="Resp_Homo" localSheetId="18">#REF!</definedName>
    <definedName name="Resp_Homo" localSheetId="21">#REF!</definedName>
    <definedName name="Resp_Homo" localSheetId="22">#REF!</definedName>
    <definedName name="Resp_Homo" localSheetId="24">#REF!</definedName>
    <definedName name="Resp_Homo" localSheetId="25">#REF!</definedName>
    <definedName name="Resp_Homo" localSheetId="26">#REF!</definedName>
    <definedName name="Resp_Homo" localSheetId="27">#REF!</definedName>
    <definedName name="Resp_Homo" localSheetId="28">#REF!</definedName>
    <definedName name="Resp_Homo" localSheetId="29">#REF!</definedName>
    <definedName name="Resp_Homo" localSheetId="30">#REF!</definedName>
    <definedName name="Resp_Homo">#REF!</definedName>
    <definedName name="responsáveis">#REF!</definedName>
    <definedName name="ResponsáveisLista" localSheetId="4">#REF!</definedName>
    <definedName name="ResponsáveisLista" localSheetId="5">#REF!</definedName>
    <definedName name="ResponsáveisLista" localSheetId="8">#REF!</definedName>
    <definedName name="ResponsáveisLista" localSheetId="9">#REF!</definedName>
    <definedName name="ResponsáveisLista" localSheetId="10">#REF!</definedName>
    <definedName name="ResponsáveisLista" localSheetId="12">#REF!</definedName>
    <definedName name="ResponsáveisLista" localSheetId="13">#REF!</definedName>
    <definedName name="ResponsáveisLista" localSheetId="14">#REF!</definedName>
    <definedName name="ResponsáveisLista" localSheetId="15">#REF!</definedName>
    <definedName name="ResponsáveisLista" localSheetId="16">#REF!</definedName>
    <definedName name="ResponsáveisLista" localSheetId="18">#REF!</definedName>
    <definedName name="ResponsáveisLista" localSheetId="21">#REF!</definedName>
    <definedName name="ResponsáveisLista" localSheetId="22">#REF!</definedName>
    <definedName name="ResponsáveisLista" localSheetId="24">#REF!</definedName>
    <definedName name="ResponsáveisLista" localSheetId="25">#REF!</definedName>
    <definedName name="ResponsáveisLista" localSheetId="26">#REF!</definedName>
    <definedName name="ResponsáveisLista" localSheetId="27">#REF!</definedName>
    <definedName name="ResponsáveisLista" localSheetId="28">#REF!</definedName>
    <definedName name="ResponsáveisLista" localSheetId="29">#REF!</definedName>
    <definedName name="ResponsáveisLista" localSheetId="30">#REF!</definedName>
    <definedName name="ResponsáveisLista">#REF!</definedName>
    <definedName name="RREO1QModelo" localSheetId="4">#REF!</definedName>
    <definedName name="RREO1QModelo" localSheetId="5">#REF!</definedName>
    <definedName name="RREO1QModelo" localSheetId="8">#REF!</definedName>
    <definedName name="RREO1QModelo" localSheetId="9">#REF!</definedName>
    <definedName name="RREO1QModelo" localSheetId="10">#REF!</definedName>
    <definedName name="RREO1QModelo" localSheetId="12">#REF!</definedName>
    <definedName name="RREO1QModelo" localSheetId="13">#REF!</definedName>
    <definedName name="RREO1QModelo" localSheetId="14">#REF!</definedName>
    <definedName name="RREO1QModelo" localSheetId="15">#REF!</definedName>
    <definedName name="RREO1QModelo" localSheetId="16">#REF!</definedName>
    <definedName name="RREO1QModelo" localSheetId="18">#REF!</definedName>
    <definedName name="RREO1QModelo" localSheetId="21">#REF!</definedName>
    <definedName name="RREO1QModelo" localSheetId="22">#REF!</definedName>
    <definedName name="RREO1QModelo" localSheetId="24">#REF!</definedName>
    <definedName name="RREO1QModelo" localSheetId="25">#REF!</definedName>
    <definedName name="RREO1QModelo" localSheetId="26">#REF!</definedName>
    <definedName name="RREO1QModelo" localSheetId="27">#REF!</definedName>
    <definedName name="RREO1QModelo" localSheetId="28">#REF!</definedName>
    <definedName name="RREO1QModelo" localSheetId="29">#REF!</definedName>
    <definedName name="RREO1QModelo" localSheetId="30">#REF!</definedName>
    <definedName name="RREO1QModelo">#REF!</definedName>
    <definedName name="RREO2QModelo" localSheetId="4">#REF!</definedName>
    <definedName name="RREO2QModelo" localSheetId="5">#REF!</definedName>
    <definedName name="RREO2QModelo" localSheetId="8">#REF!</definedName>
    <definedName name="RREO2QModelo" localSheetId="9">#REF!</definedName>
    <definedName name="RREO2QModelo" localSheetId="10">#REF!</definedName>
    <definedName name="RREO2QModelo" localSheetId="12">#REF!</definedName>
    <definedName name="RREO2QModelo" localSheetId="13">#REF!</definedName>
    <definedName name="RREO2QModelo" localSheetId="14">#REF!</definedName>
    <definedName name="RREO2QModelo" localSheetId="15">#REF!</definedName>
    <definedName name="RREO2QModelo" localSheetId="16">#REF!</definedName>
    <definedName name="RREO2QModelo" localSheetId="18">#REF!</definedName>
    <definedName name="RREO2QModelo" localSheetId="21">#REF!</definedName>
    <definedName name="RREO2QModelo" localSheetId="22">#REF!</definedName>
    <definedName name="RREO2QModelo" localSheetId="24">#REF!</definedName>
    <definedName name="RREO2QModelo" localSheetId="25">#REF!</definedName>
    <definedName name="RREO2QModelo" localSheetId="26">#REF!</definedName>
    <definedName name="RREO2QModelo" localSheetId="27">#REF!</definedName>
    <definedName name="RREO2QModelo" localSheetId="28">#REF!</definedName>
    <definedName name="RREO2QModelo" localSheetId="29">#REF!</definedName>
    <definedName name="RREO2QModelo" localSheetId="30">#REF!</definedName>
    <definedName name="RREO2QModelo">#REF!</definedName>
    <definedName name="RREO3QModelo" localSheetId="4">#REF!</definedName>
    <definedName name="RREO3QModelo" localSheetId="5">#REF!</definedName>
    <definedName name="RREO3QModelo" localSheetId="8">#REF!</definedName>
    <definedName name="RREO3QModelo" localSheetId="9">#REF!</definedName>
    <definedName name="RREO3QModelo" localSheetId="10">#REF!</definedName>
    <definedName name="RREO3QModelo" localSheetId="12">#REF!</definedName>
    <definedName name="RREO3QModelo" localSheetId="13">#REF!</definedName>
    <definedName name="RREO3QModelo" localSheetId="14">#REF!</definedName>
    <definedName name="RREO3QModelo" localSheetId="15">#REF!</definedName>
    <definedName name="RREO3QModelo" localSheetId="16">#REF!</definedName>
    <definedName name="RREO3QModelo" localSheetId="18">#REF!</definedName>
    <definedName name="RREO3QModelo" localSheetId="21">#REF!</definedName>
    <definedName name="RREO3QModelo" localSheetId="22">#REF!</definedName>
    <definedName name="RREO3QModelo" localSheetId="24">#REF!</definedName>
    <definedName name="RREO3QModelo" localSheetId="25">#REF!</definedName>
    <definedName name="RREO3QModelo" localSheetId="26">#REF!</definedName>
    <definedName name="RREO3QModelo" localSheetId="27">#REF!</definedName>
    <definedName name="RREO3QModelo" localSheetId="28">#REF!</definedName>
    <definedName name="RREO3QModelo" localSheetId="29">#REF!</definedName>
    <definedName name="RREO3QModelo" localSheetId="30">#REF!</definedName>
    <definedName name="RREO3QModelo">#REF!</definedName>
    <definedName name="RREO4QModelo" localSheetId="4">#REF!</definedName>
    <definedName name="RREO4QModelo" localSheetId="5">#REF!</definedName>
    <definedName name="RREO4QModelo" localSheetId="8">#REF!</definedName>
    <definedName name="RREO4QModelo" localSheetId="9">#REF!</definedName>
    <definedName name="RREO4QModelo" localSheetId="10">#REF!</definedName>
    <definedName name="RREO4QModelo" localSheetId="12">#REF!</definedName>
    <definedName name="RREO4QModelo" localSheetId="13">#REF!</definedName>
    <definedName name="RREO4QModelo" localSheetId="14">#REF!</definedName>
    <definedName name="RREO4QModelo" localSheetId="15">#REF!</definedName>
    <definedName name="RREO4QModelo" localSheetId="16">#REF!</definedName>
    <definedName name="RREO4QModelo" localSheetId="18">#REF!</definedName>
    <definedName name="RREO4QModelo" localSheetId="21">#REF!</definedName>
    <definedName name="RREO4QModelo" localSheetId="22">#REF!</definedName>
    <definedName name="RREO4QModelo" localSheetId="24">#REF!</definedName>
    <definedName name="RREO4QModelo" localSheetId="25">#REF!</definedName>
    <definedName name="RREO4QModelo" localSheetId="26">#REF!</definedName>
    <definedName name="RREO4QModelo" localSheetId="27">#REF!</definedName>
    <definedName name="RREO4QModelo" localSheetId="28">#REF!</definedName>
    <definedName name="RREO4QModelo" localSheetId="29">#REF!</definedName>
    <definedName name="RREO4QModelo" localSheetId="30">#REF!</definedName>
    <definedName name="RREO4QModelo">#REF!</definedName>
    <definedName name="RREO5QModelo" localSheetId="4">#REF!</definedName>
    <definedName name="RREO5QModelo" localSheetId="5">#REF!</definedName>
    <definedName name="RREO5QModelo" localSheetId="8">#REF!</definedName>
    <definedName name="RREO5QModelo" localSheetId="9">#REF!</definedName>
    <definedName name="RREO5QModelo" localSheetId="10">#REF!</definedName>
    <definedName name="RREO5QModelo" localSheetId="12">#REF!</definedName>
    <definedName name="RREO5QModelo" localSheetId="13">#REF!</definedName>
    <definedName name="RREO5QModelo" localSheetId="14">#REF!</definedName>
    <definedName name="RREO5QModelo" localSheetId="15">#REF!</definedName>
    <definedName name="RREO5QModelo" localSheetId="16">#REF!</definedName>
    <definedName name="RREO5QModelo" localSheetId="18">#REF!</definedName>
    <definedName name="RREO5QModelo" localSheetId="21">#REF!</definedName>
    <definedName name="RREO5QModelo" localSheetId="22">#REF!</definedName>
    <definedName name="RREO5QModelo" localSheetId="24">#REF!</definedName>
    <definedName name="RREO5QModelo" localSheetId="25">#REF!</definedName>
    <definedName name="RREO5QModelo" localSheetId="26">#REF!</definedName>
    <definedName name="RREO5QModelo" localSheetId="27">#REF!</definedName>
    <definedName name="RREO5QModelo" localSheetId="28">#REF!</definedName>
    <definedName name="RREO5QModelo" localSheetId="29">#REF!</definedName>
    <definedName name="RREO5QModelo" localSheetId="30">#REF!</definedName>
    <definedName name="RREO5QModelo">#REF!</definedName>
    <definedName name="RREO6QModelo" localSheetId="4">#REF!</definedName>
    <definedName name="RREO6QModelo" localSheetId="5">#REF!</definedName>
    <definedName name="RREO6QModelo" localSheetId="8">#REF!</definedName>
    <definedName name="RREO6QModelo" localSheetId="9">#REF!</definedName>
    <definedName name="RREO6QModelo" localSheetId="10">#REF!</definedName>
    <definedName name="RREO6QModelo" localSheetId="12">#REF!</definedName>
    <definedName name="RREO6QModelo" localSheetId="13">#REF!</definedName>
    <definedName name="RREO6QModelo" localSheetId="14">#REF!</definedName>
    <definedName name="RREO6QModelo" localSheetId="15">#REF!</definedName>
    <definedName name="RREO6QModelo" localSheetId="16">#REF!</definedName>
    <definedName name="RREO6QModelo" localSheetId="18">#REF!</definedName>
    <definedName name="RREO6QModelo" localSheetId="21">#REF!</definedName>
    <definedName name="RREO6QModelo" localSheetId="22">#REF!</definedName>
    <definedName name="RREO6QModelo" localSheetId="24">#REF!</definedName>
    <definedName name="RREO6QModelo" localSheetId="25">#REF!</definedName>
    <definedName name="RREO6QModelo" localSheetId="26">#REF!</definedName>
    <definedName name="RREO6QModelo" localSheetId="27">#REF!</definedName>
    <definedName name="RREO6QModelo" localSheetId="28">#REF!</definedName>
    <definedName name="RREO6QModelo" localSheetId="29">#REF!</definedName>
    <definedName name="RREO6QModelo" localSheetId="30">#REF!</definedName>
    <definedName name="RREO6QModelo">#REF!</definedName>
    <definedName name="rrrrrrrrrrrrr" localSheetId="4">#REF!</definedName>
    <definedName name="rrrrrrrrrrrrr" localSheetId="5">#REF!</definedName>
    <definedName name="rrrrrrrrrrrrr" localSheetId="8">#REF!</definedName>
    <definedName name="rrrrrrrrrrrrr" localSheetId="9">#REF!</definedName>
    <definedName name="rrrrrrrrrrrrr" localSheetId="10">#REF!</definedName>
    <definedName name="rrrrrrrrrrrrr" localSheetId="12">#REF!</definedName>
    <definedName name="rrrrrrrrrrrrr" localSheetId="13">#REF!</definedName>
    <definedName name="rrrrrrrrrrrrr" localSheetId="14">#REF!</definedName>
    <definedName name="rrrrrrrrrrrrr" localSheetId="15">#REF!</definedName>
    <definedName name="rrrrrrrrrrrrr" localSheetId="16">#REF!</definedName>
    <definedName name="rrrrrrrrrrrrr" localSheetId="18">#REF!</definedName>
    <definedName name="rrrrrrrrrrrrr" localSheetId="21">#REF!</definedName>
    <definedName name="rrrrrrrrrrrrr" localSheetId="22">#REF!</definedName>
    <definedName name="rrrrrrrrrrrrr" localSheetId="24">#REF!</definedName>
    <definedName name="rrrrrrrrrrrrr" localSheetId="25">#REF!</definedName>
    <definedName name="rrrrrrrrrrrrr" localSheetId="26">#REF!</definedName>
    <definedName name="rrrrrrrrrrrrr" localSheetId="27">#REF!</definedName>
    <definedName name="rrrrrrrrrrrrr" localSheetId="28">#REF!</definedName>
    <definedName name="rrrrrrrrrrrrr" localSheetId="29">#REF!</definedName>
    <definedName name="rrrrrrrrrrrrr" localSheetId="30">#REF!</definedName>
    <definedName name="rrrrrrrrrrrrr">#REF!</definedName>
    <definedName name="ScrollOrd" localSheetId="4">#REF!</definedName>
    <definedName name="ScrollOrd" localSheetId="5">#REF!</definedName>
    <definedName name="ScrollOrd" localSheetId="8">#REF!</definedName>
    <definedName name="ScrollOrd" localSheetId="9">#REF!</definedName>
    <definedName name="ScrollOrd" localSheetId="10">#REF!</definedName>
    <definedName name="ScrollOrd" localSheetId="12">#REF!</definedName>
    <definedName name="ScrollOrd" localSheetId="13">#REF!</definedName>
    <definedName name="ScrollOrd" localSheetId="14">#REF!</definedName>
    <definedName name="ScrollOrd" localSheetId="15">#REF!</definedName>
    <definedName name="ScrollOrd" localSheetId="16">#REF!</definedName>
    <definedName name="ScrollOrd" localSheetId="18">#REF!</definedName>
    <definedName name="ScrollOrd" localSheetId="21">#REF!</definedName>
    <definedName name="ScrollOrd" localSheetId="22">#REF!</definedName>
    <definedName name="ScrollOrd" localSheetId="24">#REF!</definedName>
    <definedName name="ScrollOrd" localSheetId="25">#REF!</definedName>
    <definedName name="ScrollOrd" localSheetId="26">#REF!</definedName>
    <definedName name="ScrollOrd" localSheetId="27">#REF!</definedName>
    <definedName name="ScrollOrd" localSheetId="28">#REF!</definedName>
    <definedName name="ScrollOrd" localSheetId="29">#REF!</definedName>
    <definedName name="ScrollOrd" localSheetId="30">#REF!</definedName>
    <definedName name="ScrollOrd">#REF!</definedName>
    <definedName name="SFBancário" localSheetId="4">#REF!</definedName>
    <definedName name="SFBancário" localSheetId="5">#REF!</definedName>
    <definedName name="SFBancário" localSheetId="8">#REF!</definedName>
    <definedName name="SFBancário" localSheetId="9">#REF!</definedName>
    <definedName name="SFBancário" localSheetId="10">#REF!</definedName>
    <definedName name="SFBancário" localSheetId="12">#REF!</definedName>
    <definedName name="SFBancário" localSheetId="13">#REF!</definedName>
    <definedName name="SFBancário" localSheetId="14">#REF!</definedName>
    <definedName name="SFBancário" localSheetId="15">#REF!</definedName>
    <definedName name="SFBancário" localSheetId="16">#REF!</definedName>
    <definedName name="SFBancário" localSheetId="18">#REF!</definedName>
    <definedName name="SFBancário" localSheetId="21">#REF!</definedName>
    <definedName name="SFBancário" localSheetId="22">#REF!</definedName>
    <definedName name="SFBancário" localSheetId="24">#REF!</definedName>
    <definedName name="SFBancário" localSheetId="25">#REF!</definedName>
    <definedName name="SFBancário" localSheetId="26">#REF!</definedName>
    <definedName name="SFBancário" localSheetId="27">#REF!</definedName>
    <definedName name="SFBancário" localSheetId="28">#REF!</definedName>
    <definedName name="SFBancário" localSheetId="29">#REF!</definedName>
    <definedName name="SFBancário" localSheetId="30">#REF!</definedName>
    <definedName name="SFBancário">#REF!</definedName>
    <definedName name="SIBancário" localSheetId="4">#REF!</definedName>
    <definedName name="SIBancário" localSheetId="5">#REF!</definedName>
    <definedName name="SIBancário" localSheetId="8">#REF!</definedName>
    <definedName name="SIBancário" localSheetId="9">#REF!</definedName>
    <definedName name="SIBancário" localSheetId="10">#REF!</definedName>
    <definedName name="SIBancário" localSheetId="12">#REF!</definedName>
    <definedName name="SIBancário" localSheetId="13">#REF!</definedName>
    <definedName name="SIBancário" localSheetId="14">#REF!</definedName>
    <definedName name="SIBancário" localSheetId="15">#REF!</definedName>
    <definedName name="SIBancário" localSheetId="16">#REF!</definedName>
    <definedName name="SIBancário" localSheetId="18">#REF!</definedName>
    <definedName name="SIBancário" localSheetId="21">#REF!</definedName>
    <definedName name="SIBancário" localSheetId="22">#REF!</definedName>
    <definedName name="SIBancário" localSheetId="24">#REF!</definedName>
    <definedName name="SIBancário" localSheetId="25">#REF!</definedName>
    <definedName name="SIBancário" localSheetId="26">#REF!</definedName>
    <definedName name="SIBancário" localSheetId="27">#REF!</definedName>
    <definedName name="SIBancário" localSheetId="28">#REF!</definedName>
    <definedName name="SIBancário" localSheetId="29">#REF!</definedName>
    <definedName name="SIBancário" localSheetId="30">#REF!</definedName>
    <definedName name="SIBancário">#REF!</definedName>
    <definedName name="StatusGeral" localSheetId="4">'SUM'!#REF!</definedName>
    <definedName name="StatusGeral" localSheetId="8">'SUM'!#REF!</definedName>
    <definedName name="StatusGeral" localSheetId="9">'SUM'!#REF!</definedName>
    <definedName name="StatusGeral" localSheetId="10">'SUM'!#REF!</definedName>
    <definedName name="StatusGeral" localSheetId="12">'SUM'!#REF!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 localSheetId="21">'SUM'!#REF!</definedName>
    <definedName name="StatusGeral" localSheetId="22">'SUM'!#REF!</definedName>
    <definedName name="StatusGeral" localSheetId="24">'SUM'!#REF!</definedName>
    <definedName name="StatusGeral" localSheetId="25">'SUM'!#REF!</definedName>
    <definedName name="StatusGeral" localSheetId="26">'SUM'!#REF!</definedName>
    <definedName name="StatusGeral" localSheetId="27">'SUM'!#REF!</definedName>
    <definedName name="StatusGeral" localSheetId="28">'SUM'!#REF!</definedName>
    <definedName name="StatusGeral" localSheetId="29">'SUM'!#REF!</definedName>
    <definedName name="StatusGeral" localSheetId="30">'SUM'!#REF!</definedName>
    <definedName name="StatusGeral">'SUM'!#REF!</definedName>
    <definedName name="StatusGeral2" localSheetId="4">'SUM'!#REF!</definedName>
    <definedName name="StatusGeral2" localSheetId="8">'SUM'!#REF!</definedName>
    <definedName name="StatusGeral2" localSheetId="9">'SUM'!#REF!</definedName>
    <definedName name="StatusGeral2" localSheetId="10">'SUM'!#REF!</definedName>
    <definedName name="StatusGeral2" localSheetId="12">'SUM'!#REF!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 localSheetId="21">'SUM'!#REF!</definedName>
    <definedName name="StatusGeral2" localSheetId="22">'SUM'!#REF!</definedName>
    <definedName name="StatusGeral2" localSheetId="24">'SUM'!#REF!</definedName>
    <definedName name="StatusGeral2" localSheetId="25">'SUM'!#REF!</definedName>
    <definedName name="StatusGeral2" localSheetId="26">'SUM'!#REF!</definedName>
    <definedName name="StatusGeral2" localSheetId="27">'SUM'!#REF!</definedName>
    <definedName name="StatusGeral2" localSheetId="28">'SUM'!#REF!</definedName>
    <definedName name="StatusGeral2" localSheetId="29">'SUM'!#REF!</definedName>
    <definedName name="StatusGeral2" localSheetId="30">'SUM'!#REF!</definedName>
    <definedName name="StatusGeral2">'SUM'!#REF!</definedName>
    <definedName name="Sumario" localSheetId="4">'SUM'!#REF!</definedName>
    <definedName name="Sumario" localSheetId="5">'SUM'!#REF!</definedName>
    <definedName name="Sumario" localSheetId="8">'SUM'!#REF!</definedName>
    <definedName name="Sumario" localSheetId="9">'SUM'!#REF!</definedName>
    <definedName name="Sumario" localSheetId="10">'SUM'!#REF!</definedName>
    <definedName name="Sumario" localSheetId="12">'SUM'!#REF!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 localSheetId="21">'SUM'!#REF!</definedName>
    <definedName name="Sumario" localSheetId="22">'SUM'!#REF!</definedName>
    <definedName name="Sumario" localSheetId="24">'SUM'!#REF!</definedName>
    <definedName name="Sumario" localSheetId="25">'SUM'!#REF!</definedName>
    <definedName name="Sumario" localSheetId="26">'SUM'!#REF!</definedName>
    <definedName name="Sumario" localSheetId="27">'SUM'!#REF!</definedName>
    <definedName name="Sumario" localSheetId="28">'SUM'!#REF!</definedName>
    <definedName name="Sumario" localSheetId="29">'SUM'!#REF!</definedName>
    <definedName name="Sumario" localSheetId="30">'SUM'!#REF!</definedName>
    <definedName name="Sumario">'SUM'!#REF!</definedName>
    <definedName name="Sumário" localSheetId="4">'SUM'!#REF!</definedName>
    <definedName name="Sumário" localSheetId="8">'SUM'!#REF!</definedName>
    <definedName name="Sumário" localSheetId="9">'SUM'!#REF!</definedName>
    <definedName name="Sumário" localSheetId="10">'SUM'!#REF!</definedName>
    <definedName name="Sumário" localSheetId="12">'SUM'!#REF!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 localSheetId="21">'SUM'!#REF!</definedName>
    <definedName name="Sumário" localSheetId="22">'SUM'!#REF!</definedName>
    <definedName name="Sumário" localSheetId="24">'SUM'!#REF!</definedName>
    <definedName name="Sumário" localSheetId="25">'SUM'!#REF!</definedName>
    <definedName name="Sumário" localSheetId="26">'SUM'!#REF!</definedName>
    <definedName name="Sumário" localSheetId="27">'SUM'!#REF!</definedName>
    <definedName name="Sumário" localSheetId="28">'SUM'!#REF!</definedName>
    <definedName name="Sumário" localSheetId="29">'SUM'!#REF!</definedName>
    <definedName name="Sumário" localSheetId="30">'SUM'!#REF!</definedName>
    <definedName name="Sumário">'SUM'!#REF!</definedName>
    <definedName name="SumárioII" localSheetId="4">'SUM'!#REF!</definedName>
    <definedName name="SumárioII" localSheetId="8">'SUM'!#REF!</definedName>
    <definedName name="SumárioII" localSheetId="9">'SUM'!#REF!</definedName>
    <definedName name="SumárioII" localSheetId="10">'SUM'!#REF!</definedName>
    <definedName name="SumárioII" localSheetId="12">'SUM'!#REF!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 localSheetId="21">'SUM'!#REF!</definedName>
    <definedName name="SumárioII" localSheetId="22">'SUM'!#REF!</definedName>
    <definedName name="SumárioII" localSheetId="24">'SUM'!#REF!</definedName>
    <definedName name="SumárioII" localSheetId="25">'SUM'!#REF!</definedName>
    <definedName name="SumárioII" localSheetId="26">'SUM'!#REF!</definedName>
    <definedName name="SumárioII" localSheetId="27">'SUM'!#REF!</definedName>
    <definedName name="SumárioII" localSheetId="28">'SUM'!#REF!</definedName>
    <definedName name="SumárioII" localSheetId="29">'SUM'!#REF!</definedName>
    <definedName name="SumárioII" localSheetId="30">'SUM'!#REF!</definedName>
    <definedName name="SumárioII">'SUM'!#REF!</definedName>
    <definedName name="SumárioPlanilhas" localSheetId="4">'SUM'!#REF!</definedName>
    <definedName name="SumárioPlanilhas" localSheetId="8">'SUM'!#REF!</definedName>
    <definedName name="SumárioPlanilhas" localSheetId="9">'SUM'!#REF!</definedName>
    <definedName name="SumárioPlanilhas" localSheetId="10">'SUM'!#REF!</definedName>
    <definedName name="SumárioPlanilhas" localSheetId="12">'SUM'!#REF!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 localSheetId="21">'SUM'!#REF!</definedName>
    <definedName name="SumárioPlanilhas" localSheetId="22">'SUM'!#REF!</definedName>
    <definedName name="SumárioPlanilhas" localSheetId="24">'SUM'!#REF!</definedName>
    <definedName name="SumárioPlanilhas" localSheetId="25">'SUM'!#REF!</definedName>
    <definedName name="SumárioPlanilhas" localSheetId="26">'SUM'!#REF!</definedName>
    <definedName name="SumárioPlanilhas" localSheetId="27">'SUM'!#REF!</definedName>
    <definedName name="SumárioPlanilhas" localSheetId="28">'SUM'!#REF!</definedName>
    <definedName name="SumárioPlanilhas" localSheetId="29">'SUM'!#REF!</definedName>
    <definedName name="SumárioPlanilhas" localSheetId="30">'SUM'!#REF!</definedName>
    <definedName name="SumárioPlanilhas">'SUM'!#REF!</definedName>
    <definedName name="T_2.5.2" localSheetId="4">#REF!</definedName>
    <definedName name="T_2.5.2" localSheetId="5">#REF!</definedName>
    <definedName name="T_2.5.2" localSheetId="8">#REF!</definedName>
    <definedName name="T_2.5.2" localSheetId="9">#REF!</definedName>
    <definedName name="T_2.5.2" localSheetId="10">#REF!</definedName>
    <definedName name="T_2.5.2" localSheetId="12">#REF!</definedName>
    <definedName name="T_2.5.2" localSheetId="13">#REF!</definedName>
    <definedName name="T_2.5.2" localSheetId="14">#REF!</definedName>
    <definedName name="T_2.5.2" localSheetId="15">#REF!</definedName>
    <definedName name="T_2.5.2" localSheetId="16">#REF!</definedName>
    <definedName name="T_2.5.2" localSheetId="18">#REF!</definedName>
    <definedName name="T_2.5.2" localSheetId="21">#REF!</definedName>
    <definedName name="T_2.5.2" localSheetId="22">#REF!</definedName>
    <definedName name="T_2.5.2" localSheetId="24">#REF!</definedName>
    <definedName name="T_2.5.2" localSheetId="25">#REF!</definedName>
    <definedName name="T_2.5.2" localSheetId="26">#REF!</definedName>
    <definedName name="T_2.5.2" localSheetId="27">#REF!</definedName>
    <definedName name="T_2.5.2" localSheetId="28">#REF!</definedName>
    <definedName name="T_2.5.2" localSheetId="29">#REF!</definedName>
    <definedName name="T_2.5.2" localSheetId="30">#REF!</definedName>
    <definedName name="T_2.5.2">#REF!</definedName>
    <definedName name="T_2.6.2" localSheetId="4">#REF!</definedName>
    <definedName name="T_2.6.2" localSheetId="5">#REF!</definedName>
    <definedName name="T_2.6.2" localSheetId="8">#REF!</definedName>
    <definedName name="T_2.6.2" localSheetId="9">#REF!</definedName>
    <definedName name="T_2.6.2" localSheetId="10">#REF!</definedName>
    <definedName name="T_2.6.2" localSheetId="12">#REF!</definedName>
    <definedName name="T_2.6.2" localSheetId="13">#REF!</definedName>
    <definedName name="T_2.6.2" localSheetId="14">#REF!</definedName>
    <definedName name="T_2.6.2" localSheetId="15">#REF!</definedName>
    <definedName name="T_2.6.2" localSheetId="16">#REF!</definedName>
    <definedName name="T_2.6.2" localSheetId="18">#REF!</definedName>
    <definedName name="T_2.6.2" localSheetId="21">#REF!</definedName>
    <definedName name="T_2.6.2" localSheetId="22">#REF!</definedName>
    <definedName name="T_2.6.2" localSheetId="24">#REF!</definedName>
    <definedName name="T_2.6.2" localSheetId="25">#REF!</definedName>
    <definedName name="T_2.6.2" localSheetId="26">#REF!</definedName>
    <definedName name="T_2.6.2" localSheetId="27">#REF!</definedName>
    <definedName name="T_2.6.2" localSheetId="28">#REF!</definedName>
    <definedName name="T_2.6.2" localSheetId="29">#REF!</definedName>
    <definedName name="T_2.6.2" localSheetId="30">#REF!</definedName>
    <definedName name="T_2.6.2">#REF!</definedName>
    <definedName name="T_3.5" localSheetId="4">#REF!</definedName>
    <definedName name="T_3.5" localSheetId="5">#REF!</definedName>
    <definedName name="T_3.5" localSheetId="8">#REF!</definedName>
    <definedName name="T_3.5" localSheetId="9">#REF!</definedName>
    <definedName name="T_3.5" localSheetId="10">#REF!</definedName>
    <definedName name="T_3.5" localSheetId="12">#REF!</definedName>
    <definedName name="T_3.5" localSheetId="13">#REF!</definedName>
    <definedName name="T_3.5" localSheetId="14">#REF!</definedName>
    <definedName name="T_3.5" localSheetId="15">#REF!</definedName>
    <definedName name="T_3.5" localSheetId="16">#REF!</definedName>
    <definedName name="T_3.5" localSheetId="18">#REF!</definedName>
    <definedName name="T_3.5" localSheetId="21">#REF!</definedName>
    <definedName name="T_3.5" localSheetId="22">#REF!</definedName>
    <definedName name="T_3.5" localSheetId="24">#REF!</definedName>
    <definedName name="T_3.5" localSheetId="25">#REF!</definedName>
    <definedName name="T_3.5" localSheetId="26">#REF!</definedName>
    <definedName name="T_3.5" localSheetId="27">#REF!</definedName>
    <definedName name="T_3.5" localSheetId="28">#REF!</definedName>
    <definedName name="T_3.5" localSheetId="29">#REF!</definedName>
    <definedName name="T_3.5" localSheetId="30">#REF!</definedName>
    <definedName name="T_3.5">#REF!</definedName>
    <definedName name="T_3.6" localSheetId="4">#REF!</definedName>
    <definedName name="T_3.6" localSheetId="5">#REF!</definedName>
    <definedName name="T_3.6" localSheetId="8">#REF!</definedName>
    <definedName name="T_3.6" localSheetId="9">#REF!</definedName>
    <definedName name="T_3.6" localSheetId="10">#REF!</definedName>
    <definedName name="T_3.6" localSheetId="12">#REF!</definedName>
    <definedName name="T_3.6" localSheetId="13">#REF!</definedName>
    <definedName name="T_3.6" localSheetId="14">#REF!</definedName>
    <definedName name="T_3.6" localSheetId="15">#REF!</definedName>
    <definedName name="T_3.6" localSheetId="16">#REF!</definedName>
    <definedName name="T_3.6" localSheetId="18">#REF!</definedName>
    <definedName name="T_3.6" localSheetId="21">#REF!</definedName>
    <definedName name="T_3.6" localSheetId="22">#REF!</definedName>
    <definedName name="T_3.6" localSheetId="24">#REF!</definedName>
    <definedName name="T_3.6" localSheetId="25">#REF!</definedName>
    <definedName name="T_3.6" localSheetId="26">#REF!</definedName>
    <definedName name="T_3.6" localSheetId="27">#REF!</definedName>
    <definedName name="T_3.6" localSheetId="28">#REF!</definedName>
    <definedName name="T_3.6" localSheetId="29">#REF!</definedName>
    <definedName name="T_3.6" localSheetId="30">#REF!</definedName>
    <definedName name="T_3.6">#REF!</definedName>
    <definedName name="Tabela_02" localSheetId="4">#REF!</definedName>
    <definedName name="Tabela_02" localSheetId="5">#REF!</definedName>
    <definedName name="Tabela_02" localSheetId="8">#REF!</definedName>
    <definedName name="Tabela_02" localSheetId="9">#REF!</definedName>
    <definedName name="Tabela_02" localSheetId="10">#REF!</definedName>
    <definedName name="Tabela_02" localSheetId="12">#REF!</definedName>
    <definedName name="Tabela_02" localSheetId="13">#REF!</definedName>
    <definedName name="Tabela_02" localSheetId="14">#REF!</definedName>
    <definedName name="Tabela_02" localSheetId="15">#REF!</definedName>
    <definedName name="Tabela_02" localSheetId="16">#REF!</definedName>
    <definedName name="Tabela_02" localSheetId="18">#REF!</definedName>
    <definedName name="Tabela_02" localSheetId="21">#REF!</definedName>
    <definedName name="Tabela_02" localSheetId="22">#REF!</definedName>
    <definedName name="Tabela_02" localSheetId="24">#REF!</definedName>
    <definedName name="Tabela_02" localSheetId="25">#REF!</definedName>
    <definedName name="Tabela_02" localSheetId="26">#REF!</definedName>
    <definedName name="Tabela_02" localSheetId="27">#REF!</definedName>
    <definedName name="Tabela_02" localSheetId="28">#REF!</definedName>
    <definedName name="Tabela_02" localSheetId="29">#REF!</definedName>
    <definedName name="Tabela_02" localSheetId="30">#REF!</definedName>
    <definedName name="Tabela_02">#REF!</definedName>
    <definedName name="TesteCPF">#REF!</definedName>
    <definedName name="TesteCPFOrdenadores">#REF!</definedName>
    <definedName name="TesteTeste" localSheetId="4">#REF!</definedName>
    <definedName name="TesteTeste" localSheetId="5">#REF!</definedName>
    <definedName name="TesteTeste" localSheetId="8">#REF!</definedName>
    <definedName name="TesteTeste" localSheetId="9">#REF!</definedName>
    <definedName name="TesteTeste" localSheetId="10">#REF!</definedName>
    <definedName name="TesteTeste" localSheetId="12">#REF!</definedName>
    <definedName name="TesteTeste" localSheetId="13">#REF!</definedName>
    <definedName name="TesteTeste" localSheetId="14">#REF!</definedName>
    <definedName name="TesteTeste" localSheetId="15">#REF!</definedName>
    <definedName name="TesteTeste" localSheetId="16">#REF!</definedName>
    <definedName name="TesteTeste" localSheetId="18">#REF!</definedName>
    <definedName name="TesteTeste" localSheetId="21">#REF!</definedName>
    <definedName name="TesteTeste" localSheetId="22">#REF!</definedName>
    <definedName name="TesteTeste" localSheetId="24">#REF!</definedName>
    <definedName name="TesteTeste" localSheetId="25">#REF!</definedName>
    <definedName name="TesteTeste" localSheetId="26">#REF!</definedName>
    <definedName name="TesteTeste" localSheetId="27">#REF!</definedName>
    <definedName name="TesteTeste" localSheetId="28">#REF!</definedName>
    <definedName name="TesteTeste" localSheetId="29">#REF!</definedName>
    <definedName name="TesteTeste" localSheetId="30">#REF!</definedName>
    <definedName name="TesteTeste">#REF!</definedName>
    <definedName name="TextBoxDataInícioPref1" localSheetId="4">#REF!</definedName>
    <definedName name="TextBoxDataInícioPref1" localSheetId="5">#REF!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21">#REF!</definedName>
    <definedName name="TextBoxDataInícioPref1" localSheetId="22">#REF!</definedName>
    <definedName name="TextBoxDataInícioPref1" localSheetId="24">#REF!</definedName>
    <definedName name="TextBoxDataInícioPref1" localSheetId="25">#REF!</definedName>
    <definedName name="TextBoxDataInícioPref1" localSheetId="26">#REF!</definedName>
    <definedName name="TextBoxDataInícioPref1" localSheetId="27">#REF!</definedName>
    <definedName name="TextBoxDataInícioPref1" localSheetId="28">#REF!</definedName>
    <definedName name="TextBoxDataInícioPref1" localSheetId="29">#REF!</definedName>
    <definedName name="TextBoxDataInícioPref1" localSheetId="30">#REF!</definedName>
    <definedName name="TextBoxDataInícioPref1" localSheetId="1">#REF!</definedName>
    <definedName name="TextBoxDataInícioPref1">#REF!</definedName>
    <definedName name="TxtVigênciaContador11" localSheetId="4">#REF!</definedName>
    <definedName name="TxtVigênciaContador11" localSheetId="5">#REF!</definedName>
    <definedName name="TxtVigênciaContador11" localSheetId="8">#REF!</definedName>
    <definedName name="TxtVigênciaContador11" localSheetId="9">#REF!</definedName>
    <definedName name="TxtVigênciaContador11" localSheetId="10">#REF!</definedName>
    <definedName name="TxtVigênciaContador11" localSheetId="12">#REF!</definedName>
    <definedName name="TxtVigênciaContador11" localSheetId="13">#REF!</definedName>
    <definedName name="TxtVigênciaContador11" localSheetId="14">#REF!</definedName>
    <definedName name="TxtVigênciaContador11" localSheetId="15">#REF!</definedName>
    <definedName name="TxtVigênciaContador11" localSheetId="16">#REF!</definedName>
    <definedName name="TxtVigênciaContador11" localSheetId="18">#REF!</definedName>
    <definedName name="TxtVigênciaContador11" localSheetId="21">#REF!</definedName>
    <definedName name="TxtVigênciaContador11" localSheetId="22">#REF!</definedName>
    <definedName name="TxtVigênciaContador11" localSheetId="24">#REF!</definedName>
    <definedName name="TxtVigênciaContador11" localSheetId="25">#REF!</definedName>
    <definedName name="TxtVigênciaContador11" localSheetId="26">#REF!</definedName>
    <definedName name="TxtVigênciaContador11" localSheetId="27">#REF!</definedName>
    <definedName name="TxtVigênciaContador11" localSheetId="28">#REF!</definedName>
    <definedName name="TxtVigênciaContador11" localSheetId="29">#REF!</definedName>
    <definedName name="TxtVigênciaContador11" localSheetId="30">#REF!</definedName>
    <definedName name="TxtVigênciaContador11">#REF!</definedName>
    <definedName name="TxtVigênciaContador12" localSheetId="4">#REF!</definedName>
    <definedName name="TxtVigênciaContador12" localSheetId="5">#REF!</definedName>
    <definedName name="TxtVigênciaContador12" localSheetId="8">#REF!</definedName>
    <definedName name="TxtVigênciaContador12" localSheetId="9">#REF!</definedName>
    <definedName name="TxtVigênciaContador12" localSheetId="10">#REF!</definedName>
    <definedName name="TxtVigênciaContador12" localSheetId="12">#REF!</definedName>
    <definedName name="TxtVigênciaContador12" localSheetId="13">#REF!</definedName>
    <definedName name="TxtVigênciaContador12" localSheetId="14">#REF!</definedName>
    <definedName name="TxtVigênciaContador12" localSheetId="15">#REF!</definedName>
    <definedName name="TxtVigênciaContador12" localSheetId="16">#REF!</definedName>
    <definedName name="TxtVigênciaContador12" localSheetId="18">#REF!</definedName>
    <definedName name="TxtVigênciaContador12" localSheetId="21">#REF!</definedName>
    <definedName name="TxtVigênciaContador12" localSheetId="22">#REF!</definedName>
    <definedName name="TxtVigênciaContador12" localSheetId="24">#REF!</definedName>
    <definedName name="TxtVigênciaContador12" localSheetId="25">#REF!</definedName>
    <definedName name="TxtVigênciaContador12" localSheetId="26">#REF!</definedName>
    <definedName name="TxtVigênciaContador12" localSheetId="27">#REF!</definedName>
    <definedName name="TxtVigênciaContador12" localSheetId="28">#REF!</definedName>
    <definedName name="TxtVigênciaContador12" localSheetId="29">#REF!</definedName>
    <definedName name="TxtVigênciaContador12" localSheetId="30">#REF!</definedName>
    <definedName name="TxtVigênciaContador12">#REF!</definedName>
    <definedName name="TxtVigênciaContador21" localSheetId="4">#REF!</definedName>
    <definedName name="TxtVigênciaContador21" localSheetId="5">#REF!</definedName>
    <definedName name="TxtVigênciaContador21" localSheetId="8">#REF!</definedName>
    <definedName name="TxtVigênciaContador21" localSheetId="9">#REF!</definedName>
    <definedName name="TxtVigênciaContador21" localSheetId="10">#REF!</definedName>
    <definedName name="TxtVigênciaContador21" localSheetId="12">#REF!</definedName>
    <definedName name="TxtVigênciaContador21" localSheetId="13">#REF!</definedName>
    <definedName name="TxtVigênciaContador21" localSheetId="14">#REF!</definedName>
    <definedName name="TxtVigênciaContador21" localSheetId="15">#REF!</definedName>
    <definedName name="TxtVigênciaContador21" localSheetId="16">#REF!</definedName>
    <definedName name="TxtVigênciaContador21" localSheetId="18">#REF!</definedName>
    <definedName name="TxtVigênciaContador21" localSheetId="21">#REF!</definedName>
    <definedName name="TxtVigênciaContador21" localSheetId="22">#REF!</definedName>
    <definedName name="TxtVigênciaContador21" localSheetId="24">#REF!</definedName>
    <definedName name="TxtVigênciaContador21" localSheetId="25">#REF!</definedName>
    <definedName name="TxtVigênciaContador21" localSheetId="26">#REF!</definedName>
    <definedName name="TxtVigênciaContador21" localSheetId="27">#REF!</definedName>
    <definedName name="TxtVigênciaContador21" localSheetId="28">#REF!</definedName>
    <definedName name="TxtVigênciaContador21" localSheetId="29">#REF!</definedName>
    <definedName name="TxtVigênciaContador21" localSheetId="30">#REF!</definedName>
    <definedName name="TxtVigênciaContador21">#REF!</definedName>
    <definedName name="TxtVigênciaContador22" localSheetId="4">#REF!</definedName>
    <definedName name="TxtVigênciaContador22" localSheetId="5">#REF!</definedName>
    <definedName name="TxtVigênciaContador22" localSheetId="8">#REF!</definedName>
    <definedName name="TxtVigênciaContador22" localSheetId="9">#REF!</definedName>
    <definedName name="TxtVigênciaContador22" localSheetId="10">#REF!</definedName>
    <definedName name="TxtVigênciaContador22" localSheetId="12">#REF!</definedName>
    <definedName name="TxtVigênciaContador22" localSheetId="13">#REF!</definedName>
    <definedName name="TxtVigênciaContador22" localSheetId="14">#REF!</definedName>
    <definedName name="TxtVigênciaContador22" localSheetId="15">#REF!</definedName>
    <definedName name="TxtVigênciaContador22" localSheetId="16">#REF!</definedName>
    <definedName name="TxtVigênciaContador22" localSheetId="18">#REF!</definedName>
    <definedName name="TxtVigênciaContador22" localSheetId="21">#REF!</definedName>
    <definedName name="TxtVigênciaContador22" localSheetId="22">#REF!</definedName>
    <definedName name="TxtVigênciaContador22" localSheetId="24">#REF!</definedName>
    <definedName name="TxtVigênciaContador22" localSheetId="25">#REF!</definedName>
    <definedName name="TxtVigênciaContador22" localSheetId="26">#REF!</definedName>
    <definedName name="TxtVigênciaContador22" localSheetId="27">#REF!</definedName>
    <definedName name="TxtVigênciaContador22" localSheetId="28">#REF!</definedName>
    <definedName name="TxtVigênciaContador22" localSheetId="29">#REF!</definedName>
    <definedName name="TxtVigênciaContador22" localSheetId="30">#REF!</definedName>
    <definedName name="TxtVigênciaContador22">#REF!</definedName>
    <definedName name="TxtVigênciaContador31" localSheetId="4">#REF!</definedName>
    <definedName name="TxtVigênciaContador31" localSheetId="5">#REF!</definedName>
    <definedName name="TxtVigênciaContador31" localSheetId="8">#REF!</definedName>
    <definedName name="TxtVigênciaContador31" localSheetId="9">#REF!</definedName>
    <definedName name="TxtVigênciaContador31" localSheetId="10">#REF!</definedName>
    <definedName name="TxtVigênciaContador31" localSheetId="12">#REF!</definedName>
    <definedName name="TxtVigênciaContador31" localSheetId="13">#REF!</definedName>
    <definedName name="TxtVigênciaContador31" localSheetId="14">#REF!</definedName>
    <definedName name="TxtVigênciaContador31" localSheetId="15">#REF!</definedName>
    <definedName name="TxtVigênciaContador31" localSheetId="16">#REF!</definedName>
    <definedName name="TxtVigênciaContador31" localSheetId="18">#REF!</definedName>
    <definedName name="TxtVigênciaContador31" localSheetId="21">#REF!</definedName>
    <definedName name="TxtVigênciaContador31" localSheetId="22">#REF!</definedName>
    <definedName name="TxtVigênciaContador31" localSheetId="24">#REF!</definedName>
    <definedName name="TxtVigênciaContador31" localSheetId="25">#REF!</definedName>
    <definedName name="TxtVigênciaContador31" localSheetId="26">#REF!</definedName>
    <definedName name="TxtVigênciaContador31" localSheetId="27">#REF!</definedName>
    <definedName name="TxtVigênciaContador31" localSheetId="28">#REF!</definedName>
    <definedName name="TxtVigênciaContador31" localSheetId="29">#REF!</definedName>
    <definedName name="TxtVigênciaContador31" localSheetId="30">#REF!</definedName>
    <definedName name="TxtVigênciaContador31">#REF!</definedName>
    <definedName name="TxtVigênciaContador32" localSheetId="4">#REF!</definedName>
    <definedName name="TxtVigênciaContador32" localSheetId="5">#REF!</definedName>
    <definedName name="TxtVigênciaContador32" localSheetId="8">#REF!</definedName>
    <definedName name="TxtVigênciaContador32" localSheetId="9">#REF!</definedName>
    <definedName name="TxtVigênciaContador32" localSheetId="10">#REF!</definedName>
    <definedName name="TxtVigênciaContador32" localSheetId="12">#REF!</definedName>
    <definedName name="TxtVigênciaContador32" localSheetId="13">#REF!</definedName>
    <definedName name="TxtVigênciaContador32" localSheetId="14">#REF!</definedName>
    <definedName name="TxtVigênciaContador32" localSheetId="15">#REF!</definedName>
    <definedName name="TxtVigênciaContador32" localSheetId="16">#REF!</definedName>
    <definedName name="TxtVigênciaContador32" localSheetId="18">#REF!</definedName>
    <definedName name="TxtVigênciaContador32" localSheetId="21">#REF!</definedName>
    <definedName name="TxtVigênciaContador32" localSheetId="22">#REF!</definedName>
    <definedName name="TxtVigênciaContador32" localSheetId="24">#REF!</definedName>
    <definedName name="TxtVigênciaContador32" localSheetId="25">#REF!</definedName>
    <definedName name="TxtVigênciaContador32" localSheetId="26">#REF!</definedName>
    <definedName name="TxtVigênciaContador32" localSheetId="27">#REF!</definedName>
    <definedName name="TxtVigênciaContador32" localSheetId="28">#REF!</definedName>
    <definedName name="TxtVigênciaContador32" localSheetId="29">#REF!</definedName>
    <definedName name="TxtVigênciaContador32" localSheetId="30">#REF!</definedName>
    <definedName name="TxtVigênciaContador32">#REF!</definedName>
    <definedName name="Valor_Outros" localSheetId="4">'BDValores'!#REF!</definedName>
    <definedName name="Valor_Outros" localSheetId="5">'BDValores'!#REF!</definedName>
    <definedName name="Valor_Outros" localSheetId="8">'BDValores'!#REF!</definedName>
    <definedName name="Valor_Outros" localSheetId="9">'BDValores'!#REF!</definedName>
    <definedName name="Valor_Outros" localSheetId="10">'BDValores'!#REF!</definedName>
    <definedName name="Valor_Outros" localSheetId="12">'BDValores'!#REF!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 localSheetId="21">'BDValores'!#REF!</definedName>
    <definedName name="Valor_Outros" localSheetId="22">'BDValores'!#REF!</definedName>
    <definedName name="Valor_Outros" localSheetId="24">'BDValores'!#REF!</definedName>
    <definedName name="Valor_Outros" localSheetId="25">'BDValores'!#REF!</definedName>
    <definedName name="Valor_Outros" localSheetId="26">'BDValores'!#REF!</definedName>
    <definedName name="Valor_Outros" localSheetId="27">'BDValores'!#REF!</definedName>
    <definedName name="Valor_Outros" localSheetId="28">'BDValores'!#REF!</definedName>
    <definedName name="Valor_Outros" localSheetId="29">'BDValores'!#REF!</definedName>
    <definedName name="Valor_Outros" localSheetId="30">'BDValores'!#REF!</definedName>
    <definedName name="Valor_Outros">'BDValores'!#REF!</definedName>
    <definedName name="Valor_PC" localSheetId="4">'BDValores'!#REF!</definedName>
    <definedName name="Valor_PC" localSheetId="5">'BDValores'!#REF!</definedName>
    <definedName name="Valor_PC" localSheetId="8">'BDValores'!#REF!</definedName>
    <definedName name="Valor_PC" localSheetId="9">'BDValores'!#REF!</definedName>
    <definedName name="Valor_PC" localSheetId="10">'BDValores'!#REF!</definedName>
    <definedName name="Valor_PC" localSheetId="12">'BDValores'!#REF!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 localSheetId="21">'BDValores'!#REF!</definedName>
    <definedName name="Valor_PC" localSheetId="22">'BDValores'!#REF!</definedName>
    <definedName name="Valor_PC" localSheetId="24">'BDValores'!#REF!</definedName>
    <definedName name="Valor_PC" localSheetId="25">'BDValores'!#REF!</definedName>
    <definedName name="Valor_PC" localSheetId="26">'BDValores'!#REF!</definedName>
    <definedName name="Valor_PC" localSheetId="27">'BDValores'!#REF!</definedName>
    <definedName name="Valor_PC" localSheetId="28">'BDValores'!#REF!</definedName>
    <definedName name="Valor_PC" localSheetId="29">'BDValores'!#REF!</definedName>
    <definedName name="Valor_PC" localSheetId="30">'BDValores'!#REF!</definedName>
    <definedName name="Valor_PC">'BDValores'!#REF!</definedName>
    <definedName name="Valor_Sagres" localSheetId="4">'BDValores'!#REF!</definedName>
    <definedName name="Valor_Sagres" localSheetId="5">'BDValores'!#REF!</definedName>
    <definedName name="Valor_Sagres" localSheetId="8">'BDValores'!#REF!</definedName>
    <definedName name="Valor_Sagres" localSheetId="9">'BDValores'!#REF!</definedName>
    <definedName name="Valor_Sagres" localSheetId="10">'BDValores'!#REF!</definedName>
    <definedName name="Valor_Sagres" localSheetId="12">'BDValores'!#REF!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 localSheetId="21">'BDValores'!#REF!</definedName>
    <definedName name="Valor_Sagres" localSheetId="22">'BDValores'!#REF!</definedName>
    <definedName name="Valor_Sagres" localSheetId="24">'BDValores'!#REF!</definedName>
    <definedName name="Valor_Sagres" localSheetId="25">'BDValores'!#REF!</definedName>
    <definedName name="Valor_Sagres" localSheetId="26">'BDValores'!#REF!</definedName>
    <definedName name="Valor_Sagres" localSheetId="27">'BDValores'!#REF!</definedName>
    <definedName name="Valor_Sagres" localSheetId="28">'BDValores'!#REF!</definedName>
    <definedName name="Valor_Sagres" localSheetId="29">'BDValores'!#REF!</definedName>
    <definedName name="Valor_Sagres" localSheetId="30">'BDValores'!#REF!</definedName>
    <definedName name="Valor_Sagres">'BDValores'!#REF!</definedName>
    <definedName name="Valor_Sefaz" localSheetId="4">'BDValores'!#REF!</definedName>
    <definedName name="Valor_Sefaz" localSheetId="5">'BDValores'!#REF!</definedName>
    <definedName name="Valor_Sefaz" localSheetId="8">'BDValores'!#REF!</definedName>
    <definedName name="Valor_Sefaz" localSheetId="9">'BDValores'!#REF!</definedName>
    <definedName name="Valor_Sefaz" localSheetId="10">'BDValores'!#REF!</definedName>
    <definedName name="Valor_Sefaz" localSheetId="12">'BDValores'!#REF!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 localSheetId="21">'BDValores'!#REF!</definedName>
    <definedName name="Valor_Sefaz" localSheetId="22">'BDValores'!#REF!</definedName>
    <definedName name="Valor_Sefaz" localSheetId="24">'BDValores'!#REF!</definedName>
    <definedName name="Valor_Sefaz" localSheetId="25">'BDValores'!#REF!</definedName>
    <definedName name="Valor_Sefaz" localSheetId="26">'BDValores'!#REF!</definedName>
    <definedName name="Valor_Sefaz" localSheetId="27">'BDValores'!#REF!</definedName>
    <definedName name="Valor_Sefaz" localSheetId="28">'BDValores'!#REF!</definedName>
    <definedName name="Valor_Sefaz" localSheetId="29">'BDValores'!#REF!</definedName>
    <definedName name="Valor_Sefaz" localSheetId="30">'BDValores'!#REF!</definedName>
    <definedName name="Valor_Sefaz">'BDValores'!#REF!</definedName>
    <definedName name="ValorAdot" localSheetId="21">'BDValores'!#REF!</definedName>
    <definedName name="ValorAdot" localSheetId="22">'BDValores'!#REF!</definedName>
    <definedName name="ValorAdot" localSheetId="24">'BDValores'!#REF!</definedName>
    <definedName name="ValorAdot" localSheetId="25">'BDValores'!#REF!</definedName>
    <definedName name="ValorAdot" localSheetId="26">'BDValores'!#REF!</definedName>
    <definedName name="ValorAdot" localSheetId="27">'BDValores'!#REF!</definedName>
    <definedName name="ValorAdot" localSheetId="28">'BDValores'!#REF!</definedName>
    <definedName name="ValorAdot" localSheetId="29">'BDValores'!#REF!</definedName>
    <definedName name="ValorAdot" localSheetId="30">'BDValores'!#REF!</definedName>
    <definedName name="ValorAdot">'BDValores'!#REF!</definedName>
    <definedName name="VigênciaContador1" localSheetId="4">#REF!</definedName>
    <definedName name="VigênciaContador1" localSheetId="5">#REF!</definedName>
    <definedName name="VigênciaContador1" localSheetId="8">#REF!</definedName>
    <definedName name="VigênciaContador1" localSheetId="9">#REF!</definedName>
    <definedName name="VigênciaContador1" localSheetId="10">#REF!</definedName>
    <definedName name="VigênciaContador1" localSheetId="12">#REF!</definedName>
    <definedName name="VigênciaContador1" localSheetId="13">#REF!</definedName>
    <definedName name="VigênciaContador1" localSheetId="14">#REF!</definedName>
    <definedName name="VigênciaContador1" localSheetId="15">#REF!</definedName>
    <definedName name="VigênciaContador1" localSheetId="16">#REF!</definedName>
    <definedName name="VigênciaContador1" localSheetId="18">#REF!</definedName>
    <definedName name="VigênciaContador1" localSheetId="21">#REF!</definedName>
    <definedName name="VigênciaContador1" localSheetId="22">#REF!</definedName>
    <definedName name="VigênciaContador1" localSheetId="24">#REF!</definedName>
    <definedName name="VigênciaContador1" localSheetId="25">#REF!</definedName>
    <definedName name="VigênciaContador1" localSheetId="26">#REF!</definedName>
    <definedName name="VigênciaContador1" localSheetId="27">#REF!</definedName>
    <definedName name="VigênciaContador1" localSheetId="28">#REF!</definedName>
    <definedName name="VigênciaContador1" localSheetId="29">#REF!</definedName>
    <definedName name="VigênciaContador1" localSheetId="30">#REF!</definedName>
    <definedName name="VigênciaContador1">#REF!</definedName>
    <definedName name="VigênciaContador2" localSheetId="4">#REF!</definedName>
    <definedName name="VigênciaContador2" localSheetId="5">#REF!</definedName>
    <definedName name="VigênciaContador2" localSheetId="8">#REF!</definedName>
    <definedName name="VigênciaContador2" localSheetId="9">#REF!</definedName>
    <definedName name="VigênciaContador2" localSheetId="10">#REF!</definedName>
    <definedName name="VigênciaContador2" localSheetId="12">#REF!</definedName>
    <definedName name="VigênciaContador2" localSheetId="13">#REF!</definedName>
    <definedName name="VigênciaContador2" localSheetId="14">#REF!</definedName>
    <definedName name="VigênciaContador2" localSheetId="15">#REF!</definedName>
    <definedName name="VigênciaContador2" localSheetId="16">#REF!</definedName>
    <definedName name="VigênciaContador2" localSheetId="18">#REF!</definedName>
    <definedName name="VigênciaContador2" localSheetId="21">#REF!</definedName>
    <definedName name="VigênciaContador2" localSheetId="22">#REF!</definedName>
    <definedName name="VigênciaContador2" localSheetId="24">#REF!</definedName>
    <definedName name="VigênciaContador2" localSheetId="25">#REF!</definedName>
    <definedName name="VigênciaContador2" localSheetId="26">#REF!</definedName>
    <definedName name="VigênciaContador2" localSheetId="27">#REF!</definedName>
    <definedName name="VigênciaContador2" localSheetId="28">#REF!</definedName>
    <definedName name="VigênciaContador2" localSheetId="29">#REF!</definedName>
    <definedName name="VigênciaContador2" localSheetId="30">#REF!</definedName>
    <definedName name="VigênciaContador2">#REF!</definedName>
    <definedName name="VigênciaContador3" localSheetId="4">#REF!</definedName>
    <definedName name="VigênciaContador3" localSheetId="5">#REF!</definedName>
    <definedName name="VigênciaContador3" localSheetId="8">#REF!</definedName>
    <definedName name="VigênciaContador3" localSheetId="9">#REF!</definedName>
    <definedName name="VigênciaContador3" localSheetId="10">#REF!</definedName>
    <definedName name="VigênciaContador3" localSheetId="12">#REF!</definedName>
    <definedName name="VigênciaContador3" localSheetId="13">#REF!</definedName>
    <definedName name="VigênciaContador3" localSheetId="14">#REF!</definedName>
    <definedName name="VigênciaContador3" localSheetId="15">#REF!</definedName>
    <definedName name="VigênciaContador3" localSheetId="16">#REF!</definedName>
    <definedName name="VigênciaContador3" localSheetId="18">#REF!</definedName>
    <definedName name="VigênciaContador3" localSheetId="21">#REF!</definedName>
    <definedName name="VigênciaContador3" localSheetId="22">#REF!</definedName>
    <definedName name="VigênciaContador3" localSheetId="24">#REF!</definedName>
    <definedName name="VigênciaContador3" localSheetId="25">#REF!</definedName>
    <definedName name="VigênciaContador3" localSheetId="26">#REF!</definedName>
    <definedName name="VigênciaContador3" localSheetId="27">#REF!</definedName>
    <definedName name="VigênciaContador3" localSheetId="28">#REF!</definedName>
    <definedName name="VigênciaContador3" localSheetId="29">#REF!</definedName>
    <definedName name="VigênciaContador3" localSheetId="30">#REF!</definedName>
    <definedName name="VigênciaContador3">#REF!</definedName>
    <definedName name="Z_E6CBD152_FB31_4C2A_8C85_5EA8D20D557A_.wvu.PrintArea" localSheetId="1" hidden="1">'BDValores'!$H$3:$H$4</definedName>
    <definedName name="_xlnm.Print_Titles" localSheetId="1">'BDValores'!$3:$4</definedName>
    <definedName name="_xlnm.Print_Titles" localSheetId="5">'03'!$7:$10</definedName>
    <definedName name="_xlnm.Print_Titles" localSheetId="7">'05'!$9:$9</definedName>
    <definedName name="_xlnm.Print_Titles" localSheetId="8">'06'!$9:$9</definedName>
    <definedName name="_xlnm.Print_Titles" localSheetId="9">'07'!$9:$9</definedName>
    <definedName name="_xlnm.Print_Titles" localSheetId="10">'08'!$9:$9</definedName>
    <definedName name="_xlnm.Print_Titles" localSheetId="13">'11'!$9:$9</definedName>
    <definedName name="_xlnm.Print_Titles" localSheetId="17">'15'!$2:$8</definedName>
    <definedName name="_xlnm.Print_Titles" localSheetId="18">'16'!$2:$8</definedName>
  </definedNames>
  <calcPr calcId="152511"/>
</workbook>
</file>

<file path=xl/sharedStrings.xml><?xml version="1.0" encoding="utf-8"?>
<sst xmlns="http://schemas.openxmlformats.org/spreadsheetml/2006/main" count="49040" uniqueCount="16920">
  <si>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</si>
  <si>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</si>
  <si>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</si>
  <si>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</si>
  <si>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</si>
  <si>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</si>
  <si>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</si>
  <si>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</si>
  <si>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</si>
  <si>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</si>
  <si>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</si>
  <si>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</si>
  <si>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</si>
  <si>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</si>
  <si>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</si>
  <si>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</si>
  <si>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</si>
  <si>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</si>
  <si>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</si>
  <si>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</si>
  <si>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</si>
  <si>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</si>
  <si>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</si>
  <si>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</si>
  <si>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</si>
  <si>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</si>
  <si>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</si>
  <si>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</si>
  <si>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</si>
  <si>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</si>
  <si>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</si>
  <si>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</si>
  <si>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</si>
  <si>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</si>
  <si>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</si>
  <si>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</si>
  <si>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</si>
  <si>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</si>
  <si>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</si>
  <si>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</si>
  <si>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</si>
  <si>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</si>
  <si>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</si>
  <si>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</si>
  <si>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</si>
  <si>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</si>
  <si>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</si>
  <si>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</si>
  <si>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</si>
  <si>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</si>
  <si>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</si>
  <si>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</si>
  <si>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</si>
  <si>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</si>
  <si>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</si>
  <si>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</si>
  <si>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</si>
  <si>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</si>
  <si>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</si>
  <si>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</si>
  <si>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</si>
  <si>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</si>
  <si>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</si>
  <si>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</si>
  <si>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</si>
  <si>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</si>
  <si>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</si>
  <si>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</si>
  <si>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</si>
  <si>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</si>
  <si>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</si>
  <si>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</si>
  <si>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</si>
  <si>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</si>
  <si>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</si>
  <si>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</si>
  <si>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</si>
  <si>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</si>
  <si>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</si>
  <si>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</si>
  <si>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</si>
  <si>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</si>
  <si>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</si>
  <si>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</si>
  <si>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</si>
  <si>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</si>
  <si>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</si>
  <si>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</si>
  <si>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</si>
  <si>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</si>
  <si>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</si>
  <si>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</si>
  <si>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</si>
  <si>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</si>
  <si>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</si>
  <si>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</si>
  <si>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</si>
  <si>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</si>
  <si>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</si>
  <si>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</si>
  <si>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</si>
  <si>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</si>
  <si>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</si>
  <si>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</si>
  <si>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</si>
  <si>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</si>
  <si>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</si>
  <si>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</si>
  <si>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</si>
  <si>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</si>
  <si>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</si>
  <si>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</si>
  <si>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</si>
  <si>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</si>
  <si>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</si>
  <si>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</si>
  <si>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</si>
  <si>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</si>
  <si>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</si>
  <si>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</si>
  <si>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</si>
  <si>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</si>
  <si>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</si>
  <si>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</si>
  <si>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</si>
  <si>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</si>
  <si>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</si>
  <si>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</si>
  <si>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</si>
  <si>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</si>
  <si>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</si>
  <si>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</si>
  <si>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</si>
  <si>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</si>
  <si>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</si>
  <si>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</si>
  <si>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</si>
  <si>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</si>
  <si>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</si>
  <si>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</si>
  <si>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</si>
  <si>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</si>
  <si>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</si>
  <si>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</si>
  <si>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</si>
  <si>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</si>
  <si>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</si>
  <si>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</si>
  <si>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</si>
  <si>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</si>
  <si>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</si>
  <si>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</si>
  <si>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</si>
  <si>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</si>
  <si>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</si>
  <si>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</si>
  <si>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</si>
  <si>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</si>
  <si>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</si>
  <si>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</si>
  <si>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</si>
  <si>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</si>
  <si>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</si>
  <si>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</si>
  <si>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</si>
  <si>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</si>
  <si>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</si>
  <si>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</si>
  <si>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</si>
  <si>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</si>
  <si>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</si>
  <si>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</si>
  <si>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</si>
  <si>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</si>
  <si>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</si>
  <si>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</si>
  <si>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</si>
  <si>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</si>
  <si>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</si>
  <si>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</si>
  <si>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</si>
  <si>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</si>
  <si>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</si>
  <si>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</si>
  <si>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</si>
  <si>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</si>
  <si>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</si>
  <si>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</si>
  <si>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</si>
  <si>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</si>
  <si>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</si>
  <si>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</si>
  <si>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</si>
  <si>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</si>
  <si>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</si>
  <si>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</si>
  <si>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</si>
  <si>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</si>
  <si>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</si>
  <si>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</si>
  <si>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</si>
  <si>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</si>
  <si>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</si>
  <si>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</si>
  <si>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</si>
  <si>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</si>
  <si>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</si>
  <si>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</si>
  <si>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</si>
  <si>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</si>
  <si>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</si>
  <si>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</si>
  <si>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</si>
  <si>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</si>
  <si>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</si>
  <si>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</si>
  <si>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</si>
  <si>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</si>
  <si>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</si>
  <si>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</si>
  <si>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</si>
  <si>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</si>
  <si>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</si>
  <si>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</si>
  <si>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</si>
  <si>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</si>
  <si>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</si>
  <si>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</si>
  <si>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</si>
  <si>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</si>
  <si>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</si>
  <si>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</si>
  <si>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</si>
  <si>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</si>
  <si>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</si>
  <si>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</si>
  <si>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</si>
  <si>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</si>
  <si>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</si>
  <si>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</si>
  <si>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</si>
  <si>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</si>
  <si>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</si>
  <si>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</si>
  <si>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</si>
  <si>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</si>
  <si>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</si>
  <si>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</si>
  <si>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</si>
  <si>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</si>
  <si>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</si>
  <si>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</si>
  <si>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</si>
  <si>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</si>
  <si>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</si>
  <si>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</si>
  <si>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</si>
  <si>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</si>
  <si>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</si>
  <si>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</si>
  <si>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</si>
  <si>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</si>
  <si>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</si>
  <si>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</si>
  <si>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</si>
  <si>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</si>
  <si>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</si>
  <si>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</si>
  <si>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</si>
  <si>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</si>
  <si>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</si>
  <si>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</si>
  <si>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</si>
  <si>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</si>
  <si>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</si>
  <si>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</si>
  <si>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</si>
  <si>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</si>
  <si>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</si>
  <si>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</si>
  <si>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</si>
  <si>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</si>
  <si>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</si>
  <si>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</si>
  <si>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</si>
  <si>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</si>
  <si>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</si>
  <si>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</si>
  <si>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</si>
  <si>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</si>
  <si>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</si>
  <si>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</si>
  <si>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</si>
  <si>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</si>
  <si>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</si>
  <si>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</si>
  <si>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</si>
  <si>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</si>
  <si>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</si>
  <si>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</si>
  <si>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</si>
  <si>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</si>
  <si>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</si>
  <si>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</si>
  <si>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</si>
  <si>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</si>
  <si>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</si>
  <si>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</si>
  <si>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</si>
  <si>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</si>
  <si>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</si>
  <si>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</si>
  <si>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</si>
  <si>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</si>
  <si>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</si>
  <si>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</si>
  <si>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</si>
  <si>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</si>
  <si>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</si>
  <si>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</si>
  <si>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</si>
  <si>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</si>
  <si>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</si>
  <si>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</si>
  <si>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</si>
  <si>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</si>
  <si>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</si>
  <si>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</si>
  <si>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</si>
  <si>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</si>
  <si>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</si>
  <si>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</si>
  <si>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</si>
  <si>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</si>
  <si>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</si>
  <si>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</si>
  <si>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</si>
  <si>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</si>
  <si>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</si>
  <si>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</si>
  <si>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</si>
  <si>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</si>
  <si>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</si>
  <si>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</si>
  <si>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</si>
  <si>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</si>
  <si>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</si>
  <si>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</si>
  <si>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</si>
  <si>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</si>
  <si>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</si>
  <si>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</si>
  <si>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</si>
  <si>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</si>
  <si>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</si>
  <si>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</si>
  <si>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</si>
  <si>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</si>
  <si>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</si>
  <si>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</si>
  <si>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</si>
  <si>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</si>
  <si>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</si>
  <si>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</si>
  <si>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</si>
  <si>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</si>
  <si>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</si>
  <si>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</si>
  <si>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</si>
  <si>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</si>
  <si>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</si>
  <si>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</si>
  <si>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</si>
  <si>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</si>
  <si>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</si>
  <si>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</si>
  <si>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</si>
  <si>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</si>
  <si>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</si>
  <si>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</si>
  <si>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</si>
  <si>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</si>
  <si>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</si>
  <si>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</si>
  <si>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</si>
  <si>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</si>
  <si>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</si>
  <si>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</si>
  <si>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</si>
  <si>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</si>
  <si>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</si>
  <si>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</si>
  <si>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</si>
  <si>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</si>
  <si>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</si>
  <si>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</si>
  <si>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</si>
  <si>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</si>
  <si>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</si>
  <si>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</si>
  <si>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</si>
  <si>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</si>
  <si>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</si>
  <si>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</si>
  <si>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</si>
  <si>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</si>
  <si>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</si>
  <si>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</si>
  <si>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</si>
  <si>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</si>
  <si>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</si>
  <si>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</si>
  <si>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</si>
  <si>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</si>
  <si>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</si>
  <si>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</si>
  <si>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</si>
  <si>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</si>
  <si>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</si>
  <si>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</si>
  <si>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</si>
  <si>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</si>
  <si>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</si>
  <si>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</si>
  <si>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</si>
  <si>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</si>
  <si>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</si>
  <si>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</si>
  <si>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</si>
  <si>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</si>
  <si>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</si>
  <si>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</si>
  <si>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</si>
  <si>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</si>
  <si>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</si>
  <si>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</si>
  <si>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</si>
  <si>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</si>
  <si>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</si>
  <si>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</si>
  <si>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</si>
  <si>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</si>
  <si>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</si>
  <si>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</si>
  <si>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</si>
  <si>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</si>
  <si>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</si>
  <si>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</si>
  <si>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</si>
  <si>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</si>
  <si>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</si>
  <si>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</si>
  <si>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</si>
  <si>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</si>
  <si>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</si>
  <si>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</si>
  <si>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</si>
  <si>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</si>
  <si>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</si>
  <si>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</si>
  <si>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</si>
  <si>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</si>
  <si>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</si>
  <si>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</si>
  <si>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</si>
  <si>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</si>
  <si>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</si>
  <si>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</si>
  <si>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</si>
  <si>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</si>
  <si>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</si>
  <si>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</si>
  <si>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</si>
  <si>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</si>
  <si>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</si>
  <si>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</si>
  <si>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</si>
  <si>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</si>
  <si>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</si>
  <si>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</si>
  <si>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</si>
  <si>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</si>
  <si>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</si>
  <si>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</si>
  <si>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</si>
  <si>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</si>
  <si>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</si>
  <si>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</si>
  <si>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</si>
  <si>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</si>
  <si>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</si>
  <si>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</si>
  <si>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</si>
  <si>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</si>
  <si>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</si>
  <si>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</si>
  <si>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</si>
  <si>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</si>
  <si>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</si>
  <si>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</si>
  <si>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</si>
  <si>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</si>
  <si>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</si>
  <si>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</si>
  <si>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</si>
  <si>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</si>
  <si>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</si>
  <si>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</si>
  <si>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</si>
  <si>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</si>
  <si>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</si>
  <si>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</si>
  <si>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</si>
  <si>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</si>
  <si>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</si>
  <si>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</si>
  <si>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</si>
  <si>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</si>
  <si>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</si>
  <si>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</si>
  <si>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</si>
  <si>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</si>
  <si>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</si>
  <si>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</si>
  <si>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</si>
  <si>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</si>
  <si>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</si>
  <si>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</si>
  <si>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</si>
  <si>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</si>
  <si>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</si>
  <si>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</si>
  <si>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</si>
  <si>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</si>
  <si>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</si>
  <si>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</si>
  <si>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</si>
  <si>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</si>
  <si>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</si>
  <si>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</si>
  <si>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</si>
  <si>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</si>
  <si>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</si>
  <si>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</si>
  <si>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</si>
  <si>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</si>
  <si>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</si>
  <si>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</si>
  <si>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</si>
  <si>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</si>
  <si>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</si>
  <si>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</si>
  <si>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</si>
  <si>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</si>
  <si>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</si>
  <si>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</si>
  <si>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</si>
  <si>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</si>
  <si>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</si>
  <si>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</si>
  <si>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</si>
  <si>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</si>
  <si>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</si>
  <si>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</si>
  <si>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</si>
  <si>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</si>
  <si>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</si>
  <si>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</si>
  <si>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</si>
  <si>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</si>
  <si>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</si>
  <si>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</si>
  <si>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</si>
  <si>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</si>
  <si>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</si>
  <si>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</si>
  <si>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</si>
  <si>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</si>
  <si>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</si>
  <si>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</si>
  <si>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</si>
  <si>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</si>
  <si>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</si>
  <si>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</si>
  <si>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</si>
  <si>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</si>
  <si>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</si>
  <si>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</si>
  <si>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</si>
  <si>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</si>
  <si>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</si>
  <si>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</si>
  <si>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</si>
  <si>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</si>
  <si>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</si>
  <si>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</si>
  <si>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</si>
  <si>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</si>
  <si>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</si>
  <si>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</si>
  <si>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</si>
  <si>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</si>
  <si>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</si>
  <si>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</si>
  <si>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</si>
  <si>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</si>
  <si>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</si>
  <si>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</si>
  <si>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</si>
  <si>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</si>
  <si>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</si>
  <si>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</si>
  <si>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</si>
  <si>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</si>
  <si>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</si>
  <si>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</si>
  <si>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</si>
  <si>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</si>
  <si>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</si>
  <si>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</si>
  <si>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</si>
  <si>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</si>
  <si>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</si>
  <si>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</si>
  <si>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</si>
  <si>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</si>
  <si>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</si>
  <si>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</si>
  <si>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</si>
  <si>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</si>
  <si>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</si>
  <si>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</si>
  <si>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</si>
  <si>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</si>
  <si>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NULL</t>
  </si>
  <si>
    <t>[An_Rec_Valor_25]</t>
  </si>
  <si>
    <t>1.2.10.29.16</t>
  </si>
  <si>
    <t>Compensação Financeira entre Regimes de Previdência</t>
  </si>
  <si>
    <t>1.2.10.29.99</t>
  </si>
  <si>
    <t>Outras Contribuições Sociais para o RPPS</t>
  </si>
  <si>
    <t>[An_Rec_Valor_146]</t>
  </si>
  <si>
    <t>[An_Rec_Valor_152]</t>
  </si>
  <si>
    <t>9.1.0.00.00.00</t>
  </si>
  <si>
    <t>Dedução das Receitas de Transferência dos Estados</t>
  </si>
  <si>
    <t>9.x.x.xx.xx.xx</t>
  </si>
  <si>
    <t>[An_Rec_Valor_221]</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</si>
  <si>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</si>
  <si>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</si>
  <si>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</si>
  <si>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</si>
  <si>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</si>
  <si>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</si>
  <si>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</si>
  <si>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</si>
  <si>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</si>
  <si>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</si>
  <si>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</si>
  <si>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</si>
  <si>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</si>
  <si>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</si>
  <si>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</si>
  <si>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</si>
  <si>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</si>
  <si>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</si>
  <si>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</si>
  <si>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</si>
  <si>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</si>
  <si>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</si>
  <si>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</si>
  <si>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</si>
  <si>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</si>
  <si>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</si>
  <si>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</si>
  <si>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</si>
  <si>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</si>
  <si>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</si>
  <si>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</si>
  <si>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</si>
  <si>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</si>
  <si>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</si>
  <si>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</si>
  <si>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</si>
  <si>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</si>
  <si>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</si>
  <si>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</si>
  <si>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</si>
  <si>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</si>
  <si>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</si>
  <si>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</si>
  <si>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</si>
  <si>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</si>
  <si>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</si>
  <si>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</si>
  <si>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</si>
  <si>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</si>
  <si>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</si>
  <si>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</si>
  <si>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</si>
  <si>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</si>
  <si>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</si>
  <si>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</si>
  <si>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</si>
  <si>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</si>
  <si>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</si>
  <si>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</si>
  <si>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</si>
  <si>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</si>
  <si>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</si>
  <si>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</si>
  <si>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</si>
  <si>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</si>
  <si>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</si>
  <si>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</si>
  <si>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</si>
  <si>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</si>
  <si>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</si>
  <si>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</si>
  <si>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</si>
  <si>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</si>
  <si>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</si>
  <si>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</si>
  <si>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</si>
  <si>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</si>
  <si>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</si>
  <si>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</si>
  <si>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</si>
  <si>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</si>
  <si>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</si>
  <si>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</si>
  <si>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</si>
  <si>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</si>
  <si>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</si>
  <si>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</si>
  <si>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</si>
  <si>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</si>
  <si>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</si>
  <si>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</si>
  <si>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</si>
  <si>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</si>
  <si>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</si>
  <si>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</si>
  <si>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</si>
  <si>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</si>
  <si>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</si>
  <si>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</si>
  <si>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</si>
  <si>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</si>
  <si>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</si>
  <si>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</si>
  <si>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</si>
  <si>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</si>
  <si>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</si>
  <si>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</si>
  <si>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</si>
  <si>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</si>
  <si>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</si>
  <si>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</si>
  <si>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</si>
  <si>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</si>
  <si>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</si>
  <si>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</si>
  <si>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</si>
  <si>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</si>
  <si>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</si>
  <si>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</si>
  <si>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</si>
  <si>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</si>
  <si>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</si>
  <si>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</si>
  <si>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</si>
  <si>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</si>
  <si>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</si>
  <si>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</si>
  <si>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</si>
  <si>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</si>
  <si>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</si>
  <si>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</si>
  <si>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</si>
  <si>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</si>
  <si>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</si>
  <si>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</si>
  <si>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</si>
  <si>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</si>
  <si>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</si>
  <si>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</si>
  <si>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</si>
  <si>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</si>
  <si>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</si>
  <si>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</si>
  <si>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</si>
  <si>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</si>
  <si>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</si>
  <si>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</si>
  <si>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</si>
  <si>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</si>
  <si>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</si>
  <si>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</si>
  <si>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</si>
  <si>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</si>
  <si>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</si>
  <si>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</si>
  <si>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</si>
  <si>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</si>
  <si>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</si>
  <si>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</si>
  <si>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</si>
  <si>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</si>
  <si>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</si>
  <si>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</si>
  <si>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</si>
  <si>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</si>
  <si>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</si>
  <si>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</si>
  <si>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</si>
  <si>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</si>
  <si>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</si>
  <si>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</si>
  <si>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</si>
  <si>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</si>
  <si>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</si>
  <si>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</si>
  <si>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</si>
  <si>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</si>
  <si>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</si>
  <si>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</si>
  <si>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</si>
  <si>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</si>
  <si>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</si>
  <si>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</si>
  <si>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</si>
  <si>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</si>
  <si>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</si>
  <si>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</si>
  <si>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</si>
  <si>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</si>
  <si>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</si>
  <si>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</si>
  <si>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</si>
  <si>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</si>
  <si>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</si>
  <si>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</si>
  <si>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</si>
  <si>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</si>
  <si>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</si>
  <si>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</si>
  <si>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</si>
  <si>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</si>
  <si>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</si>
  <si>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</si>
  <si>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</si>
  <si>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</si>
  <si>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</si>
  <si>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</si>
  <si>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</si>
  <si>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</si>
  <si>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</si>
  <si>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</si>
  <si>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</si>
  <si>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</si>
  <si>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</si>
  <si>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</si>
  <si>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</si>
  <si>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</si>
  <si>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</si>
  <si>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</si>
  <si>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</si>
  <si>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</si>
  <si>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</si>
  <si>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</si>
  <si>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</si>
  <si>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</si>
  <si>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</si>
  <si>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</si>
  <si>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</si>
  <si>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</si>
  <si>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</si>
  <si>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</si>
  <si>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</si>
  <si>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</si>
  <si>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</si>
  <si>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</si>
  <si>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</si>
  <si>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</si>
  <si>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</si>
  <si>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</si>
  <si>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</si>
  <si>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</si>
  <si>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</si>
  <si>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</si>
  <si>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</si>
  <si>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</si>
  <si>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</si>
  <si>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</si>
  <si>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</si>
  <si>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</si>
  <si>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</si>
  <si>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</si>
  <si>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</si>
  <si>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</si>
  <si>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</si>
  <si>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</si>
  <si>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</si>
  <si>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</si>
  <si>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</si>
  <si>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</si>
  <si>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</si>
  <si>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</si>
  <si>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</si>
  <si>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</si>
  <si>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</si>
  <si>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</si>
  <si>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</si>
  <si>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</si>
  <si>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</si>
  <si>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</si>
  <si>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</si>
  <si>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</si>
  <si>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</si>
  <si>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</si>
  <si>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</si>
  <si>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</si>
  <si>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</si>
  <si>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</si>
  <si>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</si>
  <si>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</si>
  <si>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</si>
  <si>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</si>
  <si>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</si>
  <si>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</si>
  <si>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</si>
  <si>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</si>
  <si>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</si>
  <si>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</si>
  <si>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</si>
  <si>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</si>
  <si>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</si>
  <si>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</si>
  <si>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</si>
  <si>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</si>
  <si>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</si>
  <si>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</si>
  <si>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</si>
  <si>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</si>
  <si>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</si>
  <si>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</si>
  <si>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</si>
  <si>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</si>
  <si>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</si>
  <si>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</si>
  <si>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</si>
  <si>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</si>
  <si>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</si>
  <si>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</si>
  <si>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</si>
  <si>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</si>
  <si>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</si>
  <si>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</si>
  <si>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</si>
  <si>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</si>
  <si>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</si>
  <si>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</si>
  <si>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</si>
  <si>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</si>
  <si>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</si>
  <si>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</si>
  <si>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</si>
  <si>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</si>
  <si>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</si>
  <si>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</si>
  <si>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</si>
  <si>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</si>
  <si>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</si>
  <si>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</si>
  <si>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</si>
  <si>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</si>
  <si>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</si>
  <si>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</si>
  <si>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</si>
  <si>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</si>
  <si>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</si>
  <si>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</si>
  <si>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</si>
  <si>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</si>
  <si>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</si>
  <si>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</si>
  <si>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</si>
  <si>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</si>
  <si>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</si>
  <si>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</si>
  <si>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</si>
  <si>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</si>
  <si>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</si>
  <si>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</si>
  <si>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</si>
  <si>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</si>
  <si>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</si>
  <si>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</si>
  <si>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</si>
  <si>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</si>
  <si>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</si>
  <si>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</si>
  <si>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</si>
  <si>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</si>
  <si>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</si>
  <si>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</si>
  <si>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</si>
  <si>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</si>
  <si>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</si>
  <si>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</si>
  <si>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</si>
  <si>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</si>
  <si>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</si>
  <si>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</si>
  <si>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</si>
  <si>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</si>
  <si>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</si>
  <si>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</si>
  <si>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</si>
  <si>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</si>
  <si>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</si>
  <si>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</si>
  <si>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</si>
  <si>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</si>
  <si>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</si>
  <si>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</si>
  <si>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</si>
  <si>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</si>
  <si>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</si>
  <si>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</si>
  <si>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</si>
  <si>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</si>
  <si>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</si>
  <si>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</si>
  <si>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</si>
  <si>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</si>
  <si>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</si>
  <si>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</si>
  <si>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</si>
  <si>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</si>
  <si>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</si>
  <si>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</si>
  <si>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</si>
  <si>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</si>
  <si>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</si>
  <si>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</si>
  <si>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</si>
  <si>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</si>
  <si>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</si>
  <si>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</si>
  <si>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06.01.</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</si>
  <si>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</si>
  <si>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</si>
  <si>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</si>
  <si>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</si>
  <si>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</si>
  <si>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</si>
  <si>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</si>
  <si>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</si>
  <si>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</si>
  <si>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</si>
  <si>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</si>
  <si>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</si>
  <si>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</si>
  <si>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</si>
  <si>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</si>
  <si>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</si>
  <si>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</si>
  <si>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</si>
  <si>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</si>
  <si>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</si>
  <si>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</si>
  <si>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</si>
  <si>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</si>
  <si>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</si>
  <si>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</si>
  <si>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</si>
  <si>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</si>
  <si>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</si>
  <si>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</si>
  <si>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</si>
  <si>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</si>
  <si>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</si>
  <si>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</si>
  <si>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</si>
  <si>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</si>
  <si>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</si>
  <si>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</si>
  <si>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</si>
  <si>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</si>
  <si>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</si>
  <si>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</si>
  <si>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</si>
  <si>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</si>
  <si>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</si>
  <si>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</si>
  <si>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</si>
  <si>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</si>
  <si>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</si>
  <si>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</si>
  <si>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</si>
  <si>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</si>
  <si>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</si>
  <si>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</si>
  <si>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</si>
  <si>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</si>
  <si>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</si>
  <si>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</si>
  <si>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</si>
  <si>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</si>
  <si>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</si>
  <si>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</si>
  <si>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</si>
  <si>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</si>
  <si>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</si>
  <si>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</si>
  <si>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</si>
  <si>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</si>
  <si>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</si>
  <si>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</si>
  <si>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</si>
  <si>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</si>
  <si>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</si>
  <si>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</si>
  <si>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</si>
  <si>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</si>
  <si>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</si>
  <si>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</si>
  <si>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</si>
  <si>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</si>
  <si>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</si>
  <si>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</si>
  <si>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</si>
  <si>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</si>
  <si>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</si>
  <si>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</si>
  <si>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</si>
  <si>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</si>
  <si>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</si>
  <si>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</si>
  <si>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</si>
  <si>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</si>
  <si>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</si>
  <si>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</si>
  <si>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</si>
  <si>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</si>
  <si>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</si>
  <si>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</si>
  <si>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</si>
  <si>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</si>
  <si>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</si>
  <si>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</si>
  <si>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</si>
  <si>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</si>
  <si>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</si>
  <si>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</si>
  <si>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</si>
  <si>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</si>
  <si>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</si>
  <si>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</si>
  <si>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</si>
  <si>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</si>
  <si>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</si>
  <si>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</si>
  <si>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</si>
  <si>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</si>
  <si>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</si>
  <si>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</si>
  <si>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</si>
  <si>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</si>
  <si>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</si>
  <si>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</si>
  <si>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</si>
  <si>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</si>
  <si>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</si>
  <si>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</si>
  <si>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</si>
  <si>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</si>
  <si>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</si>
  <si>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</si>
  <si>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</si>
  <si>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</si>
  <si>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</si>
  <si>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</si>
  <si>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</si>
  <si>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</si>
  <si>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</si>
  <si>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</si>
  <si>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</si>
  <si>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</si>
  <si>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</si>
  <si>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</si>
  <si>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</si>
  <si>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</si>
  <si>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</si>
  <si>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</si>
  <si>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</si>
  <si>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</si>
  <si>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</si>
  <si>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</si>
  <si>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</si>
  <si>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</si>
  <si>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</si>
  <si>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</si>
  <si>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</si>
  <si>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</si>
  <si>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</si>
  <si>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</si>
  <si>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</si>
  <si>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</si>
  <si>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</si>
  <si>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</si>
  <si>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</si>
  <si>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</si>
  <si>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</si>
  <si>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</si>
  <si>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</si>
  <si>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</si>
  <si>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</si>
  <si>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</si>
  <si>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</si>
  <si>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</si>
  <si>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</si>
  <si>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</si>
  <si>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</si>
  <si>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</si>
  <si>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</si>
  <si>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</si>
  <si>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</si>
  <si>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</si>
  <si>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</si>
  <si>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</si>
  <si>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</si>
  <si>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</si>
  <si>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</si>
  <si>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</si>
  <si>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</si>
  <si>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</si>
  <si>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</si>
  <si>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</si>
  <si>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</si>
  <si>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</si>
  <si>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</si>
  <si>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</si>
  <si>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</si>
  <si>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</si>
  <si>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</si>
  <si>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</si>
  <si>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</si>
  <si>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</si>
  <si>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</si>
  <si>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</si>
  <si>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</si>
  <si>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</si>
  <si>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</si>
  <si>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</si>
  <si>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</si>
  <si>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</si>
  <si>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</si>
  <si>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</si>
  <si>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ISS</t>
  </si>
  <si>
    <t>Dívida Ativa Tributária</t>
  </si>
  <si>
    <t>Despesa Fixada - Orçamento Fiscal</t>
  </si>
  <si>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</si>
  <si>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</si>
  <si>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</si>
  <si>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</si>
  <si>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</si>
  <si>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</si>
  <si>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</si>
  <si>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</si>
  <si>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</si>
  <si>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</si>
  <si>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</si>
  <si>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</si>
  <si>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</si>
  <si>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</si>
  <si>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</si>
  <si>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</si>
  <si>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</si>
  <si>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</si>
  <si>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</si>
  <si>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t>Excluir os valores da Câmara de Vereadores. Inserir apenas os valores da Prefeirura Municipal.</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</si>
  <si>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</si>
  <si>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</si>
  <si>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</si>
  <si>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</si>
  <si>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</si>
  <si>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</si>
  <si>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</si>
  <si>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</si>
  <si>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</si>
  <si>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</si>
  <si>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</si>
  <si>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</si>
  <si>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</si>
  <si>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</si>
  <si>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</si>
  <si>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</si>
  <si>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</si>
  <si>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</si>
  <si>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</si>
  <si>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</si>
  <si>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</si>
  <si>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</si>
  <si>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</si>
  <si>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</si>
  <si>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</si>
  <si>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</si>
  <si>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</si>
  <si>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</si>
  <si>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</si>
  <si>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</si>
  <si>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</si>
  <si>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</si>
  <si>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</si>
  <si>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</si>
  <si>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</si>
  <si>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</si>
  <si>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</si>
  <si>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</si>
  <si>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</si>
  <si>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</si>
  <si>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</si>
  <si>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</si>
  <si>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</si>
  <si>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</si>
  <si>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</si>
  <si>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</si>
  <si>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</si>
  <si>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</si>
  <si>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</si>
  <si>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</si>
  <si>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</si>
  <si>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</si>
  <si>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</si>
  <si>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</si>
  <si>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</si>
  <si>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</si>
  <si>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</si>
  <si>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</si>
  <si>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</si>
  <si>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</si>
  <si>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</si>
  <si>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</si>
  <si>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</si>
  <si>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</si>
  <si>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</si>
  <si>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</si>
  <si>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</si>
  <si>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</si>
  <si>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</si>
  <si>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</si>
  <si>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</si>
  <si>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</si>
  <si>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</si>
  <si>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</si>
  <si>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</si>
  <si>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</si>
  <si>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</si>
  <si>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</si>
  <si>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</si>
  <si>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</si>
  <si>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</si>
  <si>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</si>
  <si>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</si>
  <si>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</si>
  <si>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</si>
  <si>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</si>
  <si>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</si>
  <si>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</si>
  <si>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</si>
  <si>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</si>
  <si>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</si>
  <si>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</si>
  <si>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</si>
  <si>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</si>
  <si>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</si>
  <si>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</si>
  <si>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</si>
  <si>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</si>
  <si>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</si>
  <si>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</si>
  <si>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</si>
  <si>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</si>
  <si>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</si>
  <si>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</si>
  <si>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</si>
  <si>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</si>
  <si>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</si>
  <si>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</si>
  <si>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</si>
  <si>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</si>
  <si>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</si>
  <si>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</si>
  <si>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</si>
  <si>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</si>
  <si>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</si>
  <si>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</si>
  <si>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</si>
  <si>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</si>
  <si>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</si>
  <si>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</si>
  <si>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</si>
  <si>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</si>
  <si>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</si>
  <si>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</si>
  <si>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</si>
  <si>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</si>
  <si>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</si>
  <si>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</si>
  <si>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</si>
  <si>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</si>
  <si>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</si>
  <si>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</si>
  <si>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</si>
  <si>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</si>
  <si>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</si>
  <si>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</si>
  <si>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</si>
  <si>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</si>
  <si>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</si>
  <si>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</si>
  <si>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</si>
  <si>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</si>
  <si>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</si>
  <si>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</si>
  <si>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</si>
  <si>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</si>
  <si>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</si>
  <si>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</si>
  <si>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</si>
  <si>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</si>
  <si>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</si>
  <si>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</si>
  <si>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</si>
  <si>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</si>
  <si>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</si>
  <si>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</si>
  <si>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</si>
  <si>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</si>
  <si>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</si>
  <si>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</si>
  <si>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</si>
  <si>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</si>
  <si>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</si>
  <si>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</si>
  <si>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</si>
  <si>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</si>
  <si>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</si>
  <si>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</si>
  <si>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</si>
  <si>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</si>
  <si>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</si>
  <si>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</si>
  <si>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</si>
  <si>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</si>
  <si>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</si>
  <si>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</si>
  <si>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</si>
  <si>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</si>
  <si>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</si>
  <si>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</si>
  <si>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</si>
  <si>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</si>
  <si>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</si>
  <si>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</si>
  <si>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</si>
  <si>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</si>
  <si>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</si>
  <si>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</si>
  <si>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</si>
  <si>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</si>
  <si>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</si>
  <si>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</si>
  <si>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</si>
  <si>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</si>
  <si>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</si>
  <si>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</si>
  <si>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</si>
  <si>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</si>
  <si>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</si>
  <si>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</si>
  <si>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</si>
  <si>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</si>
  <si>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</si>
  <si>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</si>
  <si>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</si>
  <si>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</si>
  <si>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</si>
  <si>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</si>
  <si>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</si>
  <si>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</si>
  <si>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</si>
  <si>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</si>
  <si>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</si>
  <si>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</si>
  <si>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</si>
  <si>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</si>
  <si>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</si>
  <si>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</si>
  <si>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</si>
  <si>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</si>
  <si>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</si>
  <si>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</si>
  <si>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</si>
  <si>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</si>
  <si>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</si>
  <si>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</si>
  <si>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</si>
  <si>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</si>
  <si>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</si>
  <si>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</si>
  <si>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</si>
  <si>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</si>
  <si>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</si>
  <si>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</si>
  <si>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</si>
  <si>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</si>
  <si>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</si>
  <si>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</si>
  <si>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</si>
  <si>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</si>
  <si>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</si>
  <si>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</si>
  <si>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</si>
  <si>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</si>
  <si>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</si>
  <si>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</si>
  <si>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</si>
  <si>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</si>
  <si>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</si>
  <si>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</si>
  <si>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</si>
  <si>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</si>
  <si>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</si>
  <si>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</si>
  <si>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</si>
  <si>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</si>
  <si>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</si>
  <si>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</si>
  <si>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</si>
  <si>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</si>
  <si>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</si>
  <si>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</si>
  <si>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</si>
  <si>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</si>
  <si>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</si>
  <si>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</si>
  <si>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</si>
  <si>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</si>
  <si>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</si>
  <si>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</si>
  <si>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</si>
  <si>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</si>
  <si>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</si>
  <si>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</si>
  <si>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</si>
  <si>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</si>
  <si>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</si>
  <si>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</si>
  <si>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</si>
  <si>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</si>
  <si>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</si>
  <si>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</si>
  <si>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</si>
  <si>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</si>
  <si>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</si>
  <si>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</si>
  <si>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</si>
  <si>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</si>
  <si>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</si>
  <si>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</si>
  <si>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</si>
  <si>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</si>
  <si>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</si>
  <si>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</si>
  <si>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</si>
  <si>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</si>
  <si>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</si>
  <si>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</si>
  <si>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</si>
  <si>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</si>
  <si>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</si>
  <si>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</si>
  <si>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</si>
  <si>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</si>
  <si>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</si>
  <si>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</si>
  <si>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</si>
  <si>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</si>
  <si>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</si>
  <si>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</si>
  <si>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</si>
  <si>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</si>
  <si>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</si>
  <si>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</si>
  <si>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</si>
  <si>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</si>
  <si>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</si>
  <si>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</si>
  <si>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</si>
  <si>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</si>
  <si>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</si>
  <si>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</si>
  <si>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</si>
  <si>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</si>
  <si>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</si>
  <si>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</si>
  <si>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</si>
  <si>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</si>
  <si>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</si>
  <si>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</si>
  <si>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</si>
  <si>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</si>
  <si>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</si>
  <si>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</si>
  <si>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</si>
  <si>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</si>
  <si>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</si>
  <si>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</si>
  <si>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</si>
  <si>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</si>
  <si>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</si>
  <si>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</si>
  <si>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</si>
  <si>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</si>
  <si>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</si>
  <si>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</si>
  <si>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</si>
  <si>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</si>
  <si>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</si>
  <si>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</si>
  <si>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</si>
  <si>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</si>
  <si>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</si>
  <si>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</si>
  <si>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</si>
  <si>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</si>
  <si>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</si>
  <si>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</si>
  <si>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</si>
  <si>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</si>
  <si>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</si>
  <si>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</si>
  <si>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</si>
  <si>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</si>
  <si>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</si>
  <si>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</si>
  <si>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</si>
  <si>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</si>
  <si>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</si>
  <si>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</si>
  <si>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</si>
  <si>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</si>
  <si>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</si>
  <si>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</si>
  <si>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</si>
  <si>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</si>
  <si>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</si>
  <si>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</si>
  <si>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</si>
  <si>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</si>
  <si>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</si>
  <si>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</si>
  <si>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</si>
  <si>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</si>
  <si>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</si>
  <si>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</si>
  <si>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</si>
  <si>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</si>
  <si>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</si>
  <si>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</si>
  <si>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</si>
  <si>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</si>
  <si>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</si>
  <si>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</si>
  <si>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</si>
  <si>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</si>
  <si>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</si>
  <si>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</si>
  <si>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</si>
  <si>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</si>
  <si>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</si>
  <si>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</si>
  <si>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</si>
  <si>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</si>
  <si>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</si>
  <si>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</si>
  <si>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</si>
  <si>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</si>
  <si>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</si>
  <si>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</si>
  <si>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</si>
  <si>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</si>
  <si>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</si>
  <si>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</si>
  <si>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</si>
  <si>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</si>
  <si>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</si>
  <si>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</si>
  <si>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</si>
  <si>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</si>
  <si>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</si>
  <si>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</si>
  <si>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</si>
  <si>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</si>
  <si>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</si>
  <si>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</si>
  <si>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</si>
  <si>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</si>
  <si>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</si>
  <si>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</si>
  <si>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</si>
  <si>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</si>
  <si>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</si>
  <si>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</si>
  <si>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</si>
  <si>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</si>
  <si>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</si>
  <si>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</si>
  <si>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</si>
  <si>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</si>
  <si>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</si>
  <si>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</si>
  <si>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</si>
  <si>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</si>
  <si>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</si>
  <si>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</si>
  <si>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</si>
  <si>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</si>
  <si>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</si>
  <si>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</si>
  <si>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</si>
  <si>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</si>
  <si>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</si>
  <si>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</si>
  <si>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</si>
  <si>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</si>
  <si>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</si>
  <si>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</si>
  <si>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</si>
  <si>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</si>
  <si>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</si>
  <si>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</si>
  <si>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</si>
  <si>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</si>
  <si>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</si>
  <si>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</si>
  <si>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</si>
  <si>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</si>
  <si>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</si>
  <si>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</si>
  <si>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</si>
  <si>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</si>
  <si>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</si>
  <si>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</si>
  <si>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</si>
  <si>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</si>
  <si>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</si>
  <si>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</si>
  <si>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</si>
  <si>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</si>
  <si>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</si>
  <si>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</si>
  <si>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</si>
  <si>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</si>
  <si>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</si>
  <si>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</si>
  <si>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</si>
  <si>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</si>
  <si>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</si>
  <si>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</si>
  <si>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</si>
  <si>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</si>
  <si>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</si>
  <si>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</si>
  <si>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</si>
  <si>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</si>
  <si>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</si>
  <si>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</si>
  <si>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</si>
  <si>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</si>
  <si>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</si>
  <si>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</si>
  <si>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</si>
  <si>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</si>
  <si>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</si>
  <si>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</si>
  <si>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</si>
  <si>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</si>
  <si>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</si>
  <si>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</si>
  <si>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</si>
  <si>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</si>
  <si>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</si>
  <si>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</si>
  <si>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</si>
  <si>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</si>
  <si>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</si>
  <si>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</si>
  <si>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</si>
  <si>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</si>
  <si>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</si>
  <si>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</si>
  <si>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</si>
  <si>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</si>
  <si>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</si>
  <si>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</si>
  <si>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</si>
  <si>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</si>
  <si>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</si>
  <si>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</si>
  <si>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</si>
  <si>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</si>
  <si>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</si>
  <si>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</si>
  <si>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</si>
  <si>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</si>
  <si>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</si>
  <si>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</si>
  <si>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</si>
  <si>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</si>
  <si>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</si>
  <si>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</si>
  <si>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</si>
  <si>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</si>
  <si>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</si>
  <si>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</si>
  <si>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</si>
  <si>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</si>
  <si>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</si>
  <si>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</si>
  <si>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</si>
  <si>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</si>
  <si>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</si>
  <si>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</si>
  <si>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</si>
  <si>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</si>
  <si>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</si>
  <si>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</si>
  <si>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</si>
  <si>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</si>
  <si>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</si>
  <si>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</si>
  <si>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</si>
  <si>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</si>
  <si>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</si>
  <si>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</si>
  <si>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</si>
  <si>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</si>
  <si>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</si>
  <si>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</si>
  <si>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</si>
  <si>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</si>
  <si>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</si>
  <si>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</si>
  <si>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</si>
  <si>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</si>
  <si>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</si>
  <si>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</si>
  <si>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</si>
  <si>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</si>
  <si>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</si>
  <si>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</si>
  <si>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</si>
  <si>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</si>
  <si>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</si>
  <si>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</si>
  <si>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</si>
  <si>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</si>
  <si>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</si>
  <si>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</si>
  <si>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</si>
  <si>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</si>
  <si>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</si>
  <si>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</si>
  <si>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</si>
  <si>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</si>
  <si>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</si>
  <si>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</si>
  <si>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</si>
  <si>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</si>
  <si>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</si>
  <si>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</si>
  <si>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</si>
  <si>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</si>
  <si>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</si>
  <si>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</si>
  <si>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</si>
  <si>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</si>
  <si>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</si>
  <si>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</si>
  <si>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[An_Rec_Valor_221.3]</t>
  </si>
  <si>
    <t>Parcelamento de contribuições para o RPPS</t>
  </si>
  <si>
    <t>Parcelamento de contribuições para o RGPS</t>
  </si>
  <si>
    <t>Precatórios posteriores a 05/05/2000 vencidos e não pagos</t>
  </si>
  <si>
    <t>[RPPS_RC.MJ_PATR.CN_1]</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</si>
  <si>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</si>
  <si>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</si>
  <si>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</si>
  <si>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</si>
  <si>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</si>
  <si>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</si>
  <si>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</si>
  <si>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</si>
  <si>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</si>
  <si>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</si>
  <si>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</si>
  <si>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</si>
  <si>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</si>
  <si>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</si>
  <si>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</si>
  <si>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</si>
  <si>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</si>
  <si>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</si>
  <si>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</si>
  <si>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</si>
  <si>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</si>
  <si>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</si>
  <si>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</si>
  <si>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</si>
  <si>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</si>
  <si>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</si>
  <si>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</si>
  <si>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</si>
  <si>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</si>
  <si>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</si>
  <si>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</si>
  <si>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</si>
  <si>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</si>
  <si>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</si>
  <si>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</si>
  <si>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</si>
  <si>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</si>
  <si>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</si>
  <si>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</si>
  <si>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</si>
  <si>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</si>
  <si>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</si>
  <si>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</si>
  <si>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</si>
  <si>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</si>
  <si>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</si>
  <si>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</si>
  <si>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</si>
  <si>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</si>
  <si>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</si>
  <si>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</si>
  <si>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</si>
  <si>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</si>
  <si>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</si>
  <si>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</si>
  <si>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</si>
  <si>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</si>
  <si>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</si>
  <si>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</si>
  <si>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</si>
  <si>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</si>
  <si>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</si>
  <si>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</si>
  <si>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</si>
  <si>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</si>
  <si>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</si>
  <si>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</si>
  <si>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</si>
  <si>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</si>
  <si>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</si>
  <si>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</si>
  <si>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</si>
  <si>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</si>
  <si>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</si>
  <si>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</si>
  <si>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</si>
  <si>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</si>
  <si>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</si>
  <si>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</si>
  <si>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</si>
  <si>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</si>
  <si>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</si>
  <si>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</si>
  <si>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</si>
  <si>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</si>
  <si>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</si>
  <si>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</si>
  <si>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</si>
  <si>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</si>
  <si>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</si>
  <si>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</si>
  <si>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</si>
  <si>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</si>
  <si>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</si>
  <si>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</si>
  <si>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</si>
  <si>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</si>
  <si>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</si>
  <si>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</si>
  <si>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</si>
  <si>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</si>
  <si>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</si>
  <si>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</si>
  <si>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</si>
  <si>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</si>
  <si>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</si>
  <si>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</si>
  <si>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</si>
  <si>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</si>
  <si>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</si>
  <si>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</si>
  <si>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</si>
  <si>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</si>
  <si>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</si>
  <si>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</si>
  <si>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</si>
  <si>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</si>
  <si>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</si>
  <si>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</si>
  <si>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</si>
  <si>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</si>
  <si>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</si>
  <si>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</si>
  <si>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</si>
  <si>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</si>
  <si>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</si>
  <si>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</si>
  <si>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</si>
  <si>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</si>
  <si>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</si>
  <si>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</si>
  <si>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</si>
  <si>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</si>
  <si>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</si>
  <si>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</si>
  <si>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</si>
  <si>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</si>
  <si>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</si>
  <si>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</si>
  <si>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</si>
  <si>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</si>
  <si>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</si>
  <si>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</si>
  <si>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</si>
  <si>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</si>
  <si>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</si>
  <si>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</si>
  <si>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</si>
  <si>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</si>
  <si>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</si>
  <si>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</si>
  <si>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</si>
  <si>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</si>
  <si>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</si>
  <si>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</si>
  <si>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</si>
  <si>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</si>
  <si>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</si>
  <si>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</si>
  <si>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</si>
  <si>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</si>
  <si>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</si>
  <si>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</si>
  <si>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</si>
  <si>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</si>
  <si>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</si>
  <si>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</si>
  <si>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</si>
  <si>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</si>
  <si>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</si>
  <si>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</si>
  <si>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</si>
  <si>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</si>
  <si>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</si>
  <si>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</si>
  <si>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</si>
  <si>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</si>
  <si>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</si>
  <si>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</si>
  <si>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</si>
  <si>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</si>
  <si>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</si>
  <si>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</si>
  <si>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</si>
  <si>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</si>
  <si>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</si>
  <si>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</si>
  <si>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</si>
  <si>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</si>
  <si>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</si>
  <si>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</si>
  <si>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</si>
  <si>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</si>
  <si>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</si>
  <si>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</si>
  <si>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</si>
  <si>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</si>
  <si>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</si>
  <si>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</si>
  <si>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</si>
  <si>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</si>
  <si>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</si>
  <si>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</si>
  <si>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</si>
  <si>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</si>
  <si>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</si>
  <si>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</si>
  <si>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</si>
  <si>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</si>
  <si>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</si>
  <si>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</si>
  <si>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</si>
  <si>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</si>
  <si>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</si>
  <si>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</si>
  <si>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</si>
  <si>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</si>
  <si>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</si>
  <si>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</si>
  <si>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</si>
  <si>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</si>
  <si>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</si>
  <si>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</si>
  <si>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</si>
  <si>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</si>
  <si>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</si>
  <si>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</si>
  <si>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</si>
  <si>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</si>
  <si>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</si>
  <si>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</si>
  <si>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</si>
  <si>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</si>
  <si>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</si>
  <si>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</si>
  <si>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</si>
  <si>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</si>
  <si>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</si>
  <si>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</si>
  <si>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</si>
  <si>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</si>
  <si>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</si>
  <si>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</si>
  <si>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</si>
  <si>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</si>
  <si>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</si>
  <si>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</si>
  <si>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</si>
  <si>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</si>
  <si>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</si>
  <si>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</si>
  <si>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</si>
  <si>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</si>
  <si>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</si>
  <si>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</si>
  <si>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</si>
  <si>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</si>
  <si>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</si>
  <si>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</si>
  <si>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</si>
  <si>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</si>
  <si>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</si>
  <si>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</si>
  <si>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</si>
  <si>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</si>
  <si>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</si>
  <si>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</si>
  <si>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</si>
  <si>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</si>
  <si>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</si>
  <si>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</si>
  <si>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</si>
  <si>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</si>
  <si>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</si>
  <si>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</si>
  <si>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</si>
  <si>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</si>
  <si>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</si>
  <si>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ELIMINAR - RETIRAR DO RREO</t>
  </si>
  <si>
    <t>Sigla</t>
  </si>
  <si>
    <t>CodigoHierarquia</t>
  </si>
  <si>
    <t>Descricao</t>
  </si>
  <si>
    <t>[ReAr_18.00000000]</t>
  </si>
  <si>
    <t>[ReAr_18.10000000]</t>
  </si>
  <si>
    <t>[ReAr_18.11000000]</t>
  </si>
  <si>
    <t>IMPOSTOS, TAXAS E CONTRIBUIÇÕES DE MELHORIA</t>
  </si>
  <si>
    <t>[ReAr_18.11100000]</t>
  </si>
  <si>
    <t>IMPOSTOS</t>
  </si>
  <si>
    <t>[ReAr_18.11120000]</t>
  </si>
  <si>
    <t>IMPOSTOS SOBRE O PATRIMÔNIO</t>
  </si>
  <si>
    <t>[ReAr_18.11120111]</t>
  </si>
  <si>
    <t>Imposto sobre a Propriedade Territorial Rural - Municípios Conveniados - Principal</t>
  </si>
  <si>
    <t>[ReAr_18.11120112]</t>
  </si>
  <si>
    <t>Imposto sobre a Propriedade Territorial Rural - Municípios Conveniados - Multas e Juros</t>
  </si>
  <si>
    <t>[ReAr_18.11130000]</t>
  </si>
  <si>
    <t>IMPOSTOS SOBRE A RENDA E PROVENTOS DE QUALQUER NATUREZA</t>
  </si>
  <si>
    <t>[ReAr_18.11130311]</t>
  </si>
  <si>
    <t>Imposto sobre a Renda - Retido na Fonte - Trabalho - Principal</t>
  </si>
  <si>
    <t>[ReAr_18.11130312]</t>
  </si>
  <si>
    <t>Imposto sobre a Renda - Retido na Fonte - Trabalho - Multas e Juros</t>
  </si>
  <si>
    <t>[ReAr_18.11130313]</t>
  </si>
  <si>
    <t>Imposto sobre a Renda - Retido na Fonte - Trabalho - Dívida Ativa</t>
  </si>
  <si>
    <t>[ReAr_18.11130314]</t>
  </si>
  <si>
    <t>Imposto sobre a Renda - Retido na Fonte - Trabalho - Dívida Ativa - Multas e Juros</t>
  </si>
  <si>
    <t>[ReAr_18.11130341]</t>
  </si>
  <si>
    <t>Imposto sobre a Renda - Retido na Fonte - Outros Rendimentos - Principal</t>
  </si>
  <si>
    <t>[ReAr_18.11130342]</t>
  </si>
  <si>
    <t>Imposto sobre a Renda - Retido na Fonte - Outros Rendimentos - Multas e Juros</t>
  </si>
  <si>
    <t>[ReAr_18.11130343]</t>
  </si>
  <si>
    <t>Imposto sobre a Renda - Retido na Fonte - Outros Rendimentos - Dívida Ativa</t>
  </si>
  <si>
    <t>[ReAr_18.11130344]</t>
  </si>
  <si>
    <t>Imposto sobre a Renda - Retido na Fonte - Outros Rendimentos - Dívida Ativa - Multas e Juros</t>
  </si>
  <si>
    <t>[ReAr_18.11180000]</t>
  </si>
  <si>
    <t>IMPOSTOS ESPECÍFICOS DE ESTADOS, DF E MUNICÍPIOS</t>
  </si>
  <si>
    <t>[ReAr_18.11180111]</t>
  </si>
  <si>
    <t>Imposto sobre a Propriedade Predial e Territorial Urbana - Principal</t>
  </si>
  <si>
    <t>[ReAr_18.11180112]</t>
  </si>
  <si>
    <t>Imposto sobre a Propriedade Predial e Territorial Urbana - Multas e Juros</t>
  </si>
  <si>
    <t>[ReAr_18.11180113]</t>
  </si>
  <si>
    <t>Imposto sobre a Propriedade Predial e Territorial Urbana - Dívida Ativa</t>
  </si>
  <si>
    <t>[ReAr_18.11180114]</t>
  </si>
  <si>
    <t>Imposto sobre a Propriedade Predial e Territorial Urbana - Dívida Ativa - Multas e Juros</t>
  </si>
  <si>
    <t>[ReAr_18.11180141]</t>
  </si>
  <si>
    <t>Imposto sobre Transmissão “Inter Vivos” de Bens Imóveis e de Direitos Reais sobre Imóveis - Principal</t>
  </si>
  <si>
    <t>[ReAr_18.11180142]</t>
  </si>
  <si>
    <t>Imposto sobre Transmissão “Inter Vivos” de Bens Imóveis e de Direitos Reais sobre Imóveis - Multas e Juros</t>
  </si>
  <si>
    <t>[ReAr_18.11180143]</t>
  </si>
  <si>
    <t>Imposto sobre Transmissão “Inter Vivos” de Bens Imóveis e de Direitos Reais sobre Imóveis - Dívida Ativa</t>
  </si>
  <si>
    <t>[ReAr_18.11180144]</t>
  </si>
  <si>
    <t>Imposto sobre Transmissão “Inter Vivos” de Bens Imóveis e de Direitos Reais sobre Imóveis - Dívida Ativa - Multas e Juros</t>
  </si>
  <si>
    <t>[ReAr_18.11180231]</t>
  </si>
  <si>
    <t>Imposto sobre Serviços de Qualquer Natureza - Principal</t>
  </si>
  <si>
    <t>[ReAr_18.11180232]</t>
  </si>
  <si>
    <t>Imposto sobre Serviços de Qualquer Natureza - Multas e Juros</t>
  </si>
  <si>
    <t>[ReAr_18.11180233]</t>
  </si>
  <si>
    <t>Imposto sobre Serviços de Qualquer Natureza - Dívida Ativa</t>
  </si>
  <si>
    <t>[ReAr_18.11180234]</t>
  </si>
  <si>
    <t>Imposto sobre Serviços de Qualquer Natureza - Dívida Ativa - Multas e Juros</t>
  </si>
  <si>
    <t>[ReAr_18.11180241]</t>
  </si>
  <si>
    <t>Adicional ISS - Fundo Municipal de Combate à Pobreza - Principal</t>
  </si>
  <si>
    <t>[ReAr_18.11200000]</t>
  </si>
  <si>
    <t>TAXAS</t>
  </si>
  <si>
    <t>[ReAr_18.11210111]</t>
  </si>
  <si>
    <t>Taxas de Inspeção, Controle e Fiscalização - Principal</t>
  </si>
  <si>
    <t>[ReAr_18.11210112]</t>
  </si>
  <si>
    <t>Taxas de Inspeção, Controle e Fiscalização - Multas e Juros</t>
  </si>
  <si>
    <t>[ReAr_18.11210113]</t>
  </si>
  <si>
    <t>Taxas de Inspeção, Controle e Fiscalização - Dívida Ativa</t>
  </si>
  <si>
    <t>[ReAr_18.11210114]</t>
  </si>
  <si>
    <t>Taxas de Inspeção, Controle e Fiscalização - Dívida Ativa - Multas e Juros</t>
  </si>
  <si>
    <t>[ReAr_18.11210411]</t>
  </si>
  <si>
    <t>Taxa de Controle e Fiscalização Ambiental - Principal</t>
  </si>
  <si>
    <t>[ReAr_18.11210412]</t>
  </si>
  <si>
    <t>Taxa de Controle e Fiscalização Ambiental - Multas e Juros</t>
  </si>
  <si>
    <t>[ReAr_18.11210413]</t>
  </si>
  <si>
    <t>Taxa de Controle e Fiscalização Ambiental - Dívida Ativa</t>
  </si>
  <si>
    <t>[ReAr_18.11210414]</t>
  </si>
  <si>
    <t>Taxa de Controle e Fiscalização Ambiental - Dívida Ativa - Multas e Juros</t>
  </si>
  <si>
    <t>[ReAr_18.11220111]</t>
  </si>
  <si>
    <t>Taxas pela Prestação de Serviços - Principal</t>
  </si>
  <si>
    <t>[ReAr_18.11220112]</t>
  </si>
  <si>
    <t>Taxas pela Prestação de Serviços - Multas e Juros</t>
  </si>
  <si>
    <t>[ReAr_18.11220113]</t>
  </si>
  <si>
    <t>Taxas pela Prestação de Serviços - Dívida Ativa</t>
  </si>
  <si>
    <t>[ReAr_18.11220114]</t>
  </si>
  <si>
    <t>Taxas pela Prestação de Serviços - Dívida Ativa - Multas e Juros</t>
  </si>
  <si>
    <t>[ReAr_18.11300000]</t>
  </si>
  <si>
    <t>CONTRIBUIÇÃO DE MELHORIA</t>
  </si>
  <si>
    <t>[ReAr_18.11380111]</t>
  </si>
  <si>
    <t>Contribuição de Melhoria para Expansão da Rede de Água Potável e Esgoto Sanitário - Principal</t>
  </si>
  <si>
    <t>[ReAr_18.11380112]</t>
  </si>
  <si>
    <t>Contribuição de Melhoria para Expansão da Rede de Água Potável e Esgoto Sanitário - Multas e Juros</t>
  </si>
  <si>
    <t>[ReAr_18.11380113]</t>
  </si>
  <si>
    <t>Contribuição de Melhoria para Expansão da Rede de Água Potável e Esgoto Sanitário - Dívida Ativa</t>
  </si>
  <si>
    <t>[ReAr_18.11380114]</t>
  </si>
  <si>
    <t>Contribuição de Melhoria para Expansão da Rede de Água Potável e Esgoto Sanitário - Dívida Ativa - Multas e Juros</t>
  </si>
  <si>
    <t>[ReAr_18.11380211]</t>
  </si>
  <si>
    <t>Contribuição de Melhoria para Expansão da Rede de Iluminação Pública na Cidade - Principal</t>
  </si>
  <si>
    <t>[ReAr_18.11380212]</t>
  </si>
  <si>
    <t>Contribuição de Melhoria para Expansão da Rede de Iluminação Pública na Cidade - Multas e Juros</t>
  </si>
  <si>
    <t>[ReAr_18.11380213]</t>
  </si>
  <si>
    <t>Contribuição de Melhoria para Expansão da Rede de Iluminação Pública na Cidade - Dívida Ativa</t>
  </si>
  <si>
    <t>[ReAr_18.11380214]</t>
  </si>
  <si>
    <t>Contribuição de Melhoria para Expansão da Rede de Iluminação Pública na Cidade -  Dívida Ativa - Multas e Juros</t>
  </si>
  <si>
    <t>[ReAr_18.11389911]</t>
  </si>
  <si>
    <t>Outras Contribuições de Melhoria - Principal</t>
  </si>
  <si>
    <t>[ReAr_18.11389912]</t>
  </si>
  <si>
    <t>Outras Contribuições de Melhoria - Multas e Juros</t>
  </si>
  <si>
    <t>[ReAr_18.12000000]</t>
  </si>
  <si>
    <t>CONTRIBUIÇÕES</t>
  </si>
  <si>
    <t>[ReAr_18.12100000]</t>
  </si>
  <si>
    <t>CONTRIBUIÇÕES SOCIAIS</t>
  </si>
  <si>
    <t>[ReAr_18.12100411]</t>
  </si>
  <si>
    <t>Contribuição Patronal de Servidor Ativo Civil para o RPPS - Principal</t>
  </si>
  <si>
    <t>[ReAr_18.12100412]</t>
  </si>
  <si>
    <t>Contribuição Patronal de Servidor Ativo Civil para o RPPS - Multas e Juros</t>
  </si>
  <si>
    <t>[ReAr_18.12100413]</t>
  </si>
  <si>
    <t>Contribuição Patronal de Servidor Ativo Civil para o RPPS - Dívida Ativa</t>
  </si>
  <si>
    <t>[ReAr_18.12100414]</t>
  </si>
  <si>
    <t>Contribuição Patronal de Servidor Ativo Civil para o RPPS - Dívida Ativa - Multas e Juros</t>
  </si>
  <si>
    <t>[ReAr_18.12100421]</t>
  </si>
  <si>
    <t>Contribuição do Servidor Ativo Civil para o RPPS - Principal</t>
  </si>
  <si>
    <t>[ReAr_18.12100422]</t>
  </si>
  <si>
    <t>Contribuição do Servidor Ativo Civil para o RPPS - Multas e Juros</t>
  </si>
  <si>
    <t>[ReAr_18.12100423]</t>
  </si>
  <si>
    <t>Contribuição do Servidor Ativo Civil para o RPPS - Dívida Ativa</t>
  </si>
  <si>
    <t>[ReAr_18.12100431]</t>
  </si>
  <si>
    <t>Contribuição do Servidor Inativo para o RPPS - Principal</t>
  </si>
  <si>
    <t>[ReAr_18.12100432]</t>
  </si>
  <si>
    <t>Contribuição do Servidor Inativo para o RPPS - Multas e Juros</t>
  </si>
  <si>
    <t>[ReAr_18.12100441]</t>
  </si>
  <si>
    <t>Contribuição do Pensionista para o RPPS - Principal</t>
  </si>
  <si>
    <t>[ReAr_18.12100442]</t>
  </si>
  <si>
    <t>Contribuição do Pensionista para o RPPS - Multas e Juros</t>
  </si>
  <si>
    <t>[ReAr_18.12100461]</t>
  </si>
  <si>
    <t>Contribuição do Servidor Ativo ao RPPS Oriunda de Sentenças Judiciais - Principal</t>
  </si>
  <si>
    <t>[ReAr_18.12100462]</t>
  </si>
  <si>
    <t>Contribuição do Servidor Ativo ao RPPS Oriunda de Sentenças Judiciais - Multas e Juros</t>
  </si>
  <si>
    <t>[ReAr_18.12100471]</t>
  </si>
  <si>
    <t>Contribuição do Servidor Inativo ao RPPS Oriunda de Sentenças Judiciais - Principal</t>
  </si>
  <si>
    <t>[ReAr_18.12100472]</t>
  </si>
  <si>
    <t>Contribuição do Servidor Inativo ao RPPS Oriunda de Sentenças Judiciais - Multas e Juros</t>
  </si>
  <si>
    <t>[ReAr_18.12109911]</t>
  </si>
  <si>
    <t>Outras Contribuições Sociais - Principal</t>
  </si>
  <si>
    <t>[ReAr_18.12109912]</t>
  </si>
  <si>
    <t>Outras Contribuições Sociais - Multas e Juros</t>
  </si>
  <si>
    <t>[ReAr_18.12109913]</t>
  </si>
  <si>
    <t>Outras Contribuições Sociais - Dívida Ativa</t>
  </si>
  <si>
    <t>[ReAr_18.12180000]</t>
  </si>
  <si>
    <t>CONTRIBUIÇÕES SOCIAIS ESPECÍFICAS DE ESTADOS, DF E MUNICÍPIOS</t>
  </si>
  <si>
    <t>[ReAr_18.12180111]</t>
  </si>
  <si>
    <t>Contribuição Previdenciária para Amortização do Déficit Atuarial - Principal</t>
  </si>
  <si>
    <t>[ReAr_18.12180121]</t>
  </si>
  <si>
    <t>Contribuição Patronal dos Servidores Civis Inativos - Principal</t>
  </si>
  <si>
    <t>[ReAr_18.12180131]</t>
  </si>
  <si>
    <t>Contribuição Patronal dos Pensionistas Civis - Principal</t>
  </si>
  <si>
    <t>[ReAr_18.12200000]</t>
  </si>
  <si>
    <t>CONTRIBUIÇÕES ECONÔMICAS</t>
  </si>
  <si>
    <t>[ReAr_18.12209911]</t>
  </si>
  <si>
    <t>Outras Contribuições Econômicas - Principal</t>
  </si>
  <si>
    <t>[ReAr_18.12209912]</t>
  </si>
  <si>
    <t>Outras Contribuições Econômicas - Multas e Juros</t>
  </si>
  <si>
    <t>[ReAr_18.12209913]</t>
  </si>
  <si>
    <t>Outras Contribuições Econômicas - Dívida Ativa</t>
  </si>
  <si>
    <t>[ReAr_18.12400000]</t>
  </si>
  <si>
    <t>CONTRIBUIÇÃO PARA O CUSTEIO DO SERVIÇO DE ILUMINAÇÃO PÚBLICA</t>
  </si>
  <si>
    <t>[ReAr_18.12400011]</t>
  </si>
  <si>
    <t>Contribuição para o Custeio do Serviço de Iluminação Pública - Principal</t>
  </si>
  <si>
    <t>[ReAr_18.13000000]</t>
  </si>
  <si>
    <t>[ReAr_18.13100000]</t>
  </si>
  <si>
    <t>EXPLORAÇÃO DO PATRIMÔNIO IMOBILIÁRIO DO ESTADO</t>
  </si>
  <si>
    <t>[ReAr_18.13100111]</t>
  </si>
  <si>
    <t>Aluguéis e Arrendamentos - Principal</t>
  </si>
  <si>
    <t>[ReAr_18.13100112]</t>
  </si>
  <si>
    <t>Aluguéis e Arrendamentos - Multas e Juros</t>
  </si>
  <si>
    <t>[ReAr_18.13100113]</t>
  </si>
  <si>
    <t>Aluguéis e Arrendamentos - Dívida Ativa</t>
  </si>
  <si>
    <t>[ReAr_18.13100121]</t>
  </si>
  <si>
    <t>Foros, Laudêmios e Tarifas de Ocupação - Principal</t>
  </si>
  <si>
    <t>[ReAr_18.13100122]</t>
  </si>
  <si>
    <t>Foros, Laudêmios e Tarifas de Ocupação - Multas e Juros</t>
  </si>
  <si>
    <t>[ReAr_18.13100211]</t>
  </si>
  <si>
    <t>Concessão, Permissão, Autorização ou Cessão do Direito de Uso de Bens Imóveis Públicos - Principal</t>
  </si>
  <si>
    <t>[ReAr_18.13109911]</t>
  </si>
  <si>
    <t>Outras Receitas Imobiliárias - Principal</t>
  </si>
  <si>
    <t>[ReAr_18.13200000]</t>
  </si>
  <si>
    <t>VALORES MOBILIÁRIOS</t>
  </si>
  <si>
    <t>[ReAr_18.13210011]</t>
  </si>
  <si>
    <t>Remuneração de Depósitos Bancários - Principal</t>
  </si>
  <si>
    <t>[ReAr_18.13210021]</t>
  </si>
  <si>
    <t>Remuneração de Depósitos Especiais - Principal</t>
  </si>
  <si>
    <t>[ReAr_18.13210031]</t>
  </si>
  <si>
    <t>Remuneração de Saldos de Recursos Não-Desembolsados - Principal</t>
  </si>
  <si>
    <t>[ReAr_18.13210041]</t>
  </si>
  <si>
    <t>Remuneração dos Recursos do Regime Próprio de Previdência Social - RPPS - Principal</t>
  </si>
  <si>
    <t>[ReAr_18.13210051]</t>
  </si>
  <si>
    <t>Juros de Títulos de Renda - Principal</t>
  </si>
  <si>
    <t>[ReAr_18.13220011]</t>
  </si>
  <si>
    <t>Dividendos - Principal</t>
  </si>
  <si>
    <t>[ReAr_18.13220013]</t>
  </si>
  <si>
    <t>Dividendos - Dívida Ativa</t>
  </si>
  <si>
    <t>[ReAr_18.13220014]</t>
  </si>
  <si>
    <t>Dividendos - Dívida Ativa - Multas e Juros</t>
  </si>
  <si>
    <t>[ReAr_18.13290011]</t>
  </si>
  <si>
    <t>Outros Valores Mobiliários - Principal</t>
  </si>
  <si>
    <t>[ReAr_18.13300000]</t>
  </si>
  <si>
    <t>DELEGAÇÃO DE SERVIÇOS PÚBLICOS MEDIANTE CONCESSÃO, PERMISSÃO, AUTORIZAÇÃO OU LICENÇA</t>
  </si>
  <si>
    <t>[ReAr_18.13310111]</t>
  </si>
  <si>
    <t>Delegação para Prestação dos Serviços de Transporte Rodoviários- Principal</t>
  </si>
  <si>
    <t>[ReAr_18.13399911]</t>
  </si>
  <si>
    <t>Outras Delegações de Serviços Públicos - Principal</t>
  </si>
  <si>
    <t>[ReAr_18.13400000]</t>
  </si>
  <si>
    <t>EXPLORAÇÃO DE RECURSOS NATURAIS</t>
  </si>
  <si>
    <t>[ReAr_18.13490111]</t>
  </si>
  <si>
    <t>Compensações Ambientais - Principal</t>
  </si>
  <si>
    <t>[ReAr_18.13600000]</t>
  </si>
  <si>
    <t>CESSÃO DE DIREITOS</t>
  </si>
  <si>
    <t>[ReAr_18.13600111]</t>
  </si>
  <si>
    <t>Cessão do Direito de Operacionalização de Pagamentos - Principal</t>
  </si>
  <si>
    <t>[ReAr_18.13900000]</t>
  </si>
  <si>
    <t>DEMAIS RECEITAS PATRIMONIAIS</t>
  </si>
  <si>
    <t>[ReAr_18.13900011]</t>
  </si>
  <si>
    <t>Demais Receitas Patrimoniais - Principal</t>
  </si>
  <si>
    <t>[ReAr_18.14000000]</t>
  </si>
  <si>
    <t>[ReAr_18.14000011]</t>
  </si>
  <si>
    <t>Receita Agropecuária - Principal</t>
  </si>
  <si>
    <t>[ReAr_18.15000000]</t>
  </si>
  <si>
    <t>[ReAr_18.15000011]</t>
  </si>
  <si>
    <t>Receita Industrial - Principal</t>
  </si>
  <si>
    <t>[ReAr_18.16000000]</t>
  </si>
  <si>
    <t>[ReAr_18.16100000]</t>
  </si>
  <si>
    <t>SERVIÇOS ADMINISTRATIVOS E COMERCIAIS GERAIS</t>
  </si>
  <si>
    <t>[ReAr_18.16100111]</t>
  </si>
  <si>
    <t>Serviços Administrativos e Comerciais Gerais - Principal</t>
  </si>
  <si>
    <t>[ReAr_18.16100112]</t>
  </si>
  <si>
    <t>Serviços Administrativos e Comerciais Gerais - Multas e Juros</t>
  </si>
  <si>
    <t>[ReAr_18.16100113]</t>
  </si>
  <si>
    <t>Serviços Administrativos e Comerciais Gerais - Dívida Ativa</t>
  </si>
  <si>
    <t>[ReAr_18.16100211]</t>
  </si>
  <si>
    <t>Inscrição em Concursos e Processos Seletivos - Principal</t>
  </si>
  <si>
    <t>[ReAr_18.16100311]</t>
  </si>
  <si>
    <t>Serviços de Registro, Certificação e Fiscalização - Principal</t>
  </si>
  <si>
    <t>[ReAr_18.16200000]</t>
  </si>
  <si>
    <t>SERVIÇOS E ATIVIDADES REFERENTES À NAVEGAÇÃO E AO TRANSPORTE</t>
  </si>
  <si>
    <t>[ReAr_18.16200211]</t>
  </si>
  <si>
    <t>Serviços de Transporte - Principal</t>
  </si>
  <si>
    <t>[ReAr_18.16300000]</t>
  </si>
  <si>
    <t>SERVIÇOS E ATIVIDADES REFERENTES À SAÚDE</t>
  </si>
  <si>
    <t>[ReAr_18.16300111]</t>
  </si>
  <si>
    <t>Serviços de Atendimento à Saúde - Principal</t>
  </si>
  <si>
    <t>[ReAr_18.16900000]</t>
  </si>
  <si>
    <t>OUTROS SERVIÇOS</t>
  </si>
  <si>
    <t>[ReAr_18.16909911]</t>
  </si>
  <si>
    <t>Outros Serviços - Principal</t>
  </si>
  <si>
    <t>[ReAr_18.16909912]</t>
  </si>
  <si>
    <t>Outros Serviços - Multas e Juros</t>
  </si>
  <si>
    <t>[ReAr_18.16909913]</t>
  </si>
  <si>
    <t>Outros Serviços - Dívida Ativa</t>
  </si>
  <si>
    <t>[ReAr_18.17000000]</t>
  </si>
  <si>
    <t>[ReAr_18.17100000]</t>
  </si>
  <si>
    <t>TRANSFERÊNCIAS DA UNIÃO E DE SUAS ENTIDADES</t>
  </si>
  <si>
    <t>[ReAr_18.17180000]</t>
  </si>
  <si>
    <t>TRANSFERÊNCIAS DA UNIÃO - ESPECÍFICAS DE ESTADOS, DF E MUNICÍPIOS</t>
  </si>
  <si>
    <t>[ReAr_18.17180121]</t>
  </si>
  <si>
    <t>Cota-Parte do Fundo de Participação dos Municípios - Cota Mensal - Principal</t>
  </si>
  <si>
    <t>[ReAr_18.17180131]</t>
  </si>
  <si>
    <t>Cota-Parte do Fundo de Participação do Municípios - 1% Cota entregue no mês de dezembro - Principal</t>
  </si>
  <si>
    <t>[ReAr_18.17180141]</t>
  </si>
  <si>
    <t>Cota-Parte do Fundo de Participação dos Municípios - 1% Cota entregue no mês de julho - Principal</t>
  </si>
  <si>
    <t>[ReAr_18.17180151]</t>
  </si>
  <si>
    <t>Cota-Parte do Imposto Sobre a Propriedade Territorial Rural - Principal</t>
  </si>
  <si>
    <t>[ReAr_18.17180181]</t>
  </si>
  <si>
    <t>Cota-Parte do Imposto Sobre Operações de Crédito, Câmbio e Seguro, ou Relativas a Títulos ou Valores Mobiliários - Comercialização do Ouro - Principal</t>
  </si>
  <si>
    <t>[ReAr_18.17180211]</t>
  </si>
  <si>
    <t>Cota-parte da Compensação Financeira de Recursos Hídricos - Principal</t>
  </si>
  <si>
    <t>[ReAr_18.17180221]</t>
  </si>
  <si>
    <t>Cota-parte da Compensação Financeira de Recursos Minerais - CFEM - Principal</t>
  </si>
  <si>
    <t>[ReAr_18.17180231]</t>
  </si>
  <si>
    <t>Cota-parte Royalties - Compensação Financeira pela Produção de Petróleo - Lei nº 7.990/89 - Principal</t>
  </si>
  <si>
    <t>[ReAr_18.17180241]</t>
  </si>
  <si>
    <t>Cota-parte Royalties pelo Excedente da Produção do Petróleo - Lei nº 9.478/97, artigo 49, I e II - Principal</t>
  </si>
  <si>
    <t>[ReAr_18.17180251]</t>
  </si>
  <si>
    <t>Cota-parte Royalties pela Participação Especial - Lei nº 9.478/97, artigo 50 - Principal</t>
  </si>
  <si>
    <t>[ReAr_18.17180261]</t>
  </si>
  <si>
    <t>Cota-Parte do Fundo Especial do Petróleo - FEP - Principal</t>
  </si>
  <si>
    <t>[ReAr_18.17180291]</t>
  </si>
  <si>
    <t>Outras Transferências decorrentes de Compensação Financeira pela Exploração de Recursos Naturais - Principal</t>
  </si>
  <si>
    <t>[ReAr_18.17180311]</t>
  </si>
  <si>
    <t>Transferência de Recursos do Sistema Único de Saúde - SUS - Repasses Fundo a Fundo - Principal</t>
  </si>
  <si>
    <t>[ReAr_18.17180411]</t>
  </si>
  <si>
    <t>Transferências de Recursos do Fundo Nacional de Assistência Social - FNAS - Principal</t>
  </si>
  <si>
    <t>[ReAr_18.17180511]</t>
  </si>
  <si>
    <t>Transferências do Salário-Educação - Principal</t>
  </si>
  <si>
    <t>[ReAr_18.17180521]</t>
  </si>
  <si>
    <t>Transferências Diretas do FNDE referentes ao Programa Dinheiro Direto na Escola - PDDE - Principal</t>
  </si>
  <si>
    <t>[ReAr_18.17180531]</t>
  </si>
  <si>
    <t>Transferências Diretas do FNDE referentes ao Programa Nacional de Alimentação Escolar - PNAE - Principal</t>
  </si>
  <si>
    <t>[ReAr_18.17180541]</t>
  </si>
  <si>
    <t>Transferências Diretas do FNDE referentes ao Programa Nacional de Apoio ao Transporte do Escolar - PNATE - Principal</t>
  </si>
  <si>
    <t>[ReAr_18.17180591]</t>
  </si>
  <si>
    <t>Outras Transferências Diretas do Fundo Nacional do Desenvolvimento da Educação - FNDE - Principal</t>
  </si>
  <si>
    <t>[ReAr_18.17180611]</t>
  </si>
  <si>
    <t>Transferência Financeira do ICMS - Desoneração - L.C. Nº 87/96 - Principal</t>
  </si>
  <si>
    <t>[ReAr_18.17180811]</t>
  </si>
  <si>
    <t>Transferências Advindas de Emendas Parlamentares Individuais - Principal</t>
  </si>
  <si>
    <t>[ReAr_18.17181011]</t>
  </si>
  <si>
    <t>Transferências de Convênios da União para o Sistema Único de Saúde - SUS - Principal</t>
  </si>
  <si>
    <t>[ReAr_18.17181021]</t>
  </si>
  <si>
    <t>Transferências de Convênios da União Destinadas a Programas de Educação - Principal</t>
  </si>
  <si>
    <t>[ReAr_18.17181031]</t>
  </si>
  <si>
    <t>Transferências de Convênios da União Destinadas a Programas de Assistência Social - Principal</t>
  </si>
  <si>
    <t>[ReAr_18.17181091]</t>
  </si>
  <si>
    <t>Outras Transferências de Convênios da União - Principal</t>
  </si>
  <si>
    <t>[ReAr_18.17189911]</t>
  </si>
  <si>
    <t>Outras Transferências da União - Principal</t>
  </si>
  <si>
    <t>[ReAr_18.17200000]</t>
  </si>
  <si>
    <t>TRANSFERÊNCIAS DOS ESTADOS E DO DISTRITO FEDERAL E DE SUAS ENTIDADES</t>
  </si>
  <si>
    <t>[ReAr_18.17280111]</t>
  </si>
  <si>
    <t>Cota-Parte do ICMS - Principal</t>
  </si>
  <si>
    <t>[ReAr_18.17280121]</t>
  </si>
  <si>
    <t>Cota-Parte do IPVA - Principal</t>
  </si>
  <si>
    <t>[ReAr_18.17280131]</t>
  </si>
  <si>
    <t>Cota-Parte do IPI - Municípios - Principal</t>
  </si>
  <si>
    <t>[ReAr_18.17280141]</t>
  </si>
  <si>
    <t>Cota-Parte da Contribuição de Intervenção no Domínio Econômico - Principal</t>
  </si>
  <si>
    <t>[ReAr_18.17280151]</t>
  </si>
  <si>
    <t>Outras Participações na Receita dos Estados - Principal</t>
  </si>
  <si>
    <t>[ReAr_18.17280191]</t>
  </si>
  <si>
    <t>Outras Transferências dos Estados - Principal</t>
  </si>
  <si>
    <t>[ReAr_18.17280311]</t>
  </si>
  <si>
    <t>Transferência de Recursos do Estado para Programas de Saúde - Repasse Fundo a Fundo - Principal</t>
  </si>
  <si>
    <t>[ReAr_18.17280711]</t>
  </si>
  <si>
    <t>Transferências de Estados destinadas à Assistência Social - Principal</t>
  </si>
  <si>
    <t>[ReAr_18.17281011]</t>
  </si>
  <si>
    <t>Transferências de Convênio dos Estados para o Sistema Único de Saúde - SUS - Principal</t>
  </si>
  <si>
    <t>[ReAr_18.17281021]</t>
  </si>
  <si>
    <t>Transferências de Convênio dos Estados Destinadas a Programas de Educação - Principal</t>
  </si>
  <si>
    <t>[ReAr_18.17281091]</t>
  </si>
  <si>
    <t>Outras Transferências de Convênio dos Estados - Principal</t>
  </si>
  <si>
    <t>[ReAr_18.17289911]</t>
  </si>
  <si>
    <t>[ReAr_18.17300000]</t>
  </si>
  <si>
    <t>TRANSFERÊNCIAS DOS MUNICÍPIOS E DE SUAS ENTIDADES</t>
  </si>
  <si>
    <t>[ReAr_18.17380111]</t>
  </si>
  <si>
    <t>Transferências de Recursos do Sistema Único de Saúde - SUS - Principal</t>
  </si>
  <si>
    <t>[ReAr_18.17380211]</t>
  </si>
  <si>
    <t>Transferências de Municípios a Consórcios Públicos - Principal</t>
  </si>
  <si>
    <t>[ReAr_18.17381011]</t>
  </si>
  <si>
    <t>Transferências de Convênio dos Municípios para o Sistema Único de Saúde - SUS - Principal</t>
  </si>
  <si>
    <t>[ReAr_18.17381021]</t>
  </si>
  <si>
    <t>Transferências de Convênio dos Municípios destinadas a Programas de Educação - Principal</t>
  </si>
  <si>
    <t>[ReAr_18.17381091]</t>
  </si>
  <si>
    <t>Outras Transferências de Convênios dos Municípios - Principal</t>
  </si>
  <si>
    <t>[ReAr_18.17389911]</t>
  </si>
  <si>
    <t>Outras Transferências dos Municípios - Principal</t>
  </si>
  <si>
    <t>[ReAr_18.17400000]</t>
  </si>
  <si>
    <t>TRANSFERÊNCIAS DE INSTITUIÇÕES PRIVADAS</t>
  </si>
  <si>
    <t>[ReAr_18.17400011]</t>
  </si>
  <si>
    <t>Transferências de Instituições Privadas - Principal</t>
  </si>
  <si>
    <t>[ReAr_18.17481011]</t>
  </si>
  <si>
    <t>Transferência de Convênios de Instituições Privadas - Principal</t>
  </si>
  <si>
    <t>[ReAr_18.17500000]</t>
  </si>
  <si>
    <t>TRANSFERÊNCIAS DE OUTRAS INSTITUIÇÕES PÚBLICAS</t>
  </si>
  <si>
    <t>[ReAr_18.17580111]</t>
  </si>
  <si>
    <t>Transferências de Recursos do Fundo de Manutenção e Desenvolvimento da Educação Básica e de Valorização dos Profissionais da Educação - FUNDEB - Principal</t>
  </si>
  <si>
    <t>[ReAr_18.17580121]</t>
  </si>
  <si>
    <t>Transferências de Recursos da Complementação da União ao Fundo de Manutenção e Desenvolvimento da Educação Básica e de Valorização dos Profissionais da Educação - FUNDEB - Principal</t>
  </si>
  <si>
    <t>[ReAr_18.17589911]</t>
  </si>
  <si>
    <t>Outras Transferências Multigovernamentais - Principal</t>
  </si>
  <si>
    <t>[ReAr_18.17600000]</t>
  </si>
  <si>
    <t>TRANSFERÊNCIAS DO EXTERIOR</t>
  </si>
  <si>
    <t>[ReAr_18.17700000]</t>
  </si>
  <si>
    <t>TRANSFERÊNCIAS DE PESSOAS FÍSICAS</t>
  </si>
  <si>
    <t>[ReAr_18.17700011]</t>
  </si>
  <si>
    <t>Transferências de Pessoas Físicas - Principal</t>
  </si>
  <si>
    <t>[ReAr_18.19000000]</t>
  </si>
  <si>
    <t>[ReAr_18.19100000]</t>
  </si>
  <si>
    <t>MULTAS ADMINISTRATIVAS, CONTRATUAIS E JUDICIAIS</t>
  </si>
  <si>
    <t>[ReAr_18.19100111]</t>
  </si>
  <si>
    <t>Multas Previstas em Legislação Específica - Principal</t>
  </si>
  <si>
    <t>[ReAr_18.19100112]</t>
  </si>
  <si>
    <t>Multas Previstas em Legislação Específica - Multas e Juros</t>
  </si>
  <si>
    <t>[ReAr_18.19100113]</t>
  </si>
  <si>
    <t>Multas Previstas em Legislação Específica - Dívida Ativa</t>
  </si>
  <si>
    <t>[ReAr_18.19100114]</t>
  </si>
  <si>
    <t>Multas Previstas em Legislação Específica - Dívida Ativa - Multas e Juros</t>
  </si>
  <si>
    <t>[ReAr_18.19100611]</t>
  </si>
  <si>
    <t>Multas Administrativas por Danos Ambientais - Principal</t>
  </si>
  <si>
    <t>[ReAr_18.19100911]</t>
  </si>
  <si>
    <t>Multas e Juros Previstos em Contratos - Principal</t>
  </si>
  <si>
    <t>[ReAr_18.19200000]</t>
  </si>
  <si>
    <t>INDENIZAÇÕES, RESTITUIÇÕES E RESSARCIMENTOS</t>
  </si>
  <si>
    <t>[ReAr_18.19210111]</t>
  </si>
  <si>
    <t>Indenizações por Danos Causados ao Patrimônio Público - Principal</t>
  </si>
  <si>
    <t>[ReAr_18.19219911]</t>
  </si>
  <si>
    <t>Outras Indenizações - Principal</t>
  </si>
  <si>
    <t>[ReAr_18.19220111]</t>
  </si>
  <si>
    <t>Restituição de Convênios - Primárias - Principal</t>
  </si>
  <si>
    <t>[ReAr_18.19220121]</t>
  </si>
  <si>
    <t>Restituição de Convênios - Financeiras - Principal</t>
  </si>
  <si>
    <t>[ReAr_18.19220611]</t>
  </si>
  <si>
    <t>Restituição de Despesas de Exercícios Anteriores - Principal</t>
  </si>
  <si>
    <t>[ReAr_18.19229911]</t>
  </si>
  <si>
    <t>Outras Restituições - Principal</t>
  </si>
  <si>
    <t>[ReAr_18.19229912]</t>
  </si>
  <si>
    <t>Outras Restituições - Multas e Juros</t>
  </si>
  <si>
    <t>[ReAr_18.19239911]</t>
  </si>
  <si>
    <t>Outros Ressarcimentos - Principal</t>
  </si>
  <si>
    <t>[ReAr_18.19239913]</t>
  </si>
  <si>
    <t>Outros Ressarcimentos - Dívida Ativa</t>
  </si>
  <si>
    <t>[ReAr_18.19300000]</t>
  </si>
  <si>
    <t>BENS, DIREITOS E VALORES INCORPORADOS AO PATRIMÔNIO PÚBLICO</t>
  </si>
  <si>
    <t>[ReAr_18.19300111]</t>
  </si>
  <si>
    <t>Bens, Direitos e Valores Perdidos em Favor do Poder Público - Principal</t>
  </si>
  <si>
    <t>[ReAr_18.19300211]</t>
  </si>
  <si>
    <t>Alienação de Bens e Mercadorias Apreendidos - Principal</t>
  </si>
  <si>
    <t>[ReAr_18.19900000]</t>
  </si>
  <si>
    <t>DEMAIS RECEITAS CORRENTES</t>
  </si>
  <si>
    <t>[ReAr_18.19900111]</t>
  </si>
  <si>
    <t>Aportes Periódicos para Amortização de Déficit Atuarial do RPPS - Principal</t>
  </si>
  <si>
    <t>[ReAr_18.19900311]</t>
  </si>
  <si>
    <t>Compensações Financeiras entre o Regime Geral e os Regimes Próprios de Previdência dos Servidores - Principal</t>
  </si>
  <si>
    <t>[ReAr_18.19900312]</t>
  </si>
  <si>
    <t>Compensações Financeiras entre o Regime Geral e os Regimes Próprios de Previdência dos Servidores - Multas e Juros</t>
  </si>
  <si>
    <t>[ReAr_18.19901211]</t>
  </si>
  <si>
    <t>Encargos Legais pela Inscrição em Dívida Ativa - Principal</t>
  </si>
  <si>
    <t>[ReAr_18.19901221]</t>
  </si>
  <si>
    <t>Ônus de Sucumbência - Principal</t>
  </si>
  <si>
    <t>[ReAr_18.19909911]</t>
  </si>
  <si>
    <t>Outras Receitas - Primárias - Principal</t>
  </si>
  <si>
    <t>[ReAr_18.19909912]</t>
  </si>
  <si>
    <t>Outras Receitas - Primárias - Multas e Juros</t>
  </si>
  <si>
    <t>[ReAr_18.19909913]</t>
  </si>
  <si>
    <t>Outras Receitas - Primárias - Dívida Ativa</t>
  </si>
  <si>
    <t>[ReAr_18.19909914]</t>
  </si>
  <si>
    <t>Outras Receitas - Primárias - Dívida Ativa - Multas e Juros</t>
  </si>
  <si>
    <t>[ReAr_18.19909921]</t>
  </si>
  <si>
    <t>Outras Receitas - Financeiras - Principal</t>
  </si>
  <si>
    <t>[ReAr_18.19909922]</t>
  </si>
  <si>
    <t>Outras Receitas - Financeiras - Multas e Juros</t>
  </si>
  <si>
    <t>[ReAr_18.20000000]</t>
  </si>
  <si>
    <t>[ReAr_18.21000000]</t>
  </si>
  <si>
    <t>OPERAÇÕES DE CRÉDITO</t>
  </si>
  <si>
    <t>[ReAr_18.21100000]</t>
  </si>
  <si>
    <t>OPERAÇÕES DE CRÉDITO - MERCADO INTERNO</t>
  </si>
  <si>
    <t>[ReAr_18.21180151]</t>
  </si>
  <si>
    <t>Operações de Crédito Internas para Programas de Modernização da Administração Pública - Principal</t>
  </si>
  <si>
    <t>[ReAr_18.21190011]</t>
  </si>
  <si>
    <t>Outras Operações de Crédito - Mercado Interno - Principal</t>
  </si>
  <si>
    <t>[ReAr_18.22000000]</t>
  </si>
  <si>
    <t>ALIENAÇÃO DE BENS</t>
  </si>
  <si>
    <t>[ReAr_18.22100000]</t>
  </si>
  <si>
    <t>ALIENAÇÃO DE BENS MÓVEIS</t>
  </si>
  <si>
    <t>[ReAr_18.22130011]</t>
  </si>
  <si>
    <t>Alienação de Bens Móveis e Semoventes - Principal</t>
  </si>
  <si>
    <t>[ReAr_18.22180111]</t>
  </si>
  <si>
    <t>Alienação de Investimentos Temporários - Principal</t>
  </si>
  <si>
    <t>[ReAr_18.22200000]</t>
  </si>
  <si>
    <t>ALIENAÇÃO DE BENS IMÓVEIS</t>
  </si>
  <si>
    <t>[ReAr_18.22200011]</t>
  </si>
  <si>
    <t>Alienação de Bens Imóveis - Principal</t>
  </si>
  <si>
    <t>[ReAr_18.24000000]</t>
  </si>
  <si>
    <t>TRANSFERÊNCIAS DE CAPITAL</t>
  </si>
  <si>
    <t>[ReAr_18.24100000]</t>
  </si>
  <si>
    <t>[ReAr_18.24180111]</t>
  </si>
  <si>
    <t>Transferências da União a Consórcios Públicos - Principal</t>
  </si>
  <si>
    <t>[ReAr_18.24180311]</t>
  </si>
  <si>
    <t>[ReAr_18.24180511]</t>
  </si>
  <si>
    <t>Transferências de Recursos Destinados a Programas de Educação - Principal</t>
  </si>
  <si>
    <t>[ReAr_18.24180811]</t>
  </si>
  <si>
    <t>[ReAr_18.24181011]</t>
  </si>
  <si>
    <t>Transferências de Convênio da União para o Sistema Único de Saúde - SUS - Principal</t>
  </si>
  <si>
    <t>[ReAr_18.24181021]</t>
  </si>
  <si>
    <t>Transferências de Convênio da União destinadas a Programas de Educação -  - Principal</t>
  </si>
  <si>
    <t>[ReAr_18.24181051]</t>
  </si>
  <si>
    <t>Transferências de Convênios da União destinadas a Programas de Saneamento Básico - Principal</t>
  </si>
  <si>
    <t>[ReAr_18.24181071]</t>
  </si>
  <si>
    <t>Transferências de Convênios da União destinadas a Programas de Infraestrutura em Transporte - Principal</t>
  </si>
  <si>
    <t>[ReAr_18.24181091]</t>
  </si>
  <si>
    <t>[ReAr_18.24189911]</t>
  </si>
  <si>
    <t>[ReAr_18.24200000]</t>
  </si>
  <si>
    <t>[ReAr_18.24280311]</t>
  </si>
  <si>
    <t>[ReAr_18.24280511]</t>
  </si>
  <si>
    <t>[ReAr_18.24281011]</t>
  </si>
  <si>
    <t>Transferências de Convênios dos Estados para o Sistema Único de Saúde - SUS - Principal</t>
  </si>
  <si>
    <t>[ReAr_18.24281021]</t>
  </si>
  <si>
    <t>Transferências de Convênios dos Estados destinadas a Programas de Educação - Principal</t>
  </si>
  <si>
    <t>[ReAr_18.24281051]</t>
  </si>
  <si>
    <t>Transferências de Convênios dos Estados destinadas a Programas de Saneamento Básico - Principal</t>
  </si>
  <si>
    <t>[ReAr_18.24281071]</t>
  </si>
  <si>
    <t>Transferências de Convênios dos Estados destinadas a Programas de Infraestrutura em Transporte - Principal</t>
  </si>
  <si>
    <t>[ReAr_18.24281091]</t>
  </si>
  <si>
    <t>[ReAr_18.24289911]</t>
  </si>
  <si>
    <t>[ReAr_18.24300000]</t>
  </si>
  <si>
    <t>[ReAr_18.24380111]</t>
  </si>
  <si>
    <t>[ReAr_18.24381021]</t>
  </si>
  <si>
    <t>Transferências de Convênios dos Municípios destinadas a Programas de Educação - Principal</t>
  </si>
  <si>
    <t>[ReAr_18.24400000]</t>
  </si>
  <si>
    <t>[ReAr_18.24400011]</t>
  </si>
  <si>
    <t>[ReAr_18.29000000]</t>
  </si>
  <si>
    <t>OUTRAS RECEITAS DE CAPITAL</t>
  </si>
  <si>
    <t>[ReAr_18.29900000]</t>
  </si>
  <si>
    <t>DEMAIS RECEITAS DE CAPITAL</t>
  </si>
  <si>
    <t>[ReAr_18.29900011]</t>
  </si>
  <si>
    <t>Demais Receitas de Capital - Principal</t>
  </si>
  <si>
    <t>[ReAr_18.70000000]</t>
  </si>
  <si>
    <t>[ReAr_18.71000000]</t>
  </si>
  <si>
    <t>[ReAr_18.71200000]</t>
  </si>
  <si>
    <t>[ReAr_18.71210514]</t>
  </si>
  <si>
    <t>Taxa de Controle e Fiscalização da Pesca e Aquicultura - Dívida Ativa - Multas e Juros</t>
  </si>
  <si>
    <t>[ReAr_18.71220111]</t>
  </si>
  <si>
    <t>[ReAr_18.72000000]</t>
  </si>
  <si>
    <t>[ReAr_18.72100000]</t>
  </si>
  <si>
    <t>[ReAr_18.72100411]</t>
  </si>
  <si>
    <t>[ReAr_18.72100412]</t>
  </si>
  <si>
    <t>[ReAr_18.72100413]</t>
  </si>
  <si>
    <t>[ReAr_18.72100414]</t>
  </si>
  <si>
    <t>[ReAr_18.72100421]</t>
  </si>
  <si>
    <t>[ReAr_18.72100422]</t>
  </si>
  <si>
    <t>[ReAr_18.72100423]</t>
  </si>
  <si>
    <t>[ReAr_18.72100441]</t>
  </si>
  <si>
    <t>[ReAr_18.72100451]</t>
  </si>
  <si>
    <t>Contribuição Patronal para o RPPS Oriunda de Sentenças Judiciais - Principal</t>
  </si>
  <si>
    <t>[ReAr_18.72100452]</t>
  </si>
  <si>
    <t>Contribuição Patronal para o RPPS Oriunda de Sentenças Judiciais - Multas e Juros</t>
  </si>
  <si>
    <t>[ReAr_18.72109911]</t>
  </si>
  <si>
    <t>[ReAr_18.72109912]</t>
  </si>
  <si>
    <t>[ReAr_18.72180111]</t>
  </si>
  <si>
    <t>[ReAr_18.77000000]</t>
  </si>
  <si>
    <t>[ReAr_18.77100000]</t>
  </si>
  <si>
    <t>[ReAr_18.77180121]</t>
  </si>
  <si>
    <t>[ReAr_18.77180131]</t>
  </si>
  <si>
    <t>[ReAr_18.77180141]</t>
  </si>
  <si>
    <t>[ReAr_18.77180151]</t>
  </si>
  <si>
    <t>[ReAr_18.77200000]</t>
  </si>
  <si>
    <t>[ReAr_18.77280711]</t>
  </si>
  <si>
    <t>[ReAr_18.77300000]</t>
  </si>
  <si>
    <t>[ReAr_18.77380211]</t>
  </si>
  <si>
    <t>[ReAr_18.79000000]</t>
  </si>
  <si>
    <t>[ReAr_18.79100000]</t>
  </si>
  <si>
    <t>[ReAr_18.79100111]</t>
  </si>
  <si>
    <t>[ReAr_18.79100112]</t>
  </si>
  <si>
    <t>[ReAr_18.79100911]</t>
  </si>
  <si>
    <t>[ReAr_18.79200000]</t>
  </si>
  <si>
    <t>[ReAr_18.79219911]</t>
  </si>
  <si>
    <t>[ReAr_18.79229911]</t>
  </si>
  <si>
    <t>[ReAr_18.79900000]</t>
  </si>
  <si>
    <t>[ReAr_18.79900111]</t>
  </si>
  <si>
    <t>[ReAr_18.79900311]</t>
  </si>
  <si>
    <t>[ReAr_18.79901211]</t>
  </si>
  <si>
    <t>[ReAr_18.80000000]</t>
  </si>
  <si>
    <t>[ReAr_18.81000000]</t>
  </si>
  <si>
    <t>[ReAr_18.84000000]</t>
  </si>
  <si>
    <t>[ReAr_18.89000000]</t>
  </si>
  <si>
    <t>[ReAr_18.89900000]</t>
  </si>
  <si>
    <t>[ReAr_18.90000000000]</t>
  </si>
  <si>
    <t>DEDUÇÃO DE RECEITAS</t>
  </si>
  <si>
    <t>[ReAr_18.91000000000]</t>
  </si>
  <si>
    <t>DEDUÇÃO DE RECEITAS CORRENTES</t>
  </si>
  <si>
    <t>[ReAr_18.91100000000]</t>
  </si>
  <si>
    <t>RENÚNCIA DE RECEITAS</t>
  </si>
  <si>
    <t>[ReAr_18.91110000000]</t>
  </si>
  <si>
    <t>RENÚNCIA DE RECEITAS CORRENTES</t>
  </si>
  <si>
    <t>[ReAr_18.91111000000]</t>
  </si>
  <si>
    <t>RENÚNCIA DE IMPOSTOS, TAXAS E CONTRIBUIÇÕES DE MELHORIA</t>
  </si>
  <si>
    <t>[ReAr_18.91111100000]</t>
  </si>
  <si>
    <t>RENÚNCIA DE IMPOSTOS</t>
  </si>
  <si>
    <t>[ReAr_18.91111120111]</t>
  </si>
  <si>
    <t>Renúncia de Imposto sobre a Propriedade Territorial Rural - Municípios Conveniados - Principal</t>
  </si>
  <si>
    <t>[ReAr_18.91200000000]</t>
  </si>
  <si>
    <t>RESTITUIÇÃO DE RECEITAS</t>
  </si>
  <si>
    <t>[ReAr_18.91210000000]</t>
  </si>
  <si>
    <t>RESTITUIÇÃO DE RECEITAS CORRENTES</t>
  </si>
  <si>
    <t>[ReAr_18.91211000000]</t>
  </si>
  <si>
    <t>RESTITUIÇÃO DE IMPOSTOS, TAXAS E CONTRIBUIÇÕES DE MELHORIA</t>
  </si>
  <si>
    <t>[ReAr_18.91217300000]</t>
  </si>
  <si>
    <t>RESTITUIÇÃO DE TRANSFERÊNCIAS DOS MUNICÍPIOS E DE SUAS ENTIDADES</t>
  </si>
  <si>
    <t>[ReAr_18.91217380111]</t>
  </si>
  <si>
    <t>Restituição de Transferências de Recursos do Sistema Único de Saúde - SUS - Principal</t>
  </si>
  <si>
    <t>[ReAr_18.91217400000]</t>
  </si>
  <si>
    <t>RESTITUIÇÃO DE TRANSFERÊNCIAS DE INSTITUIÇÕES PRIVADAS</t>
  </si>
  <si>
    <t>[ReAr_18.91217400011]</t>
  </si>
  <si>
    <t>Restituição de Transferências de Instituições Privadas - Principal</t>
  </si>
  <si>
    <t>[ReAr_18.91500000000]</t>
  </si>
  <si>
    <t>DEDUÇÃO DO FUNDEB DE RECEITAS</t>
  </si>
  <si>
    <t>[ReAr_18.91510000000]</t>
  </si>
  <si>
    <t>DEDUÇÃO DO FUNDEB DE RECEITAS CORRENTES</t>
  </si>
  <si>
    <t>[ReAr_18.91511000000]</t>
  </si>
  <si>
    <t>DEDUÇÃO DO FUNDEB DE IMPOSTOS, TAXAS E CONTRIBUIÇÕES DE MELHORIA</t>
  </si>
  <si>
    <t>[ReAr_18.91511100000]</t>
  </si>
  <si>
    <t>DEDUÇÃO DO FUNDEB DE IMPOSTOS</t>
  </si>
  <si>
    <t>[ReAr_18.91511180111]</t>
  </si>
  <si>
    <t>Dedução do Fundeb de Imposto sobre a Propriedade Predial e Territorial Urbana - Principal</t>
  </si>
  <si>
    <t>[ReAr_18.91511180141]</t>
  </si>
  <si>
    <t>Dedução do Fundeb de Imposto sobre Transmissão “Inter Vivos” de Bens Imóveis e de Direitos Reais sobre Imóveis - Principal</t>
  </si>
  <si>
    <t>[ReAr_18.91511180231]</t>
  </si>
  <si>
    <t>Dedução do Fundeb de Imposto sobre Serviços de Qualquer Natureza - Principal</t>
  </si>
  <si>
    <t>[ReAr_18.91517000000]</t>
  </si>
  <si>
    <t>DEDUÇÃO DO FUNDEB DE TRANSFERÊNCIAS CORRENTES</t>
  </si>
  <si>
    <t>[ReAr_18.91517100000]</t>
  </si>
  <si>
    <t>DEDUÇÃO DO FUNDEB DE TRANSFERÊNCIAS DA UNIÃO E DE SUAS ENTIDADES</t>
  </si>
  <si>
    <t>[ReAr_18.91517180121]</t>
  </si>
  <si>
    <t>Dedução do Fundeb de Cota-Parte do Fundo de Participação dos Municípios - Cota Mensal - Principal</t>
  </si>
  <si>
    <t>[ReAr_18.91517180151]</t>
  </si>
  <si>
    <t>Dedução do Fundeb de Cota-Parte do Imposto Sobre a Propriedade Territorial Rural - Principal</t>
  </si>
  <si>
    <t>[ReAr_18.91517180611]</t>
  </si>
  <si>
    <t>Dedução do Fundeb de Transferência Financeira do ICMS - Desoneração - L.C. Nº 87/96 - Principal</t>
  </si>
  <si>
    <t>[ReAr_18.91517200000]</t>
  </si>
  <si>
    <t>DEDUÇÃO DO FUNDEB DE TRANSFERÊNCIAS DOS ESTADOS E DO DISTRITO FEDERAL E DE SUAS ENTIDADES</t>
  </si>
  <si>
    <t>[ReAr_18.91517280111]</t>
  </si>
  <si>
    <t>Dedução do Fundeb de Cota-Parte do ICMS - Principal</t>
  </si>
  <si>
    <t>[ReAr_18.91517280121]</t>
  </si>
  <si>
    <t>Dedução do Fundeb de Cota-Parte do IPVA - Principal</t>
  </si>
  <si>
    <t>[ReAr_18.91517280131]</t>
  </si>
  <si>
    <t>Dedução do Fundeb de Cota-Parte do IPI - Municípios - Principal</t>
  </si>
  <si>
    <t>[ReAr_18.91900000000]</t>
  </si>
  <si>
    <t>OUTRAS DEDUÇÕES DE RECEITAS</t>
  </si>
  <si>
    <t>[ReAr_18.91910000000]</t>
  </si>
  <si>
    <t>OUTRAS DEDUÇÕES DE RECEITAS CORRENTES</t>
  </si>
  <si>
    <t>[ReAr_18.91911000000]</t>
  </si>
  <si>
    <t>OUTRAS DEDUÇÕES DE IMPOSTOS, TAXAS E CONTRIBUIÇÕES DE MELHORIA</t>
  </si>
  <si>
    <t>[ReAr_18.91911100000]</t>
  </si>
  <si>
    <t>OUTRAS DEDUÇÕES DE IMPOSTOS</t>
  </si>
  <si>
    <t>[ReAr_18.91911130341]</t>
  </si>
  <si>
    <t>Outras Deduções de Imposto sobre a Renda - Retido na Fonte - Outros Rendimentos - Principal</t>
  </si>
  <si>
    <t>[ReAr_18.91911180111]</t>
  </si>
  <si>
    <t>Outras Deduções de Imposto sobre a Propriedade Predial e Territorial Urbana - Principal</t>
  </si>
  <si>
    <t>[ReAr_18.91911180113]</t>
  </si>
  <si>
    <t>Outras Deduções de Imposto sobre a Propriedade Predial e Territorial Urbana - Dívida Ativa</t>
  </si>
  <si>
    <t>[ReAr_18.91911180141]</t>
  </si>
  <si>
    <t>Outras Deduções de Imposto sobre Transmissão “Inter Vivos” de Bens Imóveis e de Direitos Reais sobre Imóveis - Principal</t>
  </si>
  <si>
    <t>[ReAr_18.91911180231]</t>
  </si>
  <si>
    <t>Outras Deduções de Imposto sobre Serviços de Qualquer Natureza - Principal</t>
  </si>
  <si>
    <t>[ReAr_18.91911200000]</t>
  </si>
  <si>
    <t>OUTRAS DEDUÇÕES DE TAXAS</t>
  </si>
  <si>
    <t>[ReAr_18.91911210111]</t>
  </si>
  <si>
    <t>Outras Deduções de Taxas de Inspeção, Controle e Fiscalização - Principal</t>
  </si>
  <si>
    <t>[ReAr_18.91911210411]</t>
  </si>
  <si>
    <t>Outras Deduções de Taxa de Controle e Fiscalização Ambiental - Principal</t>
  </si>
  <si>
    <t>[ReAr_18.91911220111]</t>
  </si>
  <si>
    <t>Outras Deduções de Taxas pela Prestação de Serviços - Principal</t>
  </si>
  <si>
    <t>[ReAr_18.91911300000]</t>
  </si>
  <si>
    <t>OUTRAS DEDUÇÕES DE CONTRIBUIÇÃO DE MELHORIA</t>
  </si>
  <si>
    <t>[ReAr_18.91911389911]</t>
  </si>
  <si>
    <t>Outras Deduções de Outras Contribuições de Melhoria - Principal</t>
  </si>
  <si>
    <t>[ReAr_18.91917000000]</t>
  </si>
  <si>
    <t>OUTRAS DEDUÇÕES DE TRANSFERÊNCIAS CORRENTES</t>
  </si>
  <si>
    <t>[ReAr_18.91917100000]</t>
  </si>
  <si>
    <t>OUTRAS DEDUÇÕES DE TRANSFERÊNCIAS DA UNIÃO E DE SUAS ENTIDADES</t>
  </si>
  <si>
    <t>[ReAr_18.91917180121]</t>
  </si>
  <si>
    <t>Outras Deduções de Cota-Parte do Fundo de Participação dos Municípios - Cota Mensal - Principal</t>
  </si>
  <si>
    <t>[ReAr_18.91917180151]</t>
  </si>
  <si>
    <t>Outras Deduções de Cota-Parte do Imposto Sobre a Propriedade Territorial Rural - Principal</t>
  </si>
  <si>
    <t>[ReAr_18.91917180611]</t>
  </si>
  <si>
    <t>Outras Deduções de Transferência Financeira do ICMS - Desoneração - L.C. Nº 87/96 - Principal</t>
  </si>
  <si>
    <t>[ReAr_18.91917200000]</t>
  </si>
  <si>
    <t>OUTRAS DEDUÇÕES DE TRANSFERÊNCIAS DOS ESTADOS E DO DISTRITO FEDERAL E DE SUAS ENTIDADES</t>
  </si>
  <si>
    <t>[ReAr_18.91917280111]</t>
  </si>
  <si>
    <t>Outras Deduções de Cota-Parte do ICMS - Principal</t>
  </si>
  <si>
    <t>[ReAr_18.91917280121]</t>
  </si>
  <si>
    <t>Outras Deduções de Cota-Parte do IPVA - Principal</t>
  </si>
  <si>
    <t>[ReAr_18.91917280131]</t>
  </si>
  <si>
    <t>Outras Deduções de Cota-Parte do IPI - Municípios - Principal</t>
  </si>
  <si>
    <t>[ReAr_18.92000000000]</t>
  </si>
  <si>
    <t>DEDUÇÕES DE RECEITAS DE CAPITAL</t>
  </si>
  <si>
    <t>[ReAr_18.92200000000]</t>
  </si>
  <si>
    <t>[ReAr_18.92220000000]</t>
  </si>
  <si>
    <t>RESTITUIÇÃO DE RECEITAS DE CAPITAL</t>
  </si>
  <si>
    <t>[ReAr_18.92224000000]</t>
  </si>
  <si>
    <t>RESTITUIÇÃO DE TRANSFERÊNCIAS DE CAPITAL</t>
  </si>
  <si>
    <t>[ReAr_18.92224100000]</t>
  </si>
  <si>
    <t>RESTITUIÇÃO DE TRANSFERÊNCIAS DA UNIÃO E DE SUAS ENTIDADES</t>
  </si>
  <si>
    <t>[ReAr_18.92224189911]</t>
  </si>
  <si>
    <t>Restituição de Outras Transferências da União - Principal</t>
  </si>
  <si>
    <t>[ReAr_18.92224200000]</t>
  </si>
  <si>
    <t>RESTITUIÇÃO DE TRANSFERÊNCIAS DOS ESTADOS E DO DISTRITO FEDERAL E DE SUAS ENTIDADES</t>
  </si>
  <si>
    <t>[ReAr_18.92224281091]</t>
  </si>
  <si>
    <t>Restituição de Outras Transferências de Convênio dos Estados - Principal</t>
  </si>
  <si>
    <t>[RCL_Valor_1]</t>
  </si>
  <si>
    <t>[RCL_Valor_2]</t>
  </si>
  <si>
    <t>Impostos, Taxas e Contribuições de Melhoria</t>
  </si>
  <si>
    <t>[RCL_Valor_3]</t>
  </si>
  <si>
    <t>Contribuições</t>
  </si>
  <si>
    <t>[RCL_Valor_4]</t>
  </si>
  <si>
    <t>Receita Patrimonial</t>
  </si>
  <si>
    <t>[RCL_Valor_5]</t>
  </si>
  <si>
    <t>Receita Agropecuária</t>
  </si>
  <si>
    <t>[RCL_Valor_6]</t>
  </si>
  <si>
    <t>Receita Industrial</t>
  </si>
  <si>
    <t>[RCL_Valor_7]</t>
  </si>
  <si>
    <t>Receita de Serviços</t>
  </si>
  <si>
    <t>[RCL_Valor_8]</t>
  </si>
  <si>
    <t>Transferências Correntes</t>
  </si>
  <si>
    <t>[RCL_Valor_9]</t>
  </si>
  <si>
    <t>Outras Receitas Correntes</t>
  </si>
  <si>
    <t>[RCL_Valor_10]</t>
  </si>
  <si>
    <t>[RCL_Valor_12]</t>
  </si>
  <si>
    <t>Contribuição dos segurados para o RPPS</t>
  </si>
  <si>
    <t>[RCL_Valor_13]</t>
  </si>
  <si>
    <t>Compensação financeira entre regimes previdenciários</t>
  </si>
  <si>
    <t>[RCL_Valor_14]</t>
  </si>
  <si>
    <t>Dedução da receita para formação do FUNDEB</t>
  </si>
  <si>
    <t>[RCL_Valor_15]</t>
  </si>
  <si>
    <t>TOTAL DA RECEITA CORRENTE LÍQUIDA = (1 - 2)</t>
  </si>
  <si>
    <t>DESPESA BRUTA COM PESSOAL</t>
  </si>
  <si>
    <t>01.01.01.</t>
  </si>
  <si>
    <t>01.01.02.</t>
  </si>
  <si>
    <t>01.01.03.</t>
  </si>
  <si>
    <t>Vencimento e Vantagens Fixas - Pessoal Civil</t>
  </si>
  <si>
    <t>01.01.04.</t>
  </si>
  <si>
    <t>Obrigações Patronais (para o RGPS e RPPS - Fundo ou Instituto)</t>
  </si>
  <si>
    <t>01.01.05.</t>
  </si>
  <si>
    <t>Outras Despesas Variáveis - Pessoal Civil</t>
  </si>
  <si>
    <t>01.01.06.</t>
  </si>
  <si>
    <t>Indenizações Trabalhistas</t>
  </si>
  <si>
    <t>01.01.07.</t>
  </si>
  <si>
    <t>01.01.08.</t>
  </si>
  <si>
    <t>Despesas de exercícios Anteriores</t>
  </si>
  <si>
    <t>01.01.09.</t>
  </si>
  <si>
    <t>Outros</t>
  </si>
  <si>
    <t>01.01.09.01.</t>
  </si>
  <si>
    <t>Depósitos compulsorios</t>
  </si>
  <si>
    <t>01.01.09.02.</t>
  </si>
  <si>
    <t>Ressarcimento de despesas de pessoal requisitado (total)</t>
  </si>
  <si>
    <t>01.01.09.03.</t>
  </si>
  <si>
    <t>01.01.09.04.</t>
  </si>
  <si>
    <t>01.01.09.05.</t>
  </si>
  <si>
    <t>01.01.09.06.</t>
  </si>
  <si>
    <t>01.01.09.07.</t>
  </si>
  <si>
    <t>01.01.09.08.</t>
  </si>
  <si>
    <t>01.01.09.09.</t>
  </si>
  <si>
    <t>01.01.09.10.</t>
  </si>
  <si>
    <t>01.01.10.</t>
  </si>
  <si>
    <t>01.02.04.</t>
  </si>
  <si>
    <t>01.02.05.</t>
  </si>
  <si>
    <t>01.02.06.</t>
  </si>
  <si>
    <t>01.02.07.</t>
  </si>
  <si>
    <t>01.02.07.01.</t>
  </si>
  <si>
    <t>01.02.07.02.</t>
  </si>
  <si>
    <t>01.02.07.03.</t>
  </si>
  <si>
    <t>01.02.07.04.</t>
  </si>
  <si>
    <t>01.02.07.05.</t>
  </si>
  <si>
    <t>01.02.07.06.</t>
  </si>
  <si>
    <t>01.02.07.07.</t>
  </si>
  <si>
    <t>01.02.07.08.</t>
  </si>
  <si>
    <t>01.02.07.09.</t>
  </si>
  <si>
    <t>01.02.07.10.</t>
  </si>
  <si>
    <t>01.02.08.</t>
  </si>
  <si>
    <t>Outras despesas de pessoal (§ 1º, art. 18, da LRF)</t>
  </si>
  <si>
    <t>DEDUÇÕES (§ 1º do art. 19 da LRF)</t>
  </si>
  <si>
    <t>Indenização por demissão e incentivo à demissão voluntária (vide art. 19, § 1o, I e II da LRF)</t>
  </si>
  <si>
    <t>Decorrentes de decisão judicial</t>
  </si>
  <si>
    <t>02.04.01.</t>
  </si>
  <si>
    <t>02.04.02.</t>
  </si>
  <si>
    <t>02.05.01.</t>
  </si>
  <si>
    <t>02.05.02.</t>
  </si>
  <si>
    <t>02.05.03.</t>
  </si>
  <si>
    <t>02.05.04.</t>
  </si>
  <si>
    <t>02.05.05.</t>
  </si>
  <si>
    <t>02.05.06.</t>
  </si>
  <si>
    <t>02.05.07.</t>
  </si>
  <si>
    <t>02.05.08.</t>
  </si>
  <si>
    <t>02.05.09.</t>
  </si>
  <si>
    <t>02.05.10.</t>
  </si>
  <si>
    <t>DESPESA TOTAL COM PESSOAL - DTP  (1-2)</t>
  </si>
  <si>
    <t>[DTP_Valor_58]</t>
  </si>
  <si>
    <t>RECEITA CORRENTE LÍQUIDA</t>
  </si>
  <si>
    <t>(-) Transferências obrigatórias da União relativas às emendas individuais (§ 16, art. 166 da CF)</t>
  </si>
  <si>
    <t>[DTP_Valor_61]</t>
  </si>
  <si>
    <t>RECEITA CORRENTE LÍQUIDA AJUSTADA</t>
  </si>
  <si>
    <t>[DTP_Valor_59]</t>
  </si>
  <si>
    <t>COMPROMETIMENTO DA DTP = DTP/RCL AJUSTADA (100%)</t>
  </si>
  <si>
    <t>[DTP_6]</t>
  </si>
  <si>
    <t>Despesa Total com Pessoal - 1o Quadr. / 2018</t>
  </si>
  <si>
    <t>[DTP_9]</t>
  </si>
  <si>
    <t>Despesa Total com Pessoal - 1o Sem. / 2018</t>
  </si>
  <si>
    <t>[DTP_7]</t>
  </si>
  <si>
    <t>Despesa Total com Pessoal - 2o Quadr. / 2018</t>
  </si>
  <si>
    <t>[DTP_8]</t>
  </si>
  <si>
    <t>Despesa Total com Pessoal - 3o Quadr. 2o Sem. / 2018</t>
  </si>
  <si>
    <t>[RCL_6]</t>
  </si>
  <si>
    <t>Receita Corrente Líquida - 1o Quadr. / 2018</t>
  </si>
  <si>
    <t>[RCL_9]</t>
  </si>
  <si>
    <t>Receita Corrente Líquida - 1o Sem. / 2018</t>
  </si>
  <si>
    <t>[RCL_7]</t>
  </si>
  <si>
    <t>Receita Corrente Líquida - 2o Quadr. / 2018</t>
  </si>
  <si>
    <t>[RCL_8]</t>
  </si>
  <si>
    <t>Receita Corrente Líquida - 3o Quadr. 2o Sem. / 2018</t>
  </si>
  <si>
    <t>[Lim_DTP_%_6]</t>
  </si>
  <si>
    <t>03.01</t>
  </si>
  <si>
    <t>% DTP - 1o Quadr. / 2018  (01.01. / 02.01. x 100)</t>
  </si>
  <si>
    <t>[Lim_DTP_%_9]</t>
  </si>
  <si>
    <t>% DTP - 1o Sem. / 2018  (01.04. / 02.04. x 100)</t>
  </si>
  <si>
    <t>[Lim_DTP_%_7]</t>
  </si>
  <si>
    <t>% DTP - 2o Quadr. / 2018  (01.02. / 02.02. x 100)</t>
  </si>
  <si>
    <t>[Lim_DTP_%_8]</t>
  </si>
  <si>
    <t>% DTP - 3o Quadr. 2o Sem / 2018  (01.03. / 02.03. x 100)</t>
  </si>
  <si>
    <t>DÍVIDA CONSOLIDADA CONTABILIZADA (DC)</t>
  </si>
  <si>
    <t>[DCL_Valor_10]</t>
  </si>
  <si>
    <t>DÍVIDA CONSOLIDADA NÃO CONTABILIZADA (DNC)</t>
  </si>
  <si>
    <t>[DCL_Valor_11]</t>
  </si>
  <si>
    <t>[DCL_Valor_12]</t>
  </si>
  <si>
    <t>[DCL_Valor_13]</t>
  </si>
  <si>
    <t>[DCL_Valor_14]</t>
  </si>
  <si>
    <t>[DCL_Valor_15]</t>
  </si>
  <si>
    <t>[DCL_Valor_16]</t>
  </si>
  <si>
    <t>DÍVIDA CONSOLIDADA TOTAL (1+2)</t>
  </si>
  <si>
    <t>DEDUÇÕES (04.01 - 04.02 + 04.03)</t>
  </si>
  <si>
    <t>(-) Saldo de Restos a Pagar Processados</t>
  </si>
  <si>
    <t>[DCL_Valor_22]</t>
  </si>
  <si>
    <t>Receita Corrente Líquida (RCL)</t>
  </si>
  <si>
    <t>[DCL_Valor_23]</t>
  </si>
  <si>
    <t>% da DC sobre a RCL = Comprometimento da DC (3 / 6 x 100)</t>
  </si>
  <si>
    <t>[DCL_Valor_24]</t>
  </si>
  <si>
    <t>% da DCL sobre a RCL = Comprometimento da DCL (5 / 6 x 100)</t>
  </si>
  <si>
    <t>[DCL_Valor_25]</t>
  </si>
  <si>
    <t>Limite definido por Resolução do Senado Federal (120%)</t>
  </si>
  <si>
    <t>[DCL_Valor_26]</t>
  </si>
  <si>
    <t>Limite Alerta - inciso III do § 1º do art. 59 da LRF (108%)</t>
  </si>
  <si>
    <t>[RMA_Valor_1]</t>
  </si>
  <si>
    <t>RECEITAS DE IMPOSTOS (1.1+1.2)</t>
  </si>
  <si>
    <t>[RMA_Valor_2]</t>
  </si>
  <si>
    <t>Principal, multa, juros e atualização Monetária dos Impostos (1.1.1+1.1.2)</t>
  </si>
  <si>
    <t>[RMA_Valor_3]</t>
  </si>
  <si>
    <t>Principal dos Impostos</t>
  </si>
  <si>
    <t>[RMA_Valor_4]</t>
  </si>
  <si>
    <t>01.01.01.01.</t>
  </si>
  <si>
    <t>Imposto sobre a Propriedade Predial e Territorial Urbana - IPTU</t>
  </si>
  <si>
    <t>[RMA_Valor_5]</t>
  </si>
  <si>
    <t>01.01.01.02.</t>
  </si>
  <si>
    <t>Imposto sobre Transmissão Inter Vivos - ITBI</t>
  </si>
  <si>
    <t>[RMA_Valor_6]</t>
  </si>
  <si>
    <t>01.01.01.03.</t>
  </si>
  <si>
    <t>Imposto sobre Serviços de Qualquer Natureza - ISS</t>
  </si>
  <si>
    <t>[RMA_Valor_7]</t>
  </si>
  <si>
    <t>01.01.01.04.</t>
  </si>
  <si>
    <t>Imposto de Renda Retido na Fonte - IRRF</t>
  </si>
  <si>
    <t>[RMA_Valor_8]</t>
  </si>
  <si>
    <t>Multa, juros e atualização monetária dos Impostos</t>
  </si>
  <si>
    <t>[RMA_Valor_9]</t>
  </si>
  <si>
    <t>01.01.02.01.</t>
  </si>
  <si>
    <t>[RMA_Valor_10]</t>
  </si>
  <si>
    <t>01.01.02.02.</t>
  </si>
  <si>
    <t>[RMA_Valor_11]</t>
  </si>
  <si>
    <t>01.01.02.03.</t>
  </si>
  <si>
    <t>[RMA_Valor_12]</t>
  </si>
  <si>
    <t>01.01.02.04.</t>
  </si>
  <si>
    <t>[RMA_Valor_13]</t>
  </si>
  <si>
    <t>Dívida Ativa dos Impostos (1.2.1+1.2.2)</t>
  </si>
  <si>
    <t>[RMA_Valor_14]</t>
  </si>
  <si>
    <t>Principal da Dívida Ativa</t>
  </si>
  <si>
    <t>[RMA_Valor_15]</t>
  </si>
  <si>
    <t>01.02.01.01.</t>
  </si>
  <si>
    <t>[RMA_Valor_16]</t>
  </si>
  <si>
    <t>01.02.01.02.</t>
  </si>
  <si>
    <t>[RMA_Valor_17]</t>
  </si>
  <si>
    <t>01.02.01.03.</t>
  </si>
  <si>
    <t>[RMA_Valor_18]</t>
  </si>
  <si>
    <t>01.02.01.04.</t>
  </si>
  <si>
    <t>[RMA_Valor_19]</t>
  </si>
  <si>
    <t>Multa, juros e atualização Monetária da Dívida Ativa</t>
  </si>
  <si>
    <t>[RMA_Valor_20]</t>
  </si>
  <si>
    <t>01.02.02.01.</t>
  </si>
  <si>
    <t>[RMA_Valor_21]</t>
  </si>
  <si>
    <t>01.02.02.02.</t>
  </si>
  <si>
    <t>[RMA_Valor_22]</t>
  </si>
  <si>
    <t>01.02.02.03.</t>
  </si>
  <si>
    <t>[RMA_Valor_23]</t>
  </si>
  <si>
    <t>01.02.02.04.</t>
  </si>
  <si>
    <t>[RMA_Valor_24]</t>
  </si>
  <si>
    <t>RECEITAS DE TRANSF. CONSTITUCIONAIS E LEGAIS (2.1+...+2.7)</t>
  </si>
  <si>
    <t>[RMA_Valor_24.1]</t>
  </si>
  <si>
    <t>Cota-Parte - FPM (Consolidado)</t>
  </si>
  <si>
    <t>[RMA_Valor_25]</t>
  </si>
  <si>
    <t>[RMA_Valor_25.1]</t>
  </si>
  <si>
    <t>[RMA_Valor_25.2]</t>
  </si>
  <si>
    <t>02.01.03.</t>
  </si>
  <si>
    <t>[RMA_Valor_26]</t>
  </si>
  <si>
    <t>Cota-Parte ICMS</t>
  </si>
  <si>
    <t>[RMA_Valor_27]</t>
  </si>
  <si>
    <t>ICMS - Desoneração - LC n.º 87/1996</t>
  </si>
  <si>
    <t>[RMA_Valor_28]</t>
  </si>
  <si>
    <t>Cota-Parte IPI-Exportação</t>
  </si>
  <si>
    <t>[RMA_Valor_29]</t>
  </si>
  <si>
    <t>Cota-Parte ITR</t>
  </si>
  <si>
    <t>[RMA_Valor_30]</t>
  </si>
  <si>
    <t>Cota-Parte IPVA</t>
  </si>
  <si>
    <t>[RMA_Valor_31]</t>
  </si>
  <si>
    <t>Cota-Parte IOF-Ouro</t>
  </si>
  <si>
    <t>[RMA_Valor_32]</t>
  </si>
  <si>
    <t>TOTAL DA RECEITA BRUTA DE IMPOSTOS - ENSINO (1 + 2)</t>
  </si>
  <si>
    <t>[RMA_Valor_33]</t>
  </si>
  <si>
    <t>TOTAL DA RECEITA BRUTA DE IMPOSTOS - SAÚDE (1 + 2 - 2.1.2 - 2.1.3 - 2.7)</t>
  </si>
  <si>
    <t>[RMA_Valor_34]</t>
  </si>
  <si>
    <t>RECEITA MÍNIMA APLICÁVEL - ENSINO (0,25 x 3.)</t>
  </si>
  <si>
    <t>[RMA_Valor_35]</t>
  </si>
  <si>
    <t>RECEITA MÍNIMA APLICÁVEL - SAÚDE (0,15 x 4.)</t>
  </si>
  <si>
    <t>[D_Fundeb_Valor_1]</t>
  </si>
  <si>
    <t>RECEITAS DESTINADAS AO FUNDEB (1.1 + ... + 1.6)</t>
  </si>
  <si>
    <t>[D_Fundeb_Valor_2]</t>
  </si>
  <si>
    <t>Cota-Parte FPM Destinada ao FUNDEB (20,00%)</t>
  </si>
  <si>
    <t>[D_Fundeb_Valor_3]</t>
  </si>
  <si>
    <t>Cota-Parte ICMS Destinada ao FUNDEB (20,00%)</t>
  </si>
  <si>
    <t>[D_Fundeb_Valor_4]</t>
  </si>
  <si>
    <t>ICMS-Desoneração Destinada ao FUNDEB (20,00%)</t>
  </si>
  <si>
    <t>[D_Fundeb_Valor_5]</t>
  </si>
  <si>
    <t>Cota-Parte IPI-Exportação Destinada ao FUNDEB (20,00%)</t>
  </si>
  <si>
    <t>[D_Fundeb_Valor_6]</t>
  </si>
  <si>
    <t>Cota-Parte ITR Destinada ao FUNDEB (20,00%)</t>
  </si>
  <si>
    <t>[D_Fundeb_Valor_7]</t>
  </si>
  <si>
    <t>Cota-Parte IPVA Destinada ao FUNDEB (20,00%)</t>
  </si>
  <si>
    <t>[D_Fundeb_Valor_8]</t>
  </si>
  <si>
    <t>RECEITAS RECEBIDAS DO FUNDEB (2.1+2.2+2.3)</t>
  </si>
  <si>
    <t>[D_Fundeb_Valor_9]</t>
  </si>
  <si>
    <t>Transferências de Recursos do FUNDEB</t>
  </si>
  <si>
    <t>[D_Fundeb_Valor_10]</t>
  </si>
  <si>
    <t>[D_Fundeb_Valor_11]</t>
  </si>
  <si>
    <t>Rendimentos de aplicações financeiras</t>
  </si>
  <si>
    <t>[D_Fundeb_Valor_12]</t>
  </si>
  <si>
    <t>RESULTADO LÍQUIDO DAS TRANSFERÊNCIAS DO FUNDEB (2.1-1)</t>
  </si>
  <si>
    <t>[MDE_Valor_1.1]</t>
  </si>
  <si>
    <t>[MDE_Valor_1.2]</t>
  </si>
  <si>
    <t>[MDE_Valor_1.3]</t>
  </si>
  <si>
    <t>[MDE_Valor_1.4]</t>
  </si>
  <si>
    <t>DESPESAS COM AÇÕES TÍPICAS DE MANUTENÇÃO E DESENVOLVIMENTO DO ENSINO (2.1+ ... +2.5)</t>
  </si>
  <si>
    <t>Outras despesas integradas à Educação infantil e ao Ensino Fundamental)</t>
  </si>
  <si>
    <t>Ensino Profissional</t>
  </si>
  <si>
    <t>Educação de Jovens e Adultos</t>
  </si>
  <si>
    <t>Educação Especial</t>
  </si>
  <si>
    <t>Despesas com Obras</t>
  </si>
  <si>
    <t>Outras despesas</t>
  </si>
  <si>
    <t>02.05.05.01.</t>
  </si>
  <si>
    <t>Despesas com ensino efetuadas em Consórcio Público e não consolidadas</t>
  </si>
  <si>
    <t>02.05.05.02.</t>
  </si>
  <si>
    <t>02.05.05.03.</t>
  </si>
  <si>
    <t>02.05.05.04.</t>
  </si>
  <si>
    <t>02.05.05.05.</t>
  </si>
  <si>
    <t>DEDUÇÕES (3.1+...+3.8)</t>
  </si>
  <si>
    <t>Receita de Aplicação Financeira dos Recursos do FUNDEB</t>
  </si>
  <si>
    <t>03.05.</t>
  </si>
  <si>
    <t>03.06.</t>
  </si>
  <si>
    <t>Despesas inscritas em restos a pagar não-processados (Educação infantil e Ensino Fundamental)</t>
  </si>
  <si>
    <t>03.07.</t>
  </si>
  <si>
    <t>Despesas inscritas no exercício em restos a pagar processados, sem disponibilidade financeira para pagamento (relacionadas à Educação infantil e ao Ensino Fundamental)</t>
  </si>
  <si>
    <t>[MDE_Valor_28.1.1]</t>
  </si>
  <si>
    <t>03.07.01.</t>
  </si>
  <si>
    <t>Quando os recursos forem oriundos da fonte MDE (impostos vinculados ao ensino)</t>
  </si>
  <si>
    <t>[MDE_Valor_28.1.2]</t>
  </si>
  <si>
    <t>03.07.02.</t>
  </si>
  <si>
    <t>Quando os recursos forem oriundos da fonte Fundeb</t>
  </si>
  <si>
    <t>03.08.</t>
  </si>
  <si>
    <t>Despesas custeadas com receitas vinculadas à MDE (passíveis de dedução, por estarem consideradas no item 02 acima)</t>
  </si>
  <si>
    <t>03.08.01.</t>
  </si>
  <si>
    <t>03.08.02.</t>
  </si>
  <si>
    <t>03.08.03.</t>
  </si>
  <si>
    <t>03.08.04.</t>
  </si>
  <si>
    <t>03.08.05.</t>
  </si>
  <si>
    <t>03.08.06.</t>
  </si>
  <si>
    <t>03.08.07.</t>
  </si>
  <si>
    <t>Outras despesas destinadas ao ensino regular (Educação Infantil e Ensino Fundamental)</t>
  </si>
  <si>
    <t>03.08.07.01.</t>
  </si>
  <si>
    <t>03.08.07.02.</t>
  </si>
  <si>
    <t>03.08.07.03.</t>
  </si>
  <si>
    <t>03.08.07.04.</t>
  </si>
  <si>
    <t>03.08.07.05.</t>
  </si>
  <si>
    <t>[MDE_Valor_23]</t>
  </si>
  <si>
    <t>03.09.</t>
  </si>
  <si>
    <t>Despesas indevidas com a MDE</t>
  </si>
  <si>
    <t>TOTAL APLICADO NO SETOR DE ENSINO (2-3)</t>
  </si>
  <si>
    <t>[MDE_Valor_44]</t>
  </si>
  <si>
    <t>TOTAL DA RECEITA BRUTA DE IMPOSTOS - ENSINO</t>
  </si>
  <si>
    <t>[MDE_Valor_45]</t>
  </si>
  <si>
    <t>PERCENTUAL APLICADO NA MDE (4/5x100 )</t>
  </si>
  <si>
    <t xml:space="preserve">Despesas inscritas em restos a pagar não-processados vinculadas ao Fundeb 60% </t>
  </si>
  <si>
    <t>Restos a pagar processados do Fundeb 60% inscritos sem disponibilidade de recursos</t>
  </si>
  <si>
    <t>Despesas do Fundeb 60% custeadas com superavit financeiro do exercício anterior</t>
  </si>
  <si>
    <t>Despesas indevidas com recursos do Fundeb 60%</t>
  </si>
  <si>
    <t>[Mag_Valor_10]</t>
  </si>
  <si>
    <t>[Mag_Valor_10.1]</t>
  </si>
  <si>
    <t>[Mag_Valor_10.2]</t>
  </si>
  <si>
    <t>[Mag_Valor_8]</t>
  </si>
  <si>
    <t>RECEITAS RECEBIDAS DO FUNDEB</t>
  </si>
  <si>
    <t>[Mag_Valor_9]</t>
  </si>
  <si>
    <t>PERCENTUAL APLICADO NA REMUNERAÇÃO DO MAGISTÉRIO COM EDUCAÇÃO INFANTIL E ENSINO FUNDAMENTAL (3/4 x100)</t>
  </si>
  <si>
    <t>[Sd_Fundeb_Valor_4]</t>
  </si>
  <si>
    <t>DESPESAS DO FUNDEB</t>
  </si>
  <si>
    <t>Despesas inscritas em restos a pagar não processados do Fundeb</t>
  </si>
  <si>
    <t xml:space="preserve">Despesas inscritas em restos a pagar processados do Fundeb sem disponibilidade de recursos </t>
  </si>
  <si>
    <t>Despesas do Fundeb custeadas com superavit financeiro do exercício anterior</t>
  </si>
  <si>
    <t>Despesas do Fundeb custeadas com precatórios do Fundeb</t>
  </si>
  <si>
    <t>[Sd_Fundeb_Valor_7]</t>
  </si>
  <si>
    <t>[Sd_Fundeb_Valor_7.1]</t>
  </si>
  <si>
    <t>03.05.01.</t>
  </si>
  <si>
    <t>Despesas vinculadas ao FUNDEB, mas custeadas com recursos de outras fontes</t>
  </si>
  <si>
    <t>[Sd_Fundeb_Valor_7.2]</t>
  </si>
  <si>
    <t>03.05.02.</t>
  </si>
  <si>
    <t>[Sd_Fundeb_Valor_6]</t>
  </si>
  <si>
    <t>% DO FUNDEB NÃO APLICADO NO EXERCÍCIO 100-(4/1)x100</t>
  </si>
  <si>
    <t>[Sd_Fundeb_Valor_6.1]</t>
  </si>
  <si>
    <t>CONTROLE DA UTILIZAÇÃO DE RECURSOS DO FUNDEB NO EXERCÍCIO:</t>
  </si>
  <si>
    <t>[Sd_Fundeb_Valor_6.2]</t>
  </si>
  <si>
    <t>Recursos recebidos e não utilizados oriundos do Fundeb no exercício anterior ao analisado</t>
  </si>
  <si>
    <t>[Sd_Fundeb_Valor_6.3]</t>
  </si>
  <si>
    <t>06.02.</t>
  </si>
  <si>
    <t>Despesas custeadas com os recursos do item 6.1 até o 1º trimestre do exercício em análise</t>
  </si>
  <si>
    <t>[Sd_Fundeb_Valor_6.4]</t>
  </si>
  <si>
    <t>06.03.</t>
  </si>
  <si>
    <t>Montante não aplicado no período</t>
  </si>
  <si>
    <t>Despesas pagas com recursos de transferências para saúde</t>
  </si>
  <si>
    <t>Despesas pagas com receita de serviços de saúde</t>
  </si>
  <si>
    <t>Despesas pagas com outros recursos</t>
  </si>
  <si>
    <t>[FMS_Valor_16.1]</t>
  </si>
  <si>
    <t>Despesas inscritas em restos a pagar processados sem disponibilidade financeira, a serem honradas com recursos de outro orçamento</t>
  </si>
  <si>
    <t>Despesas inscritas em Restos a Pagar não processados sem disponibilidade financeira</t>
  </si>
  <si>
    <t>Despesas com disponibilidade de caixa decorrente de Restos a Pagar cancelados</t>
  </si>
  <si>
    <t>[FMS_Valor_16.2]</t>
  </si>
  <si>
    <t>Despesas não enquadráveis em ASPS, mas com fonte de recursos nos artigos 7° a 9° da Lei Complementar n° 141/2012</t>
  </si>
  <si>
    <t>[FMS_Valor_16.2.1]</t>
  </si>
  <si>
    <t>02.07.01.</t>
  </si>
  <si>
    <t>[FMS_Valor_16.2.2]</t>
  </si>
  <si>
    <t>02.07.02.</t>
  </si>
  <si>
    <t>[FMS_Valor_16.2.3]</t>
  </si>
  <si>
    <t>02.07.03.</t>
  </si>
  <si>
    <t>[FMS_Valor_16.2.4]</t>
  </si>
  <si>
    <t>02.07.04.</t>
  </si>
  <si>
    <t>[FMS_Valor_16.2.5]</t>
  </si>
  <si>
    <t>02.07.05.</t>
  </si>
  <si>
    <t>[FMS_Valor_25]</t>
  </si>
  <si>
    <t>Despesas com recursos vinculados ao percentual mínimo não aplicado em Saúde em exercícios anteriores</t>
  </si>
  <si>
    <t>[FMS_Valor_17]</t>
  </si>
  <si>
    <t>02.09.</t>
  </si>
  <si>
    <t>Outras despesas com ações e serviços que não devem ser computadas para o limite</t>
  </si>
  <si>
    <t>DESPESAS PRÓPRIAS AÇÕES E SERVIÇOS PÚBLICOS DE SAÚDE - recursos oriundos do FMS (1-2)</t>
  </si>
  <si>
    <t>[FMS_Valor_21]</t>
  </si>
  <si>
    <t>TOTAL DA RECEITA BRUTA DE IMPOSTOS - SAÚDE</t>
  </si>
  <si>
    <t>[FMS_Valor_22]</t>
  </si>
  <si>
    <t>PERCENTUAL APLICADO (3/4)x100</t>
  </si>
  <si>
    <t>[SMS_Valor_1]</t>
  </si>
  <si>
    <t>DESPESAS COM SAÚDE (SMS / outra Secretaria)</t>
  </si>
  <si>
    <t>[SMS_Valor_2]</t>
  </si>
  <si>
    <t>[SMS_Valor_3]</t>
  </si>
  <si>
    <t>[SMS_Valor_4]</t>
  </si>
  <si>
    <t>[SMS_Valor_5]</t>
  </si>
  <si>
    <t>[SMS_Valor_6]</t>
  </si>
  <si>
    <t>[SMS_Valor_7]</t>
  </si>
  <si>
    <t>[SMS_Valor_8]</t>
  </si>
  <si>
    <t>[SMS_Valor_11]</t>
  </si>
  <si>
    <t>[SMS_Valor_12]</t>
  </si>
  <si>
    <t>[SMS_Valor_13_1]</t>
  </si>
  <si>
    <t>[SMS_Valor_13]</t>
  </si>
  <si>
    <t>[SMS_Valor_14]</t>
  </si>
  <si>
    <t>Despesas pagas com Recursos de Transferências para Saúde (inclusive receita de aplicações financeiras desses recursos)</t>
  </si>
  <si>
    <t>[SMS_Valor_15]</t>
  </si>
  <si>
    <t>[SMS_Valor_16]</t>
  </si>
  <si>
    <t>[SMS_Valor_17]</t>
  </si>
  <si>
    <t>Despesas indevidas em ações e serviços públicos de saúde</t>
  </si>
  <si>
    <t>[SMS_Valor_18]</t>
  </si>
  <si>
    <t>[SMS_Valor_19]</t>
  </si>
  <si>
    <t>[SMS_Valor_20]</t>
  </si>
  <si>
    <t>DESPESAS PRÓPRIAS - recursos oriundos da SMS (1-2)</t>
  </si>
  <si>
    <t>[SMS_Valor_21]</t>
  </si>
  <si>
    <t>[SMS_Valor_22]</t>
  </si>
  <si>
    <t>Receita Prevista na LOA</t>
  </si>
  <si>
    <t>[An.Exec.Orc_5_3]</t>
  </si>
  <si>
    <t>Despesa Fixada na LOA</t>
  </si>
  <si>
    <t>Despesa Fixada na LOA - Orçamento Fiscal</t>
  </si>
  <si>
    <t>Despesa Fixada na LOA - Orçamento da Seguridade Social (Saúde)</t>
  </si>
  <si>
    <t>Despesa Fixada na LOA - Orçamento da Seguridade Social (Assistência Social)</t>
  </si>
  <si>
    <t>Despesa Fixada na LOA - Orçamento da Seguridade Social (Previdência Social)</t>
  </si>
  <si>
    <t>[An.Exec.Orc_1_4]</t>
  </si>
  <si>
    <t>Despesa Fixada na LOA - Orçamento Fiscal - Participação</t>
  </si>
  <si>
    <t>[An.Exec.Orc_2_4]</t>
  </si>
  <si>
    <t>Despesa Fixada na LOA - Orçamento da Seguridade Social (Saúde) - Participação</t>
  </si>
  <si>
    <t>[An.Exec.Orc_3_4]</t>
  </si>
  <si>
    <t>Despesa Fixada na LOA - Orçamento da Seguridade Social (Assistência Social) - Participação</t>
  </si>
  <si>
    <t>[An.Exec.Orc_4_4]</t>
  </si>
  <si>
    <t>Despesa Fixada na LOA - Orçamento da Seguridade Social (Previdência Social) - Participação</t>
  </si>
  <si>
    <t>[An.Exec.Orc_2_1]</t>
  </si>
  <si>
    <t>Operações de crédito previstas na LOA</t>
  </si>
  <si>
    <t>[An.Exec.Orc_2_2]</t>
  </si>
  <si>
    <t>Despesa de Capital prevista na LOA</t>
  </si>
  <si>
    <t>[An.Exec.Orc_1_5]</t>
  </si>
  <si>
    <t>Percentual autorizado pela LOA para abertura de crédito adicional suplementar (%)</t>
  </si>
  <si>
    <t>[An.Exec.Orc_1_6]</t>
  </si>
  <si>
    <t>Representatividade da modificação do orçamento diretamente pelo Poder Executivo (em R$)</t>
  </si>
  <si>
    <t>[An.Exec.Orc_1_7]</t>
  </si>
  <si>
    <t>Número da LOA</t>
  </si>
  <si>
    <t>[Desp.Fun.V_0_2]</t>
  </si>
  <si>
    <t>VALOR TOTAL DAS DESPESAS</t>
  </si>
  <si>
    <t>Receita Prevista (Previsão Inicial)</t>
  </si>
  <si>
    <t>[Bal.Orç.V_1_4]</t>
  </si>
  <si>
    <t>Receita Arrecadada (I)</t>
  </si>
  <si>
    <t>[Bal.Orç.V_1_6]</t>
  </si>
  <si>
    <t>% Executado da Receita Arrecadada (01.02. / 01.01. x 100)</t>
  </si>
  <si>
    <t>Despesa Autorizada (Atualizada)</t>
  </si>
  <si>
    <t>[Bal.Orç.V_2_4]</t>
  </si>
  <si>
    <t>Despesa Executada (II)</t>
  </si>
  <si>
    <t>[Bal.Orç.V_2_6]</t>
  </si>
  <si>
    <t>% Executado da Despesa Executada  (02.02. / 02.01. x 100)</t>
  </si>
  <si>
    <t>[Bal.Orç.V_3_4]</t>
  </si>
  <si>
    <t>Resultado da Execução Orçamentária (1.2-2.2)</t>
  </si>
  <si>
    <t>Créditos Adicionais abertos no exercício (total, independente da fonte de recurso) (5.1+6.1+7.1)</t>
  </si>
  <si>
    <t>[Bal.Orç.V_4]</t>
  </si>
  <si>
    <t>% Créditos Adicionais em relação à Despesa Autorizada</t>
  </si>
  <si>
    <t>[Bal.Orç.V_6]</t>
  </si>
  <si>
    <t>05.02.</t>
  </si>
  <si>
    <t>% Créditos Adicionais Suplementares abertos no exercício</t>
  </si>
  <si>
    <t>[Bal.Orç.V_8]</t>
  </si>
  <si>
    <t>% Créditos Adicionais Especiais abertos no exercício</t>
  </si>
  <si>
    <t>[Bal.Orç.V_10]</t>
  </si>
  <si>
    <t>07.02.</t>
  </si>
  <si>
    <t>% Créditos Adicionais Extraordinários abertos no exercício</t>
  </si>
  <si>
    <t>[QDA_1]</t>
  </si>
  <si>
    <t>Receita Prevista 2018</t>
  </si>
  <si>
    <t>[QDA_5]</t>
  </si>
  <si>
    <t>Receita Arrecadada 2018</t>
  </si>
  <si>
    <t>[QDA_9]</t>
  </si>
  <si>
    <t>QDA 2018 (Receita Arrecadada / Receita Prevista)</t>
  </si>
  <si>
    <t>[QED_1]</t>
  </si>
  <si>
    <t>Despesa Autorizada 2018 (Atualizada)</t>
  </si>
  <si>
    <t>[QED_5]</t>
  </si>
  <si>
    <t>Despesa Executada 2018</t>
  </si>
  <si>
    <t>[QED_9]</t>
  </si>
  <si>
    <t>QED 2018 (Despesa Executada / Despesa Autorizada Atualizada)</t>
  </si>
  <si>
    <t>[Rec.Cat.Ec_1_2]</t>
  </si>
  <si>
    <t>RECEITA CORRENTE</t>
  </si>
  <si>
    <t>[Rec.Cat.Ec_2_2]</t>
  </si>
  <si>
    <t>[Rec.Cat.Ec_3_2]</t>
  </si>
  <si>
    <t>Receita de Contribuições</t>
  </si>
  <si>
    <t>[Rec.Cat.Ec_4_2]</t>
  </si>
  <si>
    <t>[Rec.Cat.Ec_5_2]</t>
  </si>
  <si>
    <t>[Rec.Cat.Ec_6_2]</t>
  </si>
  <si>
    <t>[Rec.Cat.Ec_7_2]</t>
  </si>
  <si>
    <t>[Rec.Cat.Ec_8_2]</t>
  </si>
  <si>
    <t>[Rec.Cat.Ec_9_2]</t>
  </si>
  <si>
    <t>[Rec.Cat.Ec_10_2]</t>
  </si>
  <si>
    <t>[Rec.Cat.Ec_11_2]</t>
  </si>
  <si>
    <t>[Rec.Cat.Ec_12_2]</t>
  </si>
  <si>
    <t>[Rec.Cat.Ec_13_2]</t>
  </si>
  <si>
    <t>[Rec.Cat.Ec_14_2]</t>
  </si>
  <si>
    <t>[Rec.Cat.Ec_15_2]</t>
  </si>
  <si>
    <t>[Rec.Cat.Ec_16_2]</t>
  </si>
  <si>
    <t>DEDUÇÕES DA RECEITA</t>
  </si>
  <si>
    <t>[Rec.Cat.Ec_17_2]</t>
  </si>
  <si>
    <t>RECEITAS INTRA-ORÇAMENTÁRIAS</t>
  </si>
  <si>
    <t>[Rec.Cat.Ec_18_2]</t>
  </si>
  <si>
    <t>TOTAL DA RECEITA</t>
  </si>
  <si>
    <t>[Liq.Ime.V_3_2]</t>
  </si>
  <si>
    <t>Disponível (Exceto RPPS) 2018</t>
  </si>
  <si>
    <t>Disponível 2018</t>
  </si>
  <si>
    <t>Disponível do RPPS 2018</t>
  </si>
  <si>
    <t>[Liq.Ime.V_6_2]</t>
  </si>
  <si>
    <t>Passivo Circulante (Exceto RPPS) 2018</t>
  </si>
  <si>
    <t>Passivo Circulante 2018</t>
  </si>
  <si>
    <t>Passivo Circulante do RPPS 2018</t>
  </si>
  <si>
    <t>[Liq.Ime.V_7_2]</t>
  </si>
  <si>
    <t>Capacidade de pagamento imediato 2018 (1. - 2.)</t>
  </si>
  <si>
    <t>[Liq.Ime.V_8_2]</t>
  </si>
  <si>
    <t>Liquidez Imediata sem RPPS 2018 (1. / 2.)</t>
  </si>
  <si>
    <t>[Liq.Ime.V_8_4]</t>
  </si>
  <si>
    <t>Liquidez Imediata com RPPS 2018 (1.1 / 2.1)</t>
  </si>
  <si>
    <t>Passivo Não Circulante 2018</t>
  </si>
  <si>
    <t>[Liq.Corr.V_3_2]</t>
  </si>
  <si>
    <t>Ativo Circulante (Exceto RPPS) 2018</t>
  </si>
  <si>
    <t>Ativo Circulante 2018</t>
  </si>
  <si>
    <t>Ativo Circulante do RPPS 2018</t>
  </si>
  <si>
    <t>[Liq.Corr.V_6_2]</t>
  </si>
  <si>
    <t>[Liq.Corr.V_4_2]</t>
  </si>
  <si>
    <t>[Liq.Corr.V_5_2]</t>
  </si>
  <si>
    <t>[Liq.Corr.V_7_2]</t>
  </si>
  <si>
    <t>Capacidade de pagamento das dívidas de curto prazo 2018 (1. - 2.)</t>
  </si>
  <si>
    <t>[Liq.Corr.V_8_2]</t>
  </si>
  <si>
    <t>Liquidez Corrente sem RPPS 2018 (1. / 2.)</t>
  </si>
  <si>
    <t>[Liq.Corr.V_8_6]</t>
  </si>
  <si>
    <t>Liquidez Corrente com RPPS 2018 (1.1 / 2.1)</t>
  </si>
  <si>
    <t>Ativo Não Circulante 2018</t>
  </si>
  <si>
    <t>[Liq.Corr.V_2_3]</t>
  </si>
  <si>
    <t>Ativo Circulante do RPPS 2017</t>
  </si>
  <si>
    <t>[Div.Ativ.V_4]</t>
  </si>
  <si>
    <t>Total do Ativo 2018 (1.1 + 1.2)</t>
  </si>
  <si>
    <t>[Div.Ativ.V_6]</t>
  </si>
  <si>
    <t>Ativo Circulante</t>
  </si>
  <si>
    <t>[Div.Ativ.V_7]</t>
  </si>
  <si>
    <t>Ativo Não Circulante</t>
  </si>
  <si>
    <t>Dívida Ativa (saldo final 2018) (2.1.1 + 2.1.2 = 2.2.1 + 2.2.2)</t>
  </si>
  <si>
    <t>Dívida Ativa não Tributária</t>
  </si>
  <si>
    <t>Dívida Ativa classificada no Ativo Circulante</t>
  </si>
  <si>
    <t>Dívida Ativa classificada no Ativo Não Circulante</t>
  </si>
  <si>
    <t>Recebimentos da Dívida Ativa em 2018</t>
  </si>
  <si>
    <t>[Div.Ativ.V_5]</t>
  </si>
  <si>
    <t>% Dívida Ativa em relação ao Total do Ativo (2. / 1. x 100)</t>
  </si>
  <si>
    <t>[Div.Ativ.V_9]</t>
  </si>
  <si>
    <t>% Dívida Ativa classificada no Ativo Circulante (2.2.1 / 2. x 100)</t>
  </si>
  <si>
    <t>[Div.Ativ.V_11]</t>
  </si>
  <si>
    <t>% Dívida Ativa classificada no Ativo Não Circulante (2.2.2 / 2. x 100)</t>
  </si>
  <si>
    <t>[Div.Ativ.V_13]</t>
  </si>
  <si>
    <t>% Dívida Ativa Tributária em relação à Dívida Ativa (2.1.1. / 2. x 100)</t>
  </si>
  <si>
    <t>[Div.Ativ.V_15]</t>
  </si>
  <si>
    <t>04.04.</t>
  </si>
  <si>
    <t>% Dívida Ativa não Tributária em relação à Dívida Ativa (2.1.2 / 2. x 100)</t>
  </si>
  <si>
    <t>[Div.Ativ.V_3_2]</t>
  </si>
  <si>
    <t>% Recebimentos da Dívida Ativa (item 3 dividido pelo saldo da dív. at. do exercício anterior)</t>
  </si>
  <si>
    <t>Inscrição de Restos a pagar processados em 2018</t>
  </si>
  <si>
    <t>Inscrição de Restos a pagar não processados em 2018</t>
  </si>
  <si>
    <t>[PC.RP_9_2]</t>
  </si>
  <si>
    <t>Total da despesa empenhada em 2018</t>
  </si>
  <si>
    <t>[PC.RP_10_2]</t>
  </si>
  <si>
    <t>QIRPP 2018 (01 / 03)</t>
  </si>
  <si>
    <t>[PC.RP_11_2]</t>
  </si>
  <si>
    <t>QIRPNP 2018 (02 / 03)</t>
  </si>
  <si>
    <t>Receita Previdenciária prevista no DRAA 2018</t>
  </si>
  <si>
    <t>Despesa Previdenciária prevista no DRAA 2018</t>
  </si>
  <si>
    <t>Passivo atuarial = Provisões matemáticas previdenciárias (2.1+2.2-2.3)</t>
  </si>
  <si>
    <t>[RPPS_RT_SRV_14]</t>
  </si>
  <si>
    <t>Retenção - Total</t>
  </si>
  <si>
    <t>02.10.</t>
  </si>
  <si>
    <t>02.11.</t>
  </si>
  <si>
    <t>02.12.</t>
  </si>
  <si>
    <t>02.13.</t>
  </si>
  <si>
    <t>[RPPS_CT_SRV_14]</t>
  </si>
  <si>
    <t>02.14.</t>
  </si>
  <si>
    <t>Contabilizada - Total</t>
  </si>
  <si>
    <t>[RPPS_BP_SRV_1]</t>
  </si>
  <si>
    <t>[RPPS_BP_SRV_2]</t>
  </si>
  <si>
    <t>[RPPS_BP_SRV_3]</t>
  </si>
  <si>
    <t>[RPPS_BP_SRV_4]</t>
  </si>
  <si>
    <t>[RPPS_BP_SRV_5]</t>
  </si>
  <si>
    <t>[RPPS_BP_SRV_6]</t>
  </si>
  <si>
    <t>[RPPS_BP_SRV_7]</t>
  </si>
  <si>
    <t>[RPPS_BP_SRV_8]</t>
  </si>
  <si>
    <t>[RPPS_BP_SRV_9]</t>
  </si>
  <si>
    <t>[RPPS_BP_SRV_10]</t>
  </si>
  <si>
    <t>03.10.</t>
  </si>
  <si>
    <t>[RPPS_BP_SRV_11]</t>
  </si>
  <si>
    <t>03.11.</t>
  </si>
  <si>
    <t>[RPPS_BP_SRV_12]</t>
  </si>
  <si>
    <t>03.12.</t>
  </si>
  <si>
    <t>[RPPS_BP_SRV_13]</t>
  </si>
  <si>
    <t>03.13.</t>
  </si>
  <si>
    <t>[RPPS_BP_SRV_14]</t>
  </si>
  <si>
    <t>03.14.</t>
  </si>
  <si>
    <t>Benefícios Pagos Diretamente - Total</t>
  </si>
  <si>
    <t>Recolhimento (Valor Principal) - Janeiro</t>
  </si>
  <si>
    <t>Recolhimento (Valor Principal) - Fevereiro</t>
  </si>
  <si>
    <t>Recolhimento (Valor Principal) - Março</t>
  </si>
  <si>
    <t>Recolhimento (Valor Principal) - Abril</t>
  </si>
  <si>
    <t>04.05.</t>
  </si>
  <si>
    <t>Recolhimento (Valor Principal) - Maio</t>
  </si>
  <si>
    <t>04.06.</t>
  </si>
  <si>
    <t>Recolhimento (Valor Principal) - Junho</t>
  </si>
  <si>
    <t>04.07.</t>
  </si>
  <si>
    <t>Recolhimento (Valor Principal) - Julho</t>
  </si>
  <si>
    <t>04.08.</t>
  </si>
  <si>
    <t>Recolhimento (Valor Principal) - Agosto</t>
  </si>
  <si>
    <t>04.09.</t>
  </si>
  <si>
    <t>Recolhimento (Valor Principal) - Setembro</t>
  </si>
  <si>
    <t>04.10.</t>
  </si>
  <si>
    <t>Recolhimento (Valor Principal) - Outubro</t>
  </si>
  <si>
    <t>04.11.</t>
  </si>
  <si>
    <t>Recolhimento (Valor Principal) - Novembro</t>
  </si>
  <si>
    <t>04.12.</t>
  </si>
  <si>
    <t>Recolhimento (Valor Principal) - Dezembro</t>
  </si>
  <si>
    <t>04.13.</t>
  </si>
  <si>
    <t>Recolhimento (Valor Principal) - 13° Salário</t>
  </si>
  <si>
    <t>[RPPS_RC.P_SRV_14]</t>
  </si>
  <si>
    <t>04.14.</t>
  </si>
  <si>
    <t>Recolhimento (Valor Principal) - Total</t>
  </si>
  <si>
    <t>Recolhimento (Multas e Juros) - Janeiro</t>
  </si>
  <si>
    <t>Recolhimento (Multas e Juros) - Fevereiro</t>
  </si>
  <si>
    <t>Recolhimento (Multas e Juros) - Março</t>
  </si>
  <si>
    <t>05.04.</t>
  </si>
  <si>
    <t>Recolhimento (Multas e Juros) - Abril</t>
  </si>
  <si>
    <t>Recolhimento (Multas e Juros) - Maio</t>
  </si>
  <si>
    <t>05.06.</t>
  </si>
  <si>
    <t>Recolhimento (Multas e Juros) - Junho</t>
  </si>
  <si>
    <t>05.07.</t>
  </si>
  <si>
    <t>Recolhimento (Multas e Juros) - Julho</t>
  </si>
  <si>
    <t>05.08.</t>
  </si>
  <si>
    <t>Recolhimento (Multas e Juros) - Agosto</t>
  </si>
  <si>
    <t>05.09.</t>
  </si>
  <si>
    <t>Recolhimento (Multas e Juros) - Setembro</t>
  </si>
  <si>
    <t>05.10.</t>
  </si>
  <si>
    <t>Recolhimento (Multas e Juros) - Outubro</t>
  </si>
  <si>
    <t>05.11.</t>
  </si>
  <si>
    <t>Recolhimento (Multas e Juros) - Novembro</t>
  </si>
  <si>
    <t>05.12.</t>
  </si>
  <si>
    <t>Recolhimento (Multas e Juros) - Dezembro</t>
  </si>
  <si>
    <t>05.13.</t>
  </si>
  <si>
    <t>Recolhimento (Multas e Juros) - 13° Salário</t>
  </si>
  <si>
    <t>[RPPS_RC.MJ_SRV_14]</t>
  </si>
  <si>
    <t>05.14.</t>
  </si>
  <si>
    <t>Recolhimento (Multas e Juros) - Total</t>
  </si>
  <si>
    <t>[RPPS_RC_SRV_1]</t>
  </si>
  <si>
    <t>Recolhimento (Principal, Multas e Juros) - Janeiro</t>
  </si>
  <si>
    <t>[RPPS_RC_SRV_2]</t>
  </si>
  <si>
    <t>Recolhimento (Principal, Multas e Juros) - Fevereiro</t>
  </si>
  <si>
    <t>[RPPS_RC_SRV_3]</t>
  </si>
  <si>
    <t>Recolhimento (Principal, Multas e Juros) - Março</t>
  </si>
  <si>
    <t>[RPPS_RC_SRV_4]</t>
  </si>
  <si>
    <t>06.04.</t>
  </si>
  <si>
    <t>Recolhimento (Principal, Multas e Juros) - Abril</t>
  </si>
  <si>
    <t>[RPPS_RC_SRV_5]</t>
  </si>
  <si>
    <t>06.05.</t>
  </si>
  <si>
    <t>Recolhimento (Principal, Multas e Juros) - Maio</t>
  </si>
  <si>
    <t>[RPPS_RC_SRV_6]</t>
  </si>
  <si>
    <t>06.06.</t>
  </si>
  <si>
    <t>Recolhimento (Principal, Multas e Juros) - Junho</t>
  </si>
  <si>
    <t>[RPPS_RC_SRV_7]</t>
  </si>
  <si>
    <t>06.07.</t>
  </si>
  <si>
    <t>Recolhimento (Principal, Multas e Juros) - Julho</t>
  </si>
  <si>
    <t>[RPPS_RC_SRV_8]</t>
  </si>
  <si>
    <t>06.08.</t>
  </si>
  <si>
    <t>Recolhimento (Principal, Multas e Juros) - Agosto</t>
  </si>
  <si>
    <t>[RPPS_RC_SRV_9]</t>
  </si>
  <si>
    <t>06.09.</t>
  </si>
  <si>
    <t>Recolhimento (Principal, Multas e Juros) - Setembro</t>
  </si>
  <si>
    <t>[RPPS_RC_SRV_10]</t>
  </si>
  <si>
    <t>06.10.</t>
  </si>
  <si>
    <t>Recolhimento (Principal, Multas e Juros) - Outubro</t>
  </si>
  <si>
    <t>[RPPS_RC_SRV_11]</t>
  </si>
  <si>
    <t>06.11.</t>
  </si>
  <si>
    <t>Recolhimento (Principal, Multas e Juros) - Novembro</t>
  </si>
  <si>
    <t>[RPPS_RC_SRV_12]</t>
  </si>
  <si>
    <t>06.12.</t>
  </si>
  <si>
    <t>Recolhimento (Principal, Multas e Juros) - Dezembro</t>
  </si>
  <si>
    <t>[RPPS_RC_SRV_13]</t>
  </si>
  <si>
    <t>06.13.</t>
  </si>
  <si>
    <t>Recolhimento (Principal, Multas e Juros) - 13° Salário</t>
  </si>
  <si>
    <t>[RPPS_RC_SRV_14]</t>
  </si>
  <si>
    <t>06.14.</t>
  </si>
  <si>
    <t>Recolhimento (Principal, Multas e Juros) - Total</t>
  </si>
  <si>
    <t>[RPPS_NRC_SRV_1]</t>
  </si>
  <si>
    <t>Não Recolhida - Janeiro</t>
  </si>
  <si>
    <t>[RPPS_NRC_SRV_2]</t>
  </si>
  <si>
    <t>Não Recolhida - Fevereiro</t>
  </si>
  <si>
    <t>[RPPS_NRC_SRV_3]</t>
  </si>
  <si>
    <t>07.03.</t>
  </si>
  <si>
    <t>Não Recolhida - Março</t>
  </si>
  <si>
    <t>[RPPS_NRC_SRV_4]</t>
  </si>
  <si>
    <t>07.04.</t>
  </si>
  <si>
    <t>Não Recolhida - Abril</t>
  </si>
  <si>
    <t>[RPPS_NRC_SRV_5]</t>
  </si>
  <si>
    <t>07.05.</t>
  </si>
  <si>
    <t>Não Recolhida - Maio</t>
  </si>
  <si>
    <t>[RPPS_NRC_SRV_6]</t>
  </si>
  <si>
    <t>07.06.</t>
  </si>
  <si>
    <t>Não Recolhida - Junho</t>
  </si>
  <si>
    <t>[RPPS_NRC_SRV_7]</t>
  </si>
  <si>
    <t>07.07.</t>
  </si>
  <si>
    <t>Não Recolhida - Julho</t>
  </si>
  <si>
    <t>[RPPS_NRC_SRV_8]</t>
  </si>
  <si>
    <t>07.08.</t>
  </si>
  <si>
    <t>Não Recolhida - Agosto</t>
  </si>
  <si>
    <t>[RPPS_NRC_SRV_9]</t>
  </si>
  <si>
    <t>07.09.</t>
  </si>
  <si>
    <t>Não Recolhida - Setembro</t>
  </si>
  <si>
    <t>[RPPS_NRC_SRV_10]</t>
  </si>
  <si>
    <t>07.10.</t>
  </si>
  <si>
    <t>Não Recolhida - Outubro</t>
  </si>
  <si>
    <t>[RPPS_NRC_SRV_11]</t>
  </si>
  <si>
    <t>07.11.</t>
  </si>
  <si>
    <t>Não Recolhida - Novembro</t>
  </si>
  <si>
    <t>[RPPS_NRC_SRV_12]</t>
  </si>
  <si>
    <t>07.12.</t>
  </si>
  <si>
    <t>Não Recolhida - Dezembro</t>
  </si>
  <si>
    <t>[RPPS_NRC_SRV_13]</t>
  </si>
  <si>
    <t>07.13.</t>
  </si>
  <si>
    <t>Não Recolhida - 13° Salário</t>
  </si>
  <si>
    <t>[RPPS_NRC_SRV_14]</t>
  </si>
  <si>
    <t>07.14.</t>
  </si>
  <si>
    <t>Não Recolhida - Total</t>
  </si>
  <si>
    <t>[RPPS_DV_PATR.CN_14]</t>
  </si>
  <si>
    <t>Devida - Total</t>
  </si>
  <si>
    <t>[RPPS_CT_PATR.CN_14]</t>
  </si>
  <si>
    <t>[RPPS_BP_PATR.CN_14]</t>
  </si>
  <si>
    <t>[RPPS_RC.P_PATR.CN_14]</t>
  </si>
  <si>
    <t>[RPPS_RC.MJ_PATR.CN_14]</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</si>
  <si>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</si>
  <si>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</si>
  <si>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</si>
  <si>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</si>
  <si>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</si>
  <si>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</si>
  <si>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</si>
  <si>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</si>
  <si>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</si>
  <si>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</si>
  <si>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</si>
  <si>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</si>
  <si>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06.12.18.</t>
  </si>
  <si>
    <t>[RPPS_RC_PATR.CN_13]</t>
  </si>
  <si>
    <t>[RPPS_RC_PATR.CN_14]</t>
  </si>
  <si>
    <t>[RPPS_NRC_PATR.CN_1]</t>
  </si>
  <si>
    <t>07.01.18.</t>
  </si>
  <si>
    <t>[RPPS_NRC_PATR.CN_2]</t>
  </si>
  <si>
    <t>07.02.18.</t>
  </si>
  <si>
    <t>[RPPS_NRC_PATR.CN_3]</t>
  </si>
  <si>
    <t>[RPPS_NRC_PATR.CN_4]</t>
  </si>
  <si>
    <t>[RPPS_NRC_PATR.CN_5]</t>
  </si>
  <si>
    <t>[RPPS_NRC_PATR.CN_6]</t>
  </si>
  <si>
    <t>[RPPS_NRC_PATR.CN_7]</t>
  </si>
  <si>
    <t>[RPPS_NRC_PATR.CN_8]</t>
  </si>
  <si>
    <t>[RPPS_NRC_PATR.CN_9]</t>
  </si>
  <si>
    <t>[RPPS_NRC_PATR.CN_10]</t>
  </si>
  <si>
    <t>[RPPS_NRC_PATR.CN_11]</t>
  </si>
  <si>
    <t>[RPPS_NRC_PATR.CN_12]</t>
  </si>
  <si>
    <t>[RPPS_NRC_PATR.CN_13]</t>
  </si>
  <si>
    <t>[RPPS_NRC_PATR.CN_14]</t>
  </si>
  <si>
    <t>NS - Alíquota Atuarial - Segurados Ativos</t>
  </si>
  <si>
    <t>NS - Alíquota Atuarial - Aposentados</t>
  </si>
  <si>
    <t>NS - Alíquota Atuarial - Pensionistas</t>
  </si>
  <si>
    <t>NS - Alíquota Adotada - Segurados Ativos</t>
  </si>
  <si>
    <t>01.05.18.</t>
  </si>
  <si>
    <t>NS - Alíquota Adotada - Aposentados</t>
  </si>
  <si>
    <t>01.06.18.</t>
  </si>
  <si>
    <t>NS - Alíquota Adotada - Pensionistas</t>
  </si>
  <si>
    <t>02.01.18.</t>
  </si>
  <si>
    <t>NS - Alíquota Patronal Atuarial - Custo Normal - Ente</t>
  </si>
  <si>
    <t>02.02.18.</t>
  </si>
  <si>
    <t>NS - Alíquota Patronal Atuarial - Custo Suplementar- Ente</t>
  </si>
  <si>
    <t>02.03.18.</t>
  </si>
  <si>
    <t>NS - Alíquota Patronal Adotada - Custo Normal - Ente</t>
  </si>
  <si>
    <t>02.04.18.</t>
  </si>
  <si>
    <t>NS - Alíquota Patronal Adotada - Custo Suplementar- Ente</t>
  </si>
  <si>
    <t>03.01.18.</t>
  </si>
  <si>
    <t>PP - Alíquota Atuarial - Segurados Ativos</t>
  </si>
  <si>
    <t>PP - Alíquota Atuarial - Aposentados</t>
  </si>
  <si>
    <t>PP - Alíquota Atuarial - Pensionistas</t>
  </si>
  <si>
    <t>03.04.18.</t>
  </si>
  <si>
    <t>PP - Alíquota Adotada - Segurados Ativos</t>
  </si>
  <si>
    <t>PP - Alíquota Adotada - Aposentados</t>
  </si>
  <si>
    <t>PP - Alíquota Adotada - Pensionistas</t>
  </si>
  <si>
    <t>PP - Alíquota Patronal Atuarial - Custo Normal - Ente</t>
  </si>
  <si>
    <t>PP - Alíquota Patronal Atuarial - Custo Suplementar- Ente</t>
  </si>
  <si>
    <t>PP - Alíquota Patronal Adotada - Custo Normal - Ente</t>
  </si>
  <si>
    <t>PP - Alíquota Patronal Adotada - Custo Suplementar- Ente</t>
  </si>
  <si>
    <t>PF - Alíquota Atuarial - Segurados Ativos</t>
  </si>
  <si>
    <t>05.02.18.</t>
  </si>
  <si>
    <t>PF - Alíquota Atuarial - Aposentados</t>
  </si>
  <si>
    <t>PF - Alíquota Atuarial - Pensionistas</t>
  </si>
  <si>
    <t>05.04.18.</t>
  </si>
  <si>
    <t>PF - Alíquota Adotada - Segurados Ativos</t>
  </si>
  <si>
    <t>05.05.18.</t>
  </si>
  <si>
    <t>PF - Alíquota Adotada - Aposentados</t>
  </si>
  <si>
    <t>05.06.18.</t>
  </si>
  <si>
    <t>PF - Alíquota Adotada - Pensionistas</t>
  </si>
  <si>
    <t>PF - Alíquota Patronal Atuarial - Custo Normal - Ente</t>
  </si>
  <si>
    <t>PF - Alíquota Patronal Adotada - Custo Normal - Ente</t>
  </si>
  <si>
    <t>[Duod_1o_Valor_1]</t>
  </si>
  <si>
    <t>[Duod_1o_Valor_2]</t>
  </si>
  <si>
    <t>[Duod_1o_Valor_3]</t>
  </si>
  <si>
    <t>[Duod_1o_Valor_4]</t>
  </si>
  <si>
    <t>[Duod_1o_Valor_5]</t>
  </si>
  <si>
    <t>IRRF (retido pelo Município)</t>
  </si>
  <si>
    <t>[Duod_1o_Valor_6]</t>
  </si>
  <si>
    <t>[Duod_1o_Valor_7]</t>
  </si>
  <si>
    <t>Contribuições de Melhoria</t>
  </si>
  <si>
    <t>[Duod_1o_Valor_8]</t>
  </si>
  <si>
    <t>COSIP</t>
  </si>
  <si>
    <t>[Duod_1o_Valor_9]</t>
  </si>
  <si>
    <t>Multa e Juros de natureza tributária</t>
  </si>
  <si>
    <t>[Duod_1o_Valor_10]</t>
  </si>
  <si>
    <t>TRANSFERÊNCIAS</t>
  </si>
  <si>
    <t>[Duod_1o_Valor_11]</t>
  </si>
  <si>
    <t>Cota IOF - Ouro</t>
  </si>
  <si>
    <t>[Duod_1o_Valor_12]</t>
  </si>
  <si>
    <t>Cota ITR</t>
  </si>
  <si>
    <t>[Duod_1o_Valor_13]</t>
  </si>
  <si>
    <t>Cota IPVA</t>
  </si>
  <si>
    <t>[Duod_1o_Valor_14]</t>
  </si>
  <si>
    <t>Cota ICMS</t>
  </si>
  <si>
    <t>[Duod_1o_Valor_15]</t>
  </si>
  <si>
    <t>Cota IPI</t>
  </si>
  <si>
    <t>[Duod_1o_Valor_16]</t>
  </si>
  <si>
    <t>Cota FPM - Parcela Mensal (CF, art. 159, I, b)</t>
  </si>
  <si>
    <t>[Duod_1o_Valor_16.1]</t>
  </si>
  <si>
    <t>Cota FPM - Parcela extra do mês de dezembro (CF, art. 159, I, d)</t>
  </si>
  <si>
    <t>[Duod_1o_Valor_16.2]</t>
  </si>
  <si>
    <t>Cota FPM - Parcela extra do mês de julho (CF, art. 159, I, e)</t>
  </si>
  <si>
    <t>[Duod_1o_Valor_17]</t>
  </si>
  <si>
    <t>Cota ICMS - Desoneração</t>
  </si>
  <si>
    <t>[Duod_1o_Valor_18]</t>
  </si>
  <si>
    <t>CIDE</t>
  </si>
  <si>
    <t>[Duod_1o_Valor_19]</t>
  </si>
  <si>
    <t>AFM</t>
  </si>
  <si>
    <t>[Duod_1o_Valor_20]</t>
  </si>
  <si>
    <t>[Duod_1o_Valor_21_1]</t>
  </si>
  <si>
    <t>Dívida Ativa Tributária (Principal)</t>
  </si>
  <si>
    <t>[Duod_1o_Valor_21_2]</t>
  </si>
  <si>
    <t>Dívida Ativa Tributária (Multas e Juros)</t>
  </si>
  <si>
    <t>[Duod_1o_Valor_22]</t>
  </si>
  <si>
    <t>RECEITA EFETIVAMENTE ARRECADADA NO EXERCÍCIO ANTERIOR (1+2+3)</t>
  </si>
  <si>
    <t>[Duod_1o_Valor_23]</t>
  </si>
  <si>
    <t>Percentual estabelecido para o Município de acordo com a população</t>
  </si>
  <si>
    <t>[Duod_1o_Valor_24]</t>
  </si>
  <si>
    <t>LIMITE CONSTITUCIONAL (4x5)</t>
  </si>
  <si>
    <t>DESPESA AUTORIZADA PARA A CÂMARA NO EXERCÍCIO DE 2018</t>
  </si>
  <si>
    <t>[Duod_Confr_Valor_5.1]</t>
  </si>
  <si>
    <t>% em relação à Receita efetivamente arrecadada no exercício anterior (10/04*100)</t>
  </si>
  <si>
    <t>[Duod_Confr_Valor_6]</t>
  </si>
  <si>
    <t>Valor permitido (menor dos valores - 06 ou 07)</t>
  </si>
  <si>
    <t>[Duod_Confr_Valor_7]</t>
  </si>
  <si>
    <t>Diferença entre o valor permitido e o valor repassado (12-10)</t>
  </si>
  <si>
    <t>[RP_DISP.FIN_1.0]</t>
  </si>
  <si>
    <t>RECURSOS VINCULADOS:</t>
  </si>
  <si>
    <t>[RP_DISP.FIN_1]</t>
  </si>
  <si>
    <t>[RP_DISP.FIN_2]</t>
  </si>
  <si>
    <t>Restos a Pagar Processados (Liquidados e Não Pagos) de Exercícios Anteriores</t>
  </si>
  <si>
    <t>[RP_DISP.FIN_3]</t>
  </si>
  <si>
    <t>Restos a Pagar Processados (Liquidados e Não Pagos) do Exercício</t>
  </si>
  <si>
    <t>[RP_DISP.FIN_4]</t>
  </si>
  <si>
    <t>Restos a Pagar Não Processados (Empenhados e Não Liquidados) de Exercícios Anteriores</t>
  </si>
  <si>
    <t>[RP_DISP.FIN_5]</t>
  </si>
  <si>
    <t>Demais Obrigações Financeiras</t>
  </si>
  <si>
    <t>[RP_DISP.FIN_6]</t>
  </si>
  <si>
    <t>Disponibilidade de Caixa Líquida (01.06. = 01.01. - 01.02. - 01.03. - 01.04. - 01.05.)</t>
  </si>
  <si>
    <t>[RP_DISP.FIN_7]</t>
  </si>
  <si>
    <t>Restos a Pagar Não Processados (Empenhados e Não Liquidados) do Exercício</t>
  </si>
  <si>
    <t>[RP_DISP.FIN_8.0]</t>
  </si>
  <si>
    <t>RECURSOS NÃO VINCULADOS:</t>
  </si>
  <si>
    <t>[RP_DISP.FIN_8]</t>
  </si>
  <si>
    <t>[RP_DISP.FIN_9]</t>
  </si>
  <si>
    <t>[RP_DISP.FIN_10]</t>
  </si>
  <si>
    <t>[RP_DISP.FIN_11]</t>
  </si>
  <si>
    <t>[RP_DISP.FIN_12]</t>
  </si>
  <si>
    <t>[RP_DISP.FIN_13]</t>
  </si>
  <si>
    <t>Disponibilidade de Caixa Líquida (02.06. = 02.01. - 02.02. - 02.03. - 02.04. - 02.05.)</t>
  </si>
  <si>
    <t>[RP_DISP.FIN_14]</t>
  </si>
  <si>
    <t>[RP_DISP.FIN_15.0]</t>
  </si>
  <si>
    <t>TOTAL DE RECURSOS:</t>
  </si>
  <si>
    <t>[RP_DISP.FIN_15]</t>
  </si>
  <si>
    <t>[RP_DISP.FIN_16]</t>
  </si>
  <si>
    <t>[RP_DISP.FIN_17]</t>
  </si>
  <si>
    <t>[RP_DISP.FIN_18]</t>
  </si>
  <si>
    <t>[RP_DISP.FIN_19]</t>
  </si>
  <si>
    <t>[RP_DISP.FIN_20]</t>
  </si>
  <si>
    <t>Disponibilidade de Caixa Líquida (03.06. = 03.01. - 03.02. - 03.03. - 03.04. - 03.05.)</t>
  </si>
  <si>
    <t>[RP_DISP.FIN_21]</t>
  </si>
  <si>
    <t>[RPPS_DV_PATR.CE_14]</t>
  </si>
  <si>
    <t>[RPPS_CT_PATR.CE_14]</t>
  </si>
  <si>
    <t>[RPPS_BP_PATR.CE_1]</t>
  </si>
  <si>
    <t>[RPPS_BP_PATR.CE_2]</t>
  </si>
  <si>
    <t>[RPPS_BP_PATR.CE_3]</t>
  </si>
  <si>
    <t>[RPPS_BP_PATR.CE_4]</t>
  </si>
  <si>
    <t>[RPPS_BP_PATR.CE_5]</t>
  </si>
  <si>
    <t>[RPPS_BP_PATR.CE_6]</t>
  </si>
  <si>
    <t>[RPPS_BP_PATR.CE_7]</t>
  </si>
  <si>
    <t>[RPPS_BP_PATR.CE_8]</t>
  </si>
  <si>
    <t>[RPPS_BP_PATR.CE_9]</t>
  </si>
  <si>
    <t>[RPPS_BP_PATR.CE_10]</t>
  </si>
  <si>
    <t>[RPPS_BP_PATR.CE_11]</t>
  </si>
  <si>
    <t>[RPPS_BP_PATR.CE_12]</t>
  </si>
  <si>
    <t>[RPPS_BP_PATR.CE_13]</t>
  </si>
  <si>
    <t>[RPPS_BP_PATR.CE_14]</t>
  </si>
  <si>
    <t>[RPPS_RC.P_PATR.CE_14]</t>
  </si>
  <si>
    <t>[RPPS_RC.MJ_PATR.CE_14]</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</si>
  <si>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</si>
  <si>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</si>
  <si>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</si>
  <si>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</si>
  <si>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</si>
  <si>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</si>
  <si>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</si>
  <si>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</si>
  <si>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</si>
  <si>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</si>
  <si>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</si>
  <si>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</si>
  <si>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</si>
  <si>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[RPPS_RC_PATR.CE_14]</t>
  </si>
  <si>
    <t>[RPPS_NRC_PATR.CE_1]</t>
  </si>
  <si>
    <t>[RPPS_NRC_PATR.CE_2]</t>
  </si>
  <si>
    <t>[RPPS_NRC_PATR.CE_3]</t>
  </si>
  <si>
    <t>[RPPS_NRC_PATR.CE_4]</t>
  </si>
  <si>
    <t>[RPPS_NRC_PATR.CE_5]</t>
  </si>
  <si>
    <t>[RPPS_NRC_PATR.CE_6]</t>
  </si>
  <si>
    <t>[RPPS_NRC_PATR.CE_7]</t>
  </si>
  <si>
    <t>[RPPS_NRC_PATR.CE_8]</t>
  </si>
  <si>
    <t>[RPPS_NRC_PATR.CE_9]</t>
  </si>
  <si>
    <t>[RPPS_NRC_PATR.CE_10]</t>
  </si>
  <si>
    <t>[RPPS_NRC_PATR.CE_11]</t>
  </si>
  <si>
    <t>[RPPS_NRC_PATR.CE_12]</t>
  </si>
  <si>
    <t>[RPPS_NRC_PATR.CE_13]</t>
  </si>
  <si>
    <t>[RPPS_NRC_PATR.CE_14]</t>
  </si>
  <si>
    <t>Retida - Janeiro</t>
  </si>
  <si>
    <t>Retida - Fevereiro</t>
  </si>
  <si>
    <t>Retida - Março</t>
  </si>
  <si>
    <t>Retida - Abril</t>
  </si>
  <si>
    <t>Retida - Maio</t>
  </si>
  <si>
    <t>Retida - Junho</t>
  </si>
  <si>
    <t>Retida - Julho</t>
  </si>
  <si>
    <t>Retida - Agosto</t>
  </si>
  <si>
    <t>Retida - Setembro</t>
  </si>
  <si>
    <t>Retida - Outubro</t>
  </si>
  <si>
    <t>Retida - Novembro</t>
  </si>
  <si>
    <t>Retida - Dezembro</t>
  </si>
  <si>
    <t>Retida - 13° Salário</t>
  </si>
  <si>
    <t>[RGPS_RT_SRV_14]</t>
  </si>
  <si>
    <t>Retida - Total</t>
  </si>
  <si>
    <t>[RGPS_CT_SRV_14]</t>
  </si>
  <si>
    <t>[RGPS_BP_SRV_1]</t>
  </si>
  <si>
    <t>[RGPS_BP_SRV_2]</t>
  </si>
  <si>
    <t>[RGPS_BP_SRV_3]</t>
  </si>
  <si>
    <t>[RGPS_BP_SRV_4]</t>
  </si>
  <si>
    <t>[RGPS_BP_SRV_5]</t>
  </si>
  <si>
    <t>[RGPS_BP_SRV_6]</t>
  </si>
  <si>
    <t>[RGPS_BP_SRV_7]</t>
  </si>
  <si>
    <t>[RGPS_BP_SRV_8]</t>
  </si>
  <si>
    <t>[RGPS_BP_SRV_9]</t>
  </si>
  <si>
    <t>[RGPS_BP_SRV_10]</t>
  </si>
  <si>
    <t>[RGPS_BP_SRV_11]</t>
  </si>
  <si>
    <t>[RGPS_BP_SRV_12]</t>
  </si>
  <si>
    <t>[RGPS_BP_SRV_13]</t>
  </si>
  <si>
    <t>[RGPS_BP_SRV_14]</t>
  </si>
  <si>
    <t>[RGPS_RC.P_SRV_14]</t>
  </si>
  <si>
    <t>[RGPS_RC.MJ_SRV_14]</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</si>
  <si>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</si>
  <si>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</si>
  <si>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</si>
  <si>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</si>
  <si>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</si>
  <si>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</si>
  <si>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</si>
  <si>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</si>
  <si>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</si>
  <si>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</si>
  <si>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</si>
  <si>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</si>
  <si>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</si>
  <si>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[RGPS_RC_SRV_14]</t>
  </si>
  <si>
    <t>[RGPS_NRC_SRV_1]</t>
  </si>
  <si>
    <t>[RGPS_NRC_SRV_2]</t>
  </si>
  <si>
    <t>[RGPS_NRC_SRV_3]</t>
  </si>
  <si>
    <t>[RGPS_NRC_SRV_4]</t>
  </si>
  <si>
    <t>[RGPS_NRC_SRV_5]</t>
  </si>
  <si>
    <t>[RGPS_NRC_SRV_6]</t>
  </si>
  <si>
    <t>[RGPS_NRC_SRV_7]</t>
  </si>
  <si>
    <t>[RGPS_NRC_SRV_8]</t>
  </si>
  <si>
    <t>[RGPS_NRC_SRV_9]</t>
  </si>
  <si>
    <t>[RGPS_NRC_SRV_10]</t>
  </si>
  <si>
    <t>[RGPS_NRC_SRV_11]</t>
  </si>
  <si>
    <t>[RGPS_NRC_SRV_12]</t>
  </si>
  <si>
    <t>[RGPS_NRC_SRV_13]</t>
  </si>
  <si>
    <t>[RGPS_NRC_SRV_14]</t>
  </si>
  <si>
    <t>[RGPS_DV_PATR_14]</t>
  </si>
  <si>
    <t>[RGPS_CT_PATR_14]</t>
  </si>
  <si>
    <t>[RGPS_BP_PATR_14]</t>
  </si>
  <si>
    <t>[RGPS_RC.P_PATR_14]</t>
  </si>
  <si>
    <t>05.01.18.</t>
  </si>
  <si>
    <t>[RGPS_RC.MJ_PATR_14]</t>
  </si>
  <si>
    <t>[RGPS_RC_PATR_1]</t>
  </si>
  <si>
    <t>[RGPS_RC_PATR_2]</t>
  </si>
  <si>
    <t>[RGPS_RC_PATR_3]</t>
  </si>
  <si>
    <t>[RGPS_RC_PATR_4]</t>
  </si>
  <si>
    <t>[RGPS_RC_PATR_5]</t>
  </si>
  <si>
    <t>[RGPS_RC_PATR_6]</t>
  </si>
  <si>
    <t>06.06.18.</t>
  </si>
  <si>
    <t>[RGPS_RC_PATR_7]</t>
  </si>
  <si>
    <t>[RGPS_RC_PATR_8]</t>
  </si>
  <si>
    <t>[RGPS_RC_PATR_9]</t>
  </si>
  <si>
    <t>[RGPS_RC_PATR_10]</t>
  </si>
  <si>
    <t>[RGPS_RC_PATR_11]</t>
  </si>
  <si>
    <t>[RGPS_RC_PATR_12]</t>
  </si>
  <si>
    <t>[RGPS_RC_PATR_13]</t>
  </si>
  <si>
    <t>[RGPS_RC_PATR_14]</t>
  </si>
  <si>
    <t>[RGPS_NRC_PATR_1]</t>
  </si>
  <si>
    <t>[RGPS_NRC_PATR_2]</t>
  </si>
  <si>
    <t>[RGPS_NRC_PATR_3]</t>
  </si>
  <si>
    <t>07.03.18.</t>
  </si>
  <si>
    <t>[RGPS_NRC_PATR_4]</t>
  </si>
  <si>
    <t>[RGPS_NRC_PATR_5]</t>
  </si>
  <si>
    <t>[RGPS_NRC_PATR_6]</t>
  </si>
  <si>
    <t>[RGPS_NRC_PATR_7]</t>
  </si>
  <si>
    <t>[RGPS_NRC_PATR_8]</t>
  </si>
  <si>
    <t>[RGPS_NRC_PATR_9]</t>
  </si>
  <si>
    <t>[RGPS_NRC_PATR_10]</t>
  </si>
  <si>
    <t>[RGPS_NRC_PATR_11]</t>
  </si>
  <si>
    <t>[RGPS_NRC_PATR_12]</t>
  </si>
  <si>
    <t>[RGPS_NRC_PATR_13]</t>
  </si>
  <si>
    <t>[RGPS_NRC_PATR_14]</t>
  </si>
  <si>
    <t>[Sup_Def_Fin_1]</t>
  </si>
  <si>
    <t>Ativo Financeiro - 2018</t>
  </si>
  <si>
    <t>[Sup_Def_Fin_2]</t>
  </si>
  <si>
    <t>Passivo Financeiro - 2018</t>
  </si>
  <si>
    <t>[Sup_Def_Fin_3]</t>
  </si>
  <si>
    <t>Superavit / Deficit Financeiro 2018</t>
  </si>
  <si>
    <t>[Sup_Def_Fin_7]</t>
  </si>
  <si>
    <t>Principais contas negativas, se houver, ou que mais contribuíram para o deficit financeiro</t>
  </si>
  <si>
    <t>[Sup_Def_Fin_8]</t>
  </si>
  <si>
    <t>04.01</t>
  </si>
  <si>
    <t>[Sup_Def_Fin_9]</t>
  </si>
  <si>
    <t>[Sup_Def_Fin_10]</t>
  </si>
  <si>
    <t>[Sup_Def_Fin_11]</t>
  </si>
  <si>
    <t>[Sup_Def_Fin_12]</t>
  </si>
  <si>
    <t>[BalOrc_1]</t>
  </si>
  <si>
    <t>Receita Prevista - Corrente</t>
  </si>
  <si>
    <t>[BalOrc_2]</t>
  </si>
  <si>
    <t>Receita Prevista - Capital</t>
  </si>
  <si>
    <t>[BalOrc_3]</t>
  </si>
  <si>
    <t>Receita Prevista - Intraorçamentárias</t>
  </si>
  <si>
    <t>[BalOrc_4]</t>
  </si>
  <si>
    <t>Despesa Fixada - Corrente</t>
  </si>
  <si>
    <t>[BalOrc_5]</t>
  </si>
  <si>
    <t>Despesa Fixada - Capital</t>
  </si>
  <si>
    <t>[BalOrc_6]</t>
  </si>
  <si>
    <t>Despesa Fixada - Intraorçamentárias</t>
  </si>
  <si>
    <t>[BalOrc_7]</t>
  </si>
  <si>
    <t>Despesa Fixada - Reserva de Contingência</t>
  </si>
  <si>
    <t>[BalOrc_8]</t>
  </si>
  <si>
    <t>Despesa Realizada - Corrente</t>
  </si>
  <si>
    <t>[BalOrc_9]</t>
  </si>
  <si>
    <t>Despesa Realizada - Capital</t>
  </si>
  <si>
    <t>[BalOrc_10]</t>
  </si>
  <si>
    <t>Despesa Realizada - Intraorçamentárias</t>
  </si>
  <si>
    <t>[BalOrc_11]</t>
  </si>
  <si>
    <t>Despesa Realizada - Reserva de Contingência</t>
  </si>
  <si>
    <t>[DTP.Mensal_Jan]</t>
  </si>
  <si>
    <t>Despesa Total com Pessoal - Janeiro</t>
  </si>
  <si>
    <t>[DTP.Mensal_Fev]</t>
  </si>
  <si>
    <t>Despesa Total com Pessoal - Fevereiro</t>
  </si>
  <si>
    <t>[DTP.Mensal_Mar]</t>
  </si>
  <si>
    <t>Despesa Total com Pessoal - Março</t>
  </si>
  <si>
    <t>[DTP.Mensal_Abr]</t>
  </si>
  <si>
    <t>Despesa Total com Pessoal - Abril</t>
  </si>
  <si>
    <t>[DTP.Mensal_Mai]</t>
  </si>
  <si>
    <t>Despesa Total com Pessoal - Maio</t>
  </si>
  <si>
    <t>[DTP.Mensal_Jun]</t>
  </si>
  <si>
    <t>Despesa Total com Pessoal - Junho</t>
  </si>
  <si>
    <t>[DTP.Mensal_Jul]</t>
  </si>
  <si>
    <t>Despesa Total com Pessoal - Julho</t>
  </si>
  <si>
    <t>[DTP.Mensal_Ago]</t>
  </si>
  <si>
    <t>Despesa Total com Pessoal - Agosto</t>
  </si>
  <si>
    <t>[DTP.Mensal_Set]</t>
  </si>
  <si>
    <t>Despesa Total com Pessoal - Setembro</t>
  </si>
  <si>
    <t>[DTP.Mensal_Out]</t>
  </si>
  <si>
    <t>Despesa Total com Pessoal - Outubro</t>
  </si>
  <si>
    <t>[DTP.Mensal_Nov]</t>
  </si>
  <si>
    <t>Despesa Total com Pessoal - Novembro</t>
  </si>
  <si>
    <t>[DTP.Mensal_Dez]</t>
  </si>
  <si>
    <t>Despesa Total com Pessoal - Dezembro</t>
  </si>
  <si>
    <t>[RCL.Mensal_Jan]</t>
  </si>
  <si>
    <t>Receita Corrente Líquida - Janeiro</t>
  </si>
  <si>
    <t>[RCL.Mensal_Fev]</t>
  </si>
  <si>
    <t>Receita Corrente Líquida - Fevereiro</t>
  </si>
  <si>
    <t>[RCL.Mensal_Mar]</t>
  </si>
  <si>
    <t>Receita Corrente Líquida - Março</t>
  </si>
  <si>
    <t>[RCL.Mensal_Abr]</t>
  </si>
  <si>
    <t>Receita Corrente Líquida - Abril</t>
  </si>
  <si>
    <t>[RCL.Mensal_Mai]</t>
  </si>
  <si>
    <t>Receita Corrente Líquida - Maio</t>
  </si>
  <si>
    <t>[RCL.Mensal_Jun]</t>
  </si>
  <si>
    <t>Receita Corrente Líquida - Junho</t>
  </si>
  <si>
    <t>[RCL.Mensal_Jul]</t>
  </si>
  <si>
    <t>Receita Corrente Líquida - Julho</t>
  </si>
  <si>
    <t>[RCL.Mensal_Ago]</t>
  </si>
  <si>
    <t>Receita Corrente Líquida - Agosto</t>
  </si>
  <si>
    <t>[RCL.Mensal_Set]</t>
  </si>
  <si>
    <t>Receita Corrente Líquida - Setembro</t>
  </si>
  <si>
    <t>[RCL.Mensal_Out]</t>
  </si>
  <si>
    <t>Receita Corrente Líquida - Outubro</t>
  </si>
  <si>
    <t>[RCL.Mensal_Nov]</t>
  </si>
  <si>
    <t>Receita Corrente Líquida - Novembro</t>
  </si>
  <si>
    <t>[RCL.Mensal_Dez]</t>
  </si>
  <si>
    <t>Receita Corrente Líquida - Dezembro</t>
  </si>
  <si>
    <t>[QDA_Analise]</t>
  </si>
  <si>
    <t>Analisa o QDA</t>
  </si>
  <si>
    <t>[QED_Analise]</t>
  </si>
  <si>
    <t>Analisa o QED</t>
  </si>
  <si>
    <t>[ProvaBrasil_1]</t>
  </si>
  <si>
    <t>Análise Prova Brasil</t>
  </si>
  <si>
    <t>[ProvaBrasil_10]</t>
  </si>
  <si>
    <t>Sigla para inserção do valor no texto sem o número da fonte</t>
  </si>
  <si>
    <t>[ProvaBrasil_11]</t>
  </si>
  <si>
    <t>[ProvaBrasil_12]</t>
  </si>
  <si>
    <t>[ProvaBrasil_13]</t>
  </si>
  <si>
    <t>[ProvaBrasil_14]</t>
  </si>
  <si>
    <t>[ProvaBrasil_15]</t>
  </si>
  <si>
    <t>[ProvaBrasil_16]</t>
  </si>
  <si>
    <t>Para exclusão do gráfico de Recife</t>
  </si>
  <si>
    <t>[ProvaBrasil_17]</t>
  </si>
  <si>
    <t>Para exclusão dos gráfico dos demais</t>
  </si>
  <si>
    <t>[ProvaBrasil_2]</t>
  </si>
  <si>
    <t>[ProvaBrasil_3]</t>
  </si>
  <si>
    <t>[ProvaBrasil_4]</t>
  </si>
  <si>
    <t>[ProvaBrasil_5]</t>
  </si>
  <si>
    <t>[ProvaBrasil_6]</t>
  </si>
  <si>
    <t>[ProvaBrasil_7]</t>
  </si>
  <si>
    <t>[ProvaBrasil_8]</t>
  </si>
  <si>
    <t>[ProvaBrasil_9]</t>
  </si>
  <si>
    <t>[PC_OBS_RPPS]</t>
  </si>
  <si>
    <t>Faz a ressalva de que o PC é informado sem o RPPS.</t>
  </si>
  <si>
    <t>[POPULAÇÃO_TXT]</t>
  </si>
  <si>
    <t>População municipal (IBGE)</t>
  </si>
  <si>
    <t>[PREF.ORDENADOR]</t>
  </si>
  <si>
    <t>[PC.RP_11.3_11.5_abs]</t>
  </si>
  <si>
    <t>Informa o valor absoluto da variação do saldo dos RP processados (exercício atual e anterior)</t>
  </si>
  <si>
    <t>[PC.RP_11.3_11.5_crítica]</t>
  </si>
  <si>
    <t>Informa o termo INCREMENTO OU DECRÉSCIMO para a variação do saldo dos RP processados</t>
  </si>
  <si>
    <t>[OP.CRED_ATEND_1]</t>
  </si>
  <si>
    <t>Se o montante das operações de crédito ultrapassa o limite do Senado</t>
  </si>
  <si>
    <t>[OP.CRED_ATEND_2]</t>
  </si>
  <si>
    <t>[Op.Cred_Não.Arrecadação_1]</t>
  </si>
  <si>
    <t>Quando não houver operações de crédito.</t>
  </si>
  <si>
    <t>[DTP_Valor_45.2_ExcluirLinha]</t>
  </si>
  <si>
    <t>Exlclui a linha do PT caso não haja registro no item 2.4.2 do mesmo PT</t>
  </si>
  <si>
    <t>[FUNDEB_SD_CUMPR]</t>
  </si>
  <si>
    <t>Cumprimento do limite do saldo disponível da conta do FUNDEB (%).</t>
  </si>
  <si>
    <t>[ITMpe.NÍVEL]</t>
  </si>
  <si>
    <t>Indica o nível alcançado pelo município no ITMpe</t>
  </si>
  <si>
    <t>[Liq.Corr.V_7_2_texto]</t>
  </si>
  <si>
    <t>[Liq.Corr_CONCLUSÃO.1]</t>
  </si>
  <si>
    <t>[Liq.Corr_CONCLUSÃO]</t>
  </si>
  <si>
    <t>[Liq.Ime.V_7_2_texto]</t>
  </si>
  <si>
    <t>[Liq.Ime_CONCLUSÃO.1]</t>
  </si>
  <si>
    <t>[Liq.Ime_CONCLUSÃO]</t>
  </si>
  <si>
    <t>[Liq_Corr_AC_DoRPPS]</t>
  </si>
  <si>
    <t>ELIMINAR ESTA SIGLA NA PC2019</t>
  </si>
  <si>
    <t>[Liq_Corr_AC_SemRPPS]</t>
  </si>
  <si>
    <t>[Liq_Corr_PC_DoRPPS]</t>
  </si>
  <si>
    <t>[Liq_Corr_PC_SemRPPS]</t>
  </si>
  <si>
    <t>[Liq_Ime_Disp_DoRPPS]</t>
  </si>
  <si>
    <t>[Liq_Ime_Disp_SemRPPS]</t>
  </si>
  <si>
    <t>[Liq_Ime_PC_DoRPPS]</t>
  </si>
  <si>
    <t>[Liq_Ime_PC_SemRPPS]</t>
  </si>
  <si>
    <t>[Def.Sup_1]</t>
  </si>
  <si>
    <t>Analisa se houve deficit e elimina o parágrafo se superavit</t>
  </si>
  <si>
    <t>[DTP_DentroLimite_1.1]</t>
  </si>
  <si>
    <t>Texto para quando o município se manter dentro do limite</t>
  </si>
  <si>
    <t>[DTP_DentroLimite_2.1]</t>
  </si>
  <si>
    <t>Texto para quando o município se desenquadrar no exercício</t>
  </si>
  <si>
    <t>[DTP_DentroLimite_2.10]</t>
  </si>
  <si>
    <t>[DTP_DentroLimite_2.11]</t>
  </si>
  <si>
    <t>[DTP_DentroLimite_2.12]</t>
  </si>
  <si>
    <t>[DTP_DentroLimite_2.13.1]</t>
  </si>
  <si>
    <t>Exclui os títulos dos gráficos 92, 93 e 94</t>
  </si>
  <si>
    <t>[DTP_DentroLimite_2.13.2]</t>
  </si>
  <si>
    <t>Texto para quando o município se desenquadrar no exercício e existir RPPS</t>
  </si>
  <si>
    <t>[DTP_DentroLimite_2.13]</t>
  </si>
  <si>
    <t>[DTP_DentroLimite_2.13_1]</t>
  </si>
  <si>
    <t>[DTP_DentroLimite_2.14]</t>
  </si>
  <si>
    <t>[DTP_DentroLimite_2.15]</t>
  </si>
  <si>
    <t>[DTP_DentroLimite_2.16]</t>
  </si>
  <si>
    <t>[DTP_DentroLimite_2.17]</t>
  </si>
  <si>
    <t>[DTP_DentroLimite_2.18]</t>
  </si>
  <si>
    <t>[DTP_DentroLimite_2.19]</t>
  </si>
  <si>
    <t>[DTP_DentroLimite_2.2]</t>
  </si>
  <si>
    <t>[DTP_DentroLimite_2.20]</t>
  </si>
  <si>
    <t>[DTP_DentroLimite_2.21]</t>
  </si>
  <si>
    <t>[DTP_DentroLimite_2.22]</t>
  </si>
  <si>
    <t>[DTP_DentroLimite_2.23]</t>
  </si>
  <si>
    <t>[DTP_DentroLimite_2.24]</t>
  </si>
  <si>
    <t>[DTP_DentroLimite_2.25]</t>
  </si>
  <si>
    <t>[DTP_DentroLimite_2.26]</t>
  </si>
  <si>
    <t>[DTP_DentroLimite_2.27]</t>
  </si>
  <si>
    <t>[DTP_DentroLimite_2.28]</t>
  </si>
  <si>
    <t>[DTP_DentroLimite_2.29]</t>
  </si>
  <si>
    <t>[DTP_DentroLimite_2.3]</t>
  </si>
  <si>
    <t>[DTP_DentroLimite_2.30]</t>
  </si>
  <si>
    <t>[DTP_DentroLimite_2.31]</t>
  </si>
  <si>
    <t>[DTP_DentroLimite_2.32]</t>
  </si>
  <si>
    <t>[DTP_DentroLimite_2.33]</t>
  </si>
  <si>
    <t>[DTP_DentroLimite_2.34]</t>
  </si>
  <si>
    <t>[DTP_DentroLimite_2.35]</t>
  </si>
  <si>
    <t>[DTP_DentroLimite_2.36]</t>
  </si>
  <si>
    <t>[DTP_DentroLimite_2.37]</t>
  </si>
  <si>
    <t>[DTP_DentroLimite_2.38]</t>
  </si>
  <si>
    <t>[DTP_DentroLimite_2.39]</t>
  </si>
  <si>
    <t>[DTP_DentroLimite_2.4]</t>
  </si>
  <si>
    <t>[DTP_DentroLimite_2.5]</t>
  </si>
  <si>
    <t>[DTP_DentroLimite_2.6]</t>
  </si>
  <si>
    <t>[DTP_DentroLimite_2.7]</t>
  </si>
  <si>
    <t>[DTP_DentroLimite_2.8]</t>
  </si>
  <si>
    <t>[DTP_DentroLimite_2.9]</t>
  </si>
  <si>
    <t>[DTP_Valor_45.1_ExcluirLinha]</t>
  </si>
  <si>
    <t>[Duod_Fund_Legal]</t>
  </si>
  <si>
    <t>Fundamentação legal do duodécimo para o quadro resumo</t>
  </si>
  <si>
    <t>[EXERCÍCIO_1]</t>
  </si>
  <si>
    <t>Exercício -1</t>
  </si>
  <si>
    <t>[EXERCÍCIO_10]</t>
  </si>
  <si>
    <t>Exercício -10</t>
  </si>
  <si>
    <t>[EXERCÍCIO_11]</t>
  </si>
  <si>
    <t>Exercício -11</t>
  </si>
  <si>
    <t>[EXERCÍCIO_12]</t>
  </si>
  <si>
    <t>Exercício -12</t>
  </si>
  <si>
    <t>[EXERCÍCIO_13]</t>
  </si>
  <si>
    <t>Exercício -13</t>
  </si>
  <si>
    <t>[EXERCÍCIO_14]</t>
  </si>
  <si>
    <t>Exercício -14</t>
  </si>
  <si>
    <t>[EXERCÍCIO_15]</t>
  </si>
  <si>
    <t>Exercício -15</t>
  </si>
  <si>
    <t>[EXERCÍCIO_16]</t>
  </si>
  <si>
    <t>Exercício -16</t>
  </si>
  <si>
    <t>[EXERCÍCIO_17]</t>
  </si>
  <si>
    <t>Exercício -17</t>
  </si>
  <si>
    <t>[EXERCÍCIO_18]</t>
  </si>
  <si>
    <t>Exercício -18</t>
  </si>
  <si>
    <t>[EXERCÍCIO_19]</t>
  </si>
  <si>
    <t>Exercício -19</t>
  </si>
  <si>
    <t>[EXERCÍCIO_2]</t>
  </si>
  <si>
    <t>Exercício -2</t>
  </si>
  <si>
    <t>[EXERCÍCIO_3]</t>
  </si>
  <si>
    <t>Exercício -3</t>
  </si>
  <si>
    <t>[EXERCÍCIO_4]</t>
  </si>
  <si>
    <t>Exercício -4</t>
  </si>
  <si>
    <t>[EXERCÍCIO_5]</t>
  </si>
  <si>
    <t>Exercício -5</t>
  </si>
  <si>
    <t>[EXERCÍCIO_6]</t>
  </si>
  <si>
    <t>Exercício -6</t>
  </si>
  <si>
    <t>[EXERCÍCIO_7]</t>
  </si>
  <si>
    <t>Exercício -7</t>
  </si>
  <si>
    <t>[EXERCÍCIO_8]</t>
  </si>
  <si>
    <t>Exercício -8</t>
  </si>
  <si>
    <t>[EXERCÍCIO_9]</t>
  </si>
  <si>
    <t>Exercício -9</t>
  </si>
  <si>
    <t>[EXERCÍCIO_SEG]</t>
  </si>
  <si>
    <t>Exercício seguinte ao auditado</t>
  </si>
  <si>
    <t>[Exluir.Tabela_Res.Atuarial.1]</t>
  </si>
  <si>
    <t>Excluir tabela do apêndice referente ao resultado atuarial</t>
  </si>
  <si>
    <t>[Exluir.Tabela_Res.Atuarial.2]</t>
  </si>
  <si>
    <t>[Exluir.Tabela_Res.Atuarial.3]</t>
  </si>
  <si>
    <t>[Exluir.Tabela_Res.Prev.1]</t>
  </si>
  <si>
    <t>Excluir tabela do apêndice referente ao resultado previdenciário</t>
  </si>
  <si>
    <t>[Exluir.Tabela_Res.Prev.2]</t>
  </si>
  <si>
    <t>[Exluir.Tabela_Res.Prev.3]</t>
  </si>
  <si>
    <t>[Final.Mandato_1]</t>
  </si>
  <si>
    <t>Parágrafos do item Final de Mandato</t>
  </si>
  <si>
    <t>[Final.Mandato_10]</t>
  </si>
  <si>
    <t>[Final.Mandato_11]</t>
  </si>
  <si>
    <t>[Final.Mandato_12]</t>
  </si>
  <si>
    <t>[Final.Mandato_13]</t>
  </si>
  <si>
    <t>[Final.Mandato_14]</t>
  </si>
  <si>
    <t>[Final.Mandato_15]</t>
  </si>
  <si>
    <t>[Final.Mandato_16]</t>
  </si>
  <si>
    <t>[Final.Mandato_17]</t>
  </si>
  <si>
    <t>[Final.Mandato_18]</t>
  </si>
  <si>
    <t>[Final.Mandato_19]</t>
  </si>
  <si>
    <t>[Final.Mandato_2]</t>
  </si>
  <si>
    <t>[Final.Mandato_20]</t>
  </si>
  <si>
    <t>[Final.Mandato_21]</t>
  </si>
  <si>
    <t>[Final.Mandato_22]</t>
  </si>
  <si>
    <t>[Final.Mandato_23]</t>
  </si>
  <si>
    <t>[Final.Mandato_24]</t>
  </si>
  <si>
    <t>[Final.Mandato_25]</t>
  </si>
  <si>
    <t>[Final.Mandato_26]</t>
  </si>
  <si>
    <t>[Final.Mandato_3]</t>
  </si>
  <si>
    <t>[Final.Mandato_4]</t>
  </si>
  <si>
    <t>[Final.Mandato_5]</t>
  </si>
  <si>
    <t>[Final.Mandato_6]</t>
  </si>
  <si>
    <t>[Final.Mandato_7]</t>
  </si>
  <si>
    <t>[Final.Mandato_8]</t>
  </si>
  <si>
    <t>[Final.Mandato_9]</t>
  </si>
  <si>
    <t>[INCISO_29A_1]</t>
  </si>
  <si>
    <t>Inciso de enquadramento no art. 29-A</t>
  </si>
  <si>
    <t>[INCISO_29A_2]</t>
  </si>
  <si>
    <t>[INCISO_29A_3]</t>
  </si>
  <si>
    <t>[INCISO_29A_4]</t>
  </si>
  <si>
    <t>[INCISO_29A_5]</t>
  </si>
  <si>
    <t>[IPTU_Não.Arrecadação_1]</t>
  </si>
  <si>
    <t>Quando não houver arrecadação do IPTU</t>
  </si>
  <si>
    <t>[IPTU_Não.Arrecadação_2]</t>
  </si>
  <si>
    <t>[IPTU_Não.Arrecadação_3]</t>
  </si>
  <si>
    <t>[IPTU_Não.Arrecadação_4]</t>
  </si>
  <si>
    <t>[IPTU_Não.Arrecadação_5]</t>
  </si>
  <si>
    <t>[IPTU_Não.Arrecadação_6]</t>
  </si>
  <si>
    <t>[Bal.Orç.V_3_4_Abs]</t>
  </si>
  <si>
    <t>Valor absoluto do déficit ou superávit</t>
  </si>
  <si>
    <t>[Dív.Ativa_100%_At.Circ_1]</t>
  </si>
  <si>
    <t>Texto para quando a dívida ativa estiver 100% no ativo circulante</t>
  </si>
  <si>
    <t>[Dív.Ativa_100%_At.Circ_2]</t>
  </si>
  <si>
    <t>[Dív.Ativa_100%_At.Circ_3]</t>
  </si>
  <si>
    <t>[Dív.Ativa_100%_At.Circ_4]</t>
  </si>
  <si>
    <t>[Dív.Ativa_100%_At.Circ_5]</t>
  </si>
  <si>
    <t>[Dív.Ativa_At.Circ_Não.Circ_1]</t>
  </si>
  <si>
    <t>Texto para quando a dívida ativa estiver no AC e no ANC</t>
  </si>
  <si>
    <t>[Dív.Ativa_At.Circ_Não.Circ_10]</t>
  </si>
  <si>
    <t>[Dív.Ativa_At.Circ_Não.Circ_11]</t>
  </si>
  <si>
    <t>[Dív.Ativa_At.Circ_Não.Circ_12]</t>
  </si>
  <si>
    <t>Texto para quando a dívida ativa estiver apenas no ANC</t>
  </si>
  <si>
    <t>[Dív.Ativa_At.Circ_Não.Circ_13]</t>
  </si>
  <si>
    <t>[Dív.Ativa_At.Circ_Não.Circ_14]</t>
  </si>
  <si>
    <t>[Dív.Ativa_At.Circ_Não.Circ_15]</t>
  </si>
  <si>
    <t>[Dív.Ativa_At.Circ_Não.Circ_16]</t>
  </si>
  <si>
    <t>[Dív.Ativa_At.Circ_Não.Circ_17]</t>
  </si>
  <si>
    <t>[Dív.Ativa_At.Circ_Não.Circ_2]</t>
  </si>
  <si>
    <t>[Dív.Ativa_At.Circ_Não.Circ_3]</t>
  </si>
  <si>
    <t>[Dív.Ativa_At.Circ_Não.Circ_4]</t>
  </si>
  <si>
    <t>[Dív.Ativa_At.Circ_Não.Circ_5]</t>
  </si>
  <si>
    <t>[Dív.Ativa_At.Circ_Não.Circ_6]</t>
  </si>
  <si>
    <t>[Dív.Ativa_At.Circ_Não.Circ_7]</t>
  </si>
  <si>
    <t>[Dív.Ativa_At.Circ_Não.Circ_8]</t>
  </si>
  <si>
    <t>[Dív.Ativa_At.Circ_Não.Circ_9]</t>
  </si>
  <si>
    <t>[Div.Ativa_Não.Arrecadação_1]</t>
  </si>
  <si>
    <t>Quando não houver arrecadação do COSIP</t>
  </si>
  <si>
    <t>[Div.Ativa_Não.Arrecadação_2]</t>
  </si>
  <si>
    <t>[DTP.AP_1.1]</t>
  </si>
  <si>
    <t>Número Processo Gestão Fiscal</t>
  </si>
  <si>
    <t>[DTP.AP_1.2]</t>
  </si>
  <si>
    <t>Exercício Processo Gestão Fiscal</t>
  </si>
  <si>
    <t>[DTP.AP_1.3]</t>
  </si>
  <si>
    <t>Relator Processo Gestão Fiscal</t>
  </si>
  <si>
    <t>[DTP.AP_1.4]</t>
  </si>
  <si>
    <t>Situação Processo Gestão Fiscal</t>
  </si>
  <si>
    <t>[DTP.AP_10.1]</t>
  </si>
  <si>
    <t>[DTP.AP_10.2]</t>
  </si>
  <si>
    <t>[DTP.AP_10.3]</t>
  </si>
  <si>
    <t>[DTP.AP_10.4]</t>
  </si>
  <si>
    <t>[DTP.AP_11.1]</t>
  </si>
  <si>
    <t>[DTP.AP_11.2]</t>
  </si>
  <si>
    <t>[DTP.AP_11.3]</t>
  </si>
  <si>
    <t>[DTP.AP_11.4]</t>
  </si>
  <si>
    <t>[DTP.AP_12.1]</t>
  </si>
  <si>
    <t>[DTP.AP_12.2]</t>
  </si>
  <si>
    <t>[DTP.AP_12.3]</t>
  </si>
  <si>
    <t>[DTP.AP_12.4]</t>
  </si>
  <si>
    <t>[DTP.AP_13.1]</t>
  </si>
  <si>
    <t>[DTP.AP_13.2]</t>
  </si>
  <si>
    <t>[DTP.AP_13.3]</t>
  </si>
  <si>
    <t>[DTP.AP_13.4]</t>
  </si>
  <si>
    <t>[DTP.AP_14.1]</t>
  </si>
  <si>
    <t>[DTP.AP_14.2]</t>
  </si>
  <si>
    <t>[DTP.AP_14.3]</t>
  </si>
  <si>
    <t>[DTP.AP_14.4]</t>
  </si>
  <si>
    <t>[DTP.AP_15.1]</t>
  </si>
  <si>
    <t>[DTP.AP_15.2]</t>
  </si>
  <si>
    <t>[DTP.AP_15.3]</t>
  </si>
  <si>
    <t>[DTP.AP_15.4]</t>
  </si>
  <si>
    <t>[DTP.AP_16.1]</t>
  </si>
  <si>
    <t>[DTP.AP_16.2]</t>
  </si>
  <si>
    <t>[DTP.AP_16.3]</t>
  </si>
  <si>
    <t>[DTP.AP_16.4]</t>
  </si>
  <si>
    <t>[DTP.AP_17.1]</t>
  </si>
  <si>
    <t>[DTP.AP_17.2]</t>
  </si>
  <si>
    <t>[DTP.AP_17.3]</t>
  </si>
  <si>
    <t>[DTP.AP_17.4]</t>
  </si>
  <si>
    <t>[DTP.AP_18.1]</t>
  </si>
  <si>
    <t>[DTP.AP_18.2]</t>
  </si>
  <si>
    <t>[DTP.AP_18.3]</t>
  </si>
  <si>
    <t>[DTP.AP_18.4]</t>
  </si>
  <si>
    <t>[DTP.AP_19.1]</t>
  </si>
  <si>
    <t>[DTP.AP_19.2]</t>
  </si>
  <si>
    <t>[DTP.AP_19.3]</t>
  </si>
  <si>
    <t>[DTP.AP_19.4]</t>
  </si>
  <si>
    <t>[DTP.AP_2.1]</t>
  </si>
  <si>
    <t>[DTP.AP_2.2]</t>
  </si>
  <si>
    <t>[DTP.AP_2.3]</t>
  </si>
  <si>
    <t>[DTP.AP_2.4]</t>
  </si>
  <si>
    <t>[DTP.AP_20.1]</t>
  </si>
  <si>
    <t>[DTP.AP_20.2]</t>
  </si>
  <si>
    <t>[DTP.AP_20.3]</t>
  </si>
  <si>
    <t>[DTP.AP_20.4]</t>
  </si>
  <si>
    <t>[DTP.AP_21.1]</t>
  </si>
  <si>
    <t>[DTP.AP_21.2]</t>
  </si>
  <si>
    <t>[DTP.AP_21.3]</t>
  </si>
  <si>
    <t>[DTP.AP_21.4]</t>
  </si>
  <si>
    <t>[DTP.AP_22.1]</t>
  </si>
  <si>
    <t>[DTP.AP_22.2]</t>
  </si>
  <si>
    <t>[DTP.AP_22.3]</t>
  </si>
  <si>
    <t>[DTP.AP_22.4]</t>
  </si>
  <si>
    <t>[DTP.AP_23.1]</t>
  </si>
  <si>
    <t>[DTP.AP_23.2]</t>
  </si>
  <si>
    <t>[DTP.AP_23.3]</t>
  </si>
  <si>
    <t>[DTP.AP_23.4]</t>
  </si>
  <si>
    <t>[DTP.AP_24.1]</t>
  </si>
  <si>
    <t>[DTP.AP_24.2]</t>
  </si>
  <si>
    <t>[DTP.AP_24.3]</t>
  </si>
  <si>
    <t>[DTP.AP_24.4]</t>
  </si>
  <si>
    <t>[DTP.AP_25.1]</t>
  </si>
  <si>
    <t>[DTP.AP_25.2]</t>
  </si>
  <si>
    <t>[DTP.AP_25.3]</t>
  </si>
  <si>
    <t>[DTP.AP_25.4]</t>
  </si>
  <si>
    <t>[DTP.AP_3.1]</t>
  </si>
  <si>
    <t>[DTP.AP_3.2]</t>
  </si>
  <si>
    <t>[DTP.AP_3.3]</t>
  </si>
  <si>
    <t>[DTP.AP_3.4]</t>
  </si>
  <si>
    <t>[DTP.AP_4.1]</t>
  </si>
  <si>
    <t>[DTP.AP_4.2]</t>
  </si>
  <si>
    <t>[DTP.AP_4.3]</t>
  </si>
  <si>
    <t>[DTP.AP_4.4]</t>
  </si>
  <si>
    <t>[DTP.AP_5.1]</t>
  </si>
  <si>
    <t>[DTP.AP_5.2]</t>
  </si>
  <si>
    <t>[DTP.AP_5.3]</t>
  </si>
  <si>
    <t>[DTP.AP_5.4]</t>
  </si>
  <si>
    <t>[DTP.AP_6.1]</t>
  </si>
  <si>
    <t>[DTP.AP_6.2]</t>
  </si>
  <si>
    <t>[DTP.AP_6.3]</t>
  </si>
  <si>
    <t>[DTP.AP_6.4]</t>
  </si>
  <si>
    <t>[DTP.AP_7.1]</t>
  </si>
  <si>
    <t>[DTP.AP_7.2]</t>
  </si>
  <si>
    <t>[DTP.AP_7.3]</t>
  </si>
  <si>
    <t>[DTP.AP_7.4]</t>
  </si>
  <si>
    <t>[DTP.AP_8.1]</t>
  </si>
  <si>
    <t>[DTP.AP_8.2]</t>
  </si>
  <si>
    <t>[DTP.AP_8.3]</t>
  </si>
  <si>
    <t>[DTP.AP_8.4]</t>
  </si>
  <si>
    <t>[DTP.AP_9.1]</t>
  </si>
  <si>
    <t>[DTP.AP_9.2]</t>
  </si>
  <si>
    <t>[DTP.AP_9.3]</t>
  </si>
  <si>
    <t>[DTP.AP_9.4]</t>
  </si>
  <si>
    <t>[Conclusao_T2]</t>
  </si>
  <si>
    <t>Excluir parágrafo e parte da tabela de limites do resumo conclusivo</t>
  </si>
  <si>
    <t>[Conclusao_T3]</t>
  </si>
  <si>
    <t>[Conclusao_T4]</t>
  </si>
  <si>
    <t>[COSIP_Não.Arrecadação_1]</t>
  </si>
  <si>
    <t>[COSIP_Não.Arrecadação_2]</t>
  </si>
  <si>
    <t>[COSIP_Não.Arrecadação_3]</t>
  </si>
  <si>
    <t>[Cred.Adic_1.1]</t>
  </si>
  <si>
    <t>Para indicar o texto mais apropriado para o item de Créditos Adicionais. Situação 01</t>
  </si>
  <si>
    <t>[Cred.Adic_1.2]</t>
  </si>
  <si>
    <t>[Cred.Adic_1.3]</t>
  </si>
  <si>
    <t>[Cred.Adic_1.4]</t>
  </si>
  <si>
    <t>[Cred.Adic_1.5]</t>
  </si>
  <si>
    <t>[Cred.Adic_2.1]</t>
  </si>
  <si>
    <t>Para indicar o texto mais apropriado para o item de Créditos Adicionais. Situação 02</t>
  </si>
  <si>
    <t>[Cred.Adic_2.2]</t>
  </si>
  <si>
    <t>[Cred.Adic_2.3]</t>
  </si>
  <si>
    <t>[Cred.Adic_2.4]</t>
  </si>
  <si>
    <t>[Cred.Adic_2.5]</t>
  </si>
  <si>
    <t>[Cred.Adic_2.6]</t>
  </si>
  <si>
    <t>[Cred.Adic_2.7]</t>
  </si>
  <si>
    <t>[Cred.Adic_2.8]</t>
  </si>
  <si>
    <t>[Cred.Adic_2.9]</t>
  </si>
  <si>
    <t>[Cred.Adic_3.1]</t>
  </si>
  <si>
    <t>Para indicar o texto mais apropriado para o item de Créditos Adicionais. Situação 03</t>
  </si>
  <si>
    <t>[Cred.Adic_3.2]</t>
  </si>
  <si>
    <t>[Cred.Adic_3.3]</t>
  </si>
  <si>
    <t>[Cred.Adic_3.4]</t>
  </si>
  <si>
    <t>[Cred.Adic_3.5]</t>
  </si>
  <si>
    <t>[Cred.Adic_3.6]</t>
  </si>
  <si>
    <t>[Cred.Adic_4.1]</t>
  </si>
  <si>
    <t>Para indicar o texto mais apropriado para o item de Créditos Adicionais. Situação 04</t>
  </si>
  <si>
    <t>[Cred.Adic_4.2]</t>
  </si>
  <si>
    <t>[Cred.Adic_4.3]</t>
  </si>
  <si>
    <t>[Cred.Adic_4.4]</t>
  </si>
  <si>
    <t>[Cred.Adic_4.5]</t>
  </si>
  <si>
    <t>[Cred.Adic_4.6]</t>
  </si>
  <si>
    <t>[Cred.Adic_4.7]</t>
  </si>
  <si>
    <t>[Cred.Adic_5.1]</t>
  </si>
  <si>
    <t>Créditos Adicionais no tópico Execução Orçamentária</t>
  </si>
  <si>
    <t>[Cred.Adic_5.2]</t>
  </si>
  <si>
    <t>[Cred.Adic_5.3]</t>
  </si>
  <si>
    <t>[Cred.Adic_5.4]</t>
  </si>
  <si>
    <t>[Cred.Adic_5.5]</t>
  </si>
  <si>
    <t>[Cred.Adic_6.1]</t>
  </si>
  <si>
    <t>[Cred.Adic_6.2]</t>
  </si>
  <si>
    <t>[Cred.Adic_6.3]</t>
  </si>
  <si>
    <t>[CUMPR_LIM_DCL]</t>
  </si>
  <si>
    <t>Analisa o atendimento - item conclusão da minuta - DCL</t>
  </si>
  <si>
    <t>[CUMPR_LIM_DTP_1_1]</t>
  </si>
  <si>
    <t>Analisa o atendimento - item conclusão da minuta - DTP</t>
  </si>
  <si>
    <t>[CUMPR_LIM_DTP_1_2]</t>
  </si>
  <si>
    <t>[CUMPR_LIM_DTP_2_1]</t>
  </si>
  <si>
    <t>[CUMPR_LIM_DTP_2_2]</t>
  </si>
  <si>
    <t>[CUMPR_LIM_DTP_3_1]</t>
  </si>
  <si>
    <t>[CUMPR_LIM_DTP_3_2]</t>
  </si>
  <si>
    <t>[CUMPR_LIM_DTP_4_1]</t>
  </si>
  <si>
    <t>[CUMPR_LIM_DTP_4_2]</t>
  </si>
  <si>
    <t>[CUMPR_LIM_DTP_5_1]</t>
  </si>
  <si>
    <t>[CUMPR_LIM_DTP_5_2]</t>
  </si>
  <si>
    <t>[CUMPR_LIM_MAGIST]</t>
  </si>
  <si>
    <t>Analisa o atendimento - item conclusão da minuta - MAGISTÉRIO</t>
  </si>
  <si>
    <t>[CUMPR_LIM_MDE]</t>
  </si>
  <si>
    <t>Analisa o atendimento - item conclusão da minuta - MDE</t>
  </si>
  <si>
    <t>[CUMPR_LIM_SAUDE]</t>
  </si>
  <si>
    <t>Analisa o atendimento - item conclusão da minuta - SAÚDE</t>
  </si>
  <si>
    <t>[CUMPR_MENOR_DUOD]</t>
  </si>
  <si>
    <t>Analisa o atendimento - item conclusão da minuta - DUODÉCIMO</t>
  </si>
  <si>
    <t>[CUMPR_SALDO_FUNDEB]</t>
  </si>
  <si>
    <t>Analisa o atendimento - item conclusão da minuta - SALDO FUNDEB</t>
  </si>
  <si>
    <t>[ATEND_DCL1]</t>
  </si>
  <si>
    <t>Atendimento da DCL</t>
  </si>
  <si>
    <t>[Bal.Orç.O_3_1]</t>
  </si>
  <si>
    <t>Déficit ou Superávit</t>
  </si>
  <si>
    <t>[Bal.Orç.O_DefSup]</t>
  </si>
  <si>
    <t>[%DUOD_1]</t>
  </si>
  <si>
    <t>Percentual da RO a ser aplicada ao Município, de acordo com a sua população.</t>
  </si>
  <si>
    <t>[%DUOD_2]</t>
  </si>
  <si>
    <t>[%DUOD_3]</t>
  </si>
  <si>
    <t>[%DUOD_4]</t>
  </si>
  <si>
    <t>[%DUOD_5]</t>
  </si>
  <si>
    <t>[%MDECUMPR]</t>
  </si>
  <si>
    <t>Se cumpriu ou não o limite com MDE</t>
  </si>
  <si>
    <t>[ALERTA.DISP.CAIXABRUTA]</t>
  </si>
  <si>
    <t>[ALERTA.DIVATIVA_1]</t>
  </si>
  <si>
    <t>Verifica se o valor da dívida ativa total (PT Dívida Ativa) equivale ao somatório das suas contas analíticas, constantes no mesmo PT</t>
  </si>
  <si>
    <t>[ALERTA.DIVATIVA_2]</t>
  </si>
  <si>
    <t>[ALERTA.DTP_1]</t>
  </si>
  <si>
    <t>Alerta: em caso de necessidade de aporte municipal para fazer frente à insuficiência financeira.</t>
  </si>
  <si>
    <t>[ALERTA.DTP_2]</t>
  </si>
  <si>
    <t>Alerta: caso possua RPPS, mas não tenha registrado despesa com inativos.</t>
  </si>
  <si>
    <t>[ALERTA.DTP_3]</t>
  </si>
  <si>
    <t>Alerta: o valor da linha 02.04.01 tem que ser menor ou igual ao valor da linha 01.02.</t>
  </si>
  <si>
    <t>[ALERTA.EQ.FIN.PF_1]</t>
  </si>
  <si>
    <t>Alerta: resultado financeiro negativo para o PF</t>
  </si>
  <si>
    <t>[ALERTA.EQ.FIN_1]</t>
  </si>
  <si>
    <t>Alerta: quando o registro em rec orçamentária for inferior ao registrado no PT Análise da Receita</t>
  </si>
  <si>
    <t>[ALERTA.EQ.FIN_2]</t>
  </si>
  <si>
    <t>[ALERTA.MDE_1]</t>
  </si>
  <si>
    <t>Alerta para revisão do PT MDE quando o percentual for maior do que 29,99%.</t>
  </si>
  <si>
    <t>[ALERTA.MDE_2]</t>
  </si>
  <si>
    <t>Alerta para revisão do PT MDE quando o percentual for menor do que 22,00%.</t>
  </si>
  <si>
    <t>[ALERTA.MDE_3]</t>
  </si>
  <si>
    <t>Alerta para revisão do PT MDE quando o valor das deduções for maior do que as despesas.</t>
  </si>
  <si>
    <t>[ALERTA.MDE_4]</t>
  </si>
  <si>
    <t>Alerta para revisão do PT MDE quando o valor das deduções for igual a zero.</t>
  </si>
  <si>
    <t>[ALERTA.MDE_5]</t>
  </si>
  <si>
    <t>Alerta: não houve registro de valor nas deduções de convênios.</t>
  </si>
  <si>
    <t>[ALERTA.NÃO.CONSOLIDAÇÃO_1]</t>
  </si>
  <si>
    <t>Alerta: avaliar os possíveis impactos ocasionados pela não consolidação das contas.</t>
  </si>
  <si>
    <t>[ALERTA.RECEITA_1]</t>
  </si>
  <si>
    <t>Alerta para informação quanto ao não registro de  valor para a contribuição patronal intraorçamentária quando o município possui RPPS.</t>
  </si>
  <si>
    <t>[ALERTA.RECEITA_2]</t>
  </si>
  <si>
    <t>Alerta para informação quanto ao registro de valor para a contribuição do servidor em valor superior à patronal.</t>
  </si>
  <si>
    <t>[ALERTA.RECEITA_3]</t>
  </si>
  <si>
    <t>Alerta para informação quanto ao registro da contribuição de melhoria em valor diferente de zero.</t>
  </si>
  <si>
    <t>[ALERTA.RECEITA_4]</t>
  </si>
  <si>
    <t>Alerta: ausência de registro nas contas redutoras</t>
  </si>
  <si>
    <t>[ALERTA.RECEITA_5]</t>
  </si>
  <si>
    <t>Alerta: registro das contas redutoras com sinal negativo.</t>
  </si>
  <si>
    <t>[ALERTA.RECEITA_6]</t>
  </si>
  <si>
    <t>Alerta: adoção de valor para FPM diverso do informado pelo BB</t>
  </si>
  <si>
    <t>[ALERTA.RECEITA_7]</t>
  </si>
  <si>
    <t>[ALERTA.RECEITA_8]</t>
  </si>
  <si>
    <t>[ALERTA.RES.ATUARIAL_1]</t>
  </si>
  <si>
    <t>Alerta: quando o houver registro no PT 43 (resultado atuarial) e for informado que não houve entrega da DRAA do exercício.</t>
  </si>
  <si>
    <t>[ALERTA.RESPREV.NS_1]</t>
  </si>
  <si>
    <t>[ALERTA.RESPREV.NSM_1]</t>
  </si>
  <si>
    <t>[ALERTA.RESPREV.PF_1]</t>
  </si>
  <si>
    <t>[ALERTA.RESPREV.PFPP_2]</t>
  </si>
  <si>
    <t>[ALERTA.SAÚDE_1]</t>
  </si>
  <si>
    <t>Alerta para revisão do PT SAÚDE FMS quando o percentual for maior do que 19,99%.</t>
  </si>
  <si>
    <t>[ALERTA.SAÚDE_2]</t>
  </si>
  <si>
    <t>Alerta para revisão do PT SAÚDE FMS quando o percentual for menor do que 15,00%.</t>
  </si>
  <si>
    <t>[ALERTA.SAÚDE_3]</t>
  </si>
  <si>
    <t>Alerta para revisão do PT SAÚDE FMS quando o valor das deduções for maior do que as despesas.</t>
  </si>
  <si>
    <t>[ALERTA.SAÚDE_4]</t>
  </si>
  <si>
    <t>Alerta para revisão do PT SAÚDE FMS quando o valor das deduções for igual a zero.</t>
  </si>
  <si>
    <t>[ALERTA.SAÚDE_5]</t>
  </si>
  <si>
    <t>[ALERTA_FUNDEB_NEG_8]</t>
  </si>
  <si>
    <t>Limita o valor inserido de Restos a Pagar Processados do FUNDEB (valor absoluto)</t>
  </si>
  <si>
    <t>[ALERTA_Liq.Corr_1]</t>
  </si>
  <si>
    <t>Alerta: divergência entre os BDs do exercício anterior e do exercício atual quanto ao Ativo Circulante do exercício -1</t>
  </si>
  <si>
    <t>[ALERTA_Liq.Corr_4]</t>
  </si>
  <si>
    <t>Alerta: divergência entre os BDs do exercício anterior e do exercício atual quanto ao Ativo Circulante do RPPS do exercício -1</t>
  </si>
  <si>
    <t>[ALERTA_Liq.Ime_1]</t>
  </si>
  <si>
    <t>Compara o valor da disponibilidade de caixa bruta do PT RP (disponibilidade de caixa) com o registrado no PT Liquidez Imediata</t>
  </si>
  <si>
    <t>[ALERTA_Liq.Ime_5]</t>
  </si>
  <si>
    <t>Alerta: divergência entre os BDs do exercício anterior e do exercício atual quanto ao Passivo Circulante do RPPS</t>
  </si>
  <si>
    <t>[ALERTA_RP_DISP.FIN_1]</t>
  </si>
  <si>
    <t>Email do responsábel pelo preenchimento do aplicativo de informações</t>
  </si>
  <si>
    <t>Nome do responsábel pelo preenchimento do aplicativo de informações</t>
  </si>
  <si>
    <t>Telefone do responsábel pelo preenchimento do aplicativo de informações</t>
  </si>
  <si>
    <t>[RESULT.RECIFE_1]</t>
  </si>
  <si>
    <t>[RESULT.RECIFE_2]</t>
  </si>
  <si>
    <t>[Rec.Proprias_Não.Arrecadação_1.1]</t>
  </si>
  <si>
    <t>Quando não houver arrecadação dos seguintes tributos: IPTU, COSIP, Dívida Ativa Tributária e taxas.</t>
  </si>
  <si>
    <t>[Rec.Proprias_Não.Arrecadação_2.1]</t>
  </si>
  <si>
    <t>[Rec.Proprias_Não.Arrecadação_2.2]</t>
  </si>
  <si>
    <t>[RP_DISP.FIN_5.3.1]</t>
  </si>
  <si>
    <t>Auxilia o cálculo da sigla [RP_DISP.FIN_5.3]</t>
  </si>
  <si>
    <t>[RP_DISP.FIN_5.3.2]</t>
  </si>
  <si>
    <t>[RP_DISP.FIN_5.2.1]</t>
  </si>
  <si>
    <t>Auxilia o cálculo da sigla [RP_DISP.FIN_5.2]</t>
  </si>
  <si>
    <t>[RP_DISP.FIN_5.2.2]</t>
  </si>
  <si>
    <t>[RP_DISP.FIN_19.3.1]</t>
  </si>
  <si>
    <t>Auxilia o cálculo da sigla [RP_DISP.FIN_19.3]</t>
  </si>
  <si>
    <t>[RP_DISP.FIN_19.3.2]</t>
  </si>
  <si>
    <t>[RP_DISP.FIN_12.3.1]</t>
  </si>
  <si>
    <t>Auxilia o cálculo da sigla [RP_DISP.FIN_12.3]</t>
  </si>
  <si>
    <t>[RP_DISP.FIN_12.3.2]</t>
  </si>
  <si>
    <t>[RP_DISP.FIN_19.2.1]</t>
  </si>
  <si>
    <t>Auxilia o cálculo da sigla [RP_DISP.FIN_19.2]</t>
  </si>
  <si>
    <t>[RP_DISP.FIN_19.2.2]</t>
  </si>
  <si>
    <t>[RP_DISP.FIN_12.2.1]</t>
  </si>
  <si>
    <t>Auxilia o cálculo da sigla [RP_DISP.FIN_12.2]</t>
  </si>
  <si>
    <t>[RP_DISP.FIN_12.2.2]</t>
  </si>
  <si>
    <t>[RPPS_Exclusão_1]</t>
  </si>
  <si>
    <t>Exclui parágrafo se não houver RPPS</t>
  </si>
  <si>
    <t>[RPPS_Exclusão_2]</t>
  </si>
  <si>
    <t>[RPPS_Exclusão_3]</t>
  </si>
  <si>
    <t>[RPPS_DRAA_PF_RES_C]</t>
  </si>
  <si>
    <t>Informa se o resultado atuarial do plano financeiro é deficitário ou superavitário</t>
  </si>
  <si>
    <t>[RPPS_DRAA_PF_RES_C_2]</t>
  </si>
  <si>
    <t>[RPPS_DRAA_RES_C]</t>
  </si>
  <si>
    <t>Informa se o resultado atuarial é deficitário ou superevitário</t>
  </si>
  <si>
    <t>[RPPS_DRAA_TIPO1.T2]</t>
  </si>
  <si>
    <t>[RPPS_DRAA_TIPO1.T3]</t>
  </si>
  <si>
    <t>[RPPS_DRAA_TIPO1]</t>
  </si>
  <si>
    <t>[RPPS_DRAA_TIPO10.T2]</t>
  </si>
  <si>
    <t>[RPPS_DRAA_TIPO10.T3]</t>
  </si>
  <si>
    <t>[RPPS_DRAA_TIPO10]</t>
  </si>
  <si>
    <t>[RPPS_DRAA_TIPO11.T2]</t>
  </si>
  <si>
    <t>[RPPS_DRAA_TIPO11.T3]</t>
  </si>
  <si>
    <t>[RPPS_DRAA_TIPO11]</t>
  </si>
  <si>
    <t>[RPPS_DRAA_TIPO12.T2]</t>
  </si>
  <si>
    <t>[RPPS_DRAA_TIPO12.T3]</t>
  </si>
  <si>
    <t>[RPPS_DRAA_TIPO12]</t>
  </si>
  <si>
    <t>[RPPS_DRAA_TIPO13]</t>
  </si>
  <si>
    <t>Sigla utilizada para criar pulo de linha entre tabelas adjacentes</t>
  </si>
  <si>
    <t>[RPPS_DRAA_TIPO2.T2]</t>
  </si>
  <si>
    <t>[RPPS_DRAA_TIPO2.T3]</t>
  </si>
  <si>
    <t>[RPPS_DRAA_TIPO2]</t>
  </si>
  <si>
    <t>[RPPS_DRAA_TIPO3.T2]</t>
  </si>
  <si>
    <t>[RPPS_DRAA_TIPO3.T3]</t>
  </si>
  <si>
    <t>[RPPS_DRAA_TIPO3]</t>
  </si>
  <si>
    <t>[RPPS_DRAA_TIPO4.T2]</t>
  </si>
  <si>
    <t>[RPPS_DRAA_TIPO4.T3]</t>
  </si>
  <si>
    <t>[RPPS_DRAA_TIPO4]</t>
  </si>
  <si>
    <t>[RPPS_DRAA_TIPO5.T2]</t>
  </si>
  <si>
    <t>[RPPS_DRAA_TIPO5.T3]</t>
  </si>
  <si>
    <t>[RPPS_DRAA_TIPO5]</t>
  </si>
  <si>
    <t>[RPPS_DRAA_TIPO6.T2]</t>
  </si>
  <si>
    <t>[RPPS_DRAA_TIPO6.T3]</t>
  </si>
  <si>
    <t>[RPPS_DRAA_TIPO6]</t>
  </si>
  <si>
    <t>[RPPS_DRAA_TIPO7.T2]</t>
  </si>
  <si>
    <t>[RPPS_DRAA_TIPO7.T3]</t>
  </si>
  <si>
    <t>[RPPS_DRAA_TIPO7]</t>
  </si>
  <si>
    <t>[RPPS_DRAA_TIPO8.T2]</t>
  </si>
  <si>
    <t>[RPPS_DRAA_TIPO8.T3]</t>
  </si>
  <si>
    <t>[RPPS_DRAA_TIPO8]</t>
  </si>
  <si>
    <t>[RPPS_DRAA_TIPO9.T2]</t>
  </si>
  <si>
    <t>[RPPS_DRAA_TIPO9.T3]</t>
  </si>
  <si>
    <t>[RPPS_DRAA_TIPO9]</t>
  </si>
  <si>
    <t>[RPPS_COND.EXIST_1]</t>
  </si>
  <si>
    <t>Exclui parágrafos no caso de inexistência de RPPS</t>
  </si>
  <si>
    <t>[RPPS_COND.EXIST_2]</t>
  </si>
  <si>
    <t>[VALORRCL_DIF_AN]</t>
  </si>
  <si>
    <t>Análise da existência de diferença entre RCL calculada e informada</t>
  </si>
  <si>
    <t>[VPARMAGCUMPR]</t>
  </si>
  <si>
    <t>Cumprimento do percentual aplicado na remuneração do Magistério.</t>
  </si>
  <si>
    <t>[SEG.FISCALIZADOR]</t>
  </si>
  <si>
    <t>[START1_RPPS_SEGREGAÇÃO_62.4.7]</t>
  </si>
  <si>
    <t>[START1_RPPS_SEGREGAÇÃO_62.4]</t>
  </si>
  <si>
    <t>[START1_RPPS_SEGREGAÇÃO_62]</t>
  </si>
  <si>
    <t>Código parágrafo - Verifica se houve segregação de massa</t>
  </si>
  <si>
    <t>[START1_RPPS_SEGREGAÇÃO_69]</t>
  </si>
  <si>
    <t>[START1_RPPS_SEGREGAÇÃO_7]</t>
  </si>
  <si>
    <t>Código parágrafo - Verifica se houve segregação de massa no RPPS</t>
  </si>
  <si>
    <t>[START1_RPPS_SEGREGAÇÃO_70]</t>
  </si>
  <si>
    <t>[START1_RPPS_SEGREGAÇÃO_71]</t>
  </si>
  <si>
    <t>[START1_RPPS_SEGREGAÇÃO_8]</t>
  </si>
  <si>
    <t>[START1_RPPS_SEGREGAÇÃO_9]</t>
  </si>
  <si>
    <t>[START1_SAUDE_ASPS]</t>
  </si>
  <si>
    <t>Informa se houve a compensação do % de ASPS do ano anterior</t>
  </si>
  <si>
    <t>[START1_SAUDE_EXTRAFUNDO_1]</t>
  </si>
  <si>
    <t>Código parágrafo - Verifica se houve despesa executada pela SMS.</t>
  </si>
  <si>
    <t>[START1_SAUDE_EXTRAFUNDO_2]</t>
  </si>
  <si>
    <t>[START1_SAUDE_SMS_1]</t>
  </si>
  <si>
    <t>Código parágrafo - Verifica se houve despesas pela SMS</t>
  </si>
  <si>
    <t>[START1_SAUDE_SMS_2]</t>
  </si>
  <si>
    <t>[START1_SAUDE_SMS_3]</t>
  </si>
  <si>
    <t>[START1_SAUDE_SMS_4]</t>
  </si>
  <si>
    <t>[START1_SAUDE_SMS_5]</t>
  </si>
  <si>
    <t>[START1_SAUDE_SMS_6]</t>
  </si>
  <si>
    <t>[START1_SAUDE_SMS_7]</t>
  </si>
  <si>
    <t>[START1_SAUDE_SMS_8]</t>
  </si>
  <si>
    <t>[START2_DUODECIMO]</t>
  </si>
  <si>
    <t>Código parágrafo - Verifica a hipótese do texto do repasse</t>
  </si>
  <si>
    <t>[START311_DUODECIMO]</t>
  </si>
  <si>
    <t>Adequação do parágrafo</t>
  </si>
  <si>
    <t>[START312_DUODECIMO]</t>
  </si>
  <si>
    <t>[START32_DUODECIMO]</t>
  </si>
  <si>
    <t>[START321_DUODECIMO]</t>
  </si>
  <si>
    <t>[TAB.DUOD_NUM.APENDICE]</t>
  </si>
  <si>
    <t>Indica o número do apêndice do duodécimo</t>
  </si>
  <si>
    <t>[Taxa_Não.Arrecadação_1]</t>
  </si>
  <si>
    <t>[Taxa_Não.Arrecadação_2]</t>
  </si>
  <si>
    <t>[TG.AP_1.1]</t>
  </si>
  <si>
    <t>[TG.AP_1.2]</t>
  </si>
  <si>
    <t>[TG.AP_1.3]</t>
  </si>
  <si>
    <t>[TG.AP_1.4]</t>
  </si>
  <si>
    <t>[TG.AP_10.1]</t>
  </si>
  <si>
    <t>[TG.AP_10.2]</t>
  </si>
  <si>
    <t>[TG.AP_10.3]</t>
  </si>
  <si>
    <t>[TG.AP_10.4]</t>
  </si>
  <si>
    <t>[TG.AP_11.1]</t>
  </si>
  <si>
    <t>[TG.AP_11.2]</t>
  </si>
  <si>
    <t>[TG.AP_11.3]</t>
  </si>
  <si>
    <t>[TG.AP_11.4]</t>
  </si>
  <si>
    <t>[TG.AP_12.1]</t>
  </si>
  <si>
    <t>[TG.AP_12.2]</t>
  </si>
  <si>
    <t>[TG.AP_12.3]</t>
  </si>
  <si>
    <t>[TG.AP_12.4]</t>
  </si>
  <si>
    <t>[TG.AP_13.1]</t>
  </si>
  <si>
    <t>[TG.AP_13.2]</t>
  </si>
  <si>
    <t>[TG.AP_13.3]</t>
  </si>
  <si>
    <t>[TG.AP_13.4]</t>
  </si>
  <si>
    <t>[TG.AP_14.1]</t>
  </si>
  <si>
    <t>[TG.AP_14.2]</t>
  </si>
  <si>
    <t>[TG.AP_14.3]</t>
  </si>
  <si>
    <t>[TG.AP_14.4]</t>
  </si>
  <si>
    <t>[TG.AP_15.1]</t>
  </si>
  <si>
    <t>[TG.AP_15.2]</t>
  </si>
  <si>
    <t>[TG.AP_15.3]</t>
  </si>
  <si>
    <t>[TG.AP_15.4]</t>
  </si>
  <si>
    <t>[TG.AP_16.1]</t>
  </si>
  <si>
    <t>[TG.AP_16.2]</t>
  </si>
  <si>
    <t>[TG.AP_16.3]</t>
  </si>
  <si>
    <t>[TG.AP_16.4]</t>
  </si>
  <si>
    <t>[TG.AP_17.1]</t>
  </si>
  <si>
    <t>[TG.AP_17.2]</t>
  </si>
  <si>
    <t>[TG.AP_17.3]</t>
  </si>
  <si>
    <t>[TG.AP_17.4]</t>
  </si>
  <si>
    <t>[TG.AP_18.1]</t>
  </si>
  <si>
    <t>[TG.AP_18.2]</t>
  </si>
  <si>
    <t>[TG.AP_18.3]</t>
  </si>
  <si>
    <t>[TG.AP_18.4]</t>
  </si>
  <si>
    <t>[TG.AP_19.1]</t>
  </si>
  <si>
    <t>[TG.AP_19.2]</t>
  </si>
  <si>
    <t>[TG.AP_19.3]</t>
  </si>
  <si>
    <t>[TG.AP_19.4]</t>
  </si>
  <si>
    <t>[TG.AP_2.1]</t>
  </si>
  <si>
    <t>[TG.AP_2.2]</t>
  </si>
  <si>
    <t>[TG.AP_2.3]</t>
  </si>
  <si>
    <t>[TG.AP_2.4]</t>
  </si>
  <si>
    <t>[TG.AP_20.1]</t>
  </si>
  <si>
    <t>[TG.AP_20.2]</t>
  </si>
  <si>
    <t>[TG.AP_20.3]</t>
  </si>
  <si>
    <t>[TG.AP_20.4]</t>
  </si>
  <si>
    <t>[TG.AP_3.1]</t>
  </si>
  <si>
    <t>[TG.AP_3.2]</t>
  </si>
  <si>
    <t>[TG.AP_3.3]</t>
  </si>
  <si>
    <t>[TG.AP_3.4]</t>
  </si>
  <si>
    <t>[TG.AP_4.1]</t>
  </si>
  <si>
    <t>[TG.AP_4.2]</t>
  </si>
  <si>
    <t>[TG.AP_4.3]</t>
  </si>
  <si>
    <t>[TG.AP_4.4]</t>
  </si>
  <si>
    <t>[TG.AP_5.1]</t>
  </si>
  <si>
    <t>[TG.AP_5.2]</t>
  </si>
  <si>
    <t>[TG.AP_5.3]</t>
  </si>
  <si>
    <t>[TG.AP_5.4]</t>
  </si>
  <si>
    <t>[TG.AP_6.1]</t>
  </si>
  <si>
    <t>[TG.AP_6.2]</t>
  </si>
  <si>
    <t>[TG.AP_6.3]</t>
  </si>
  <si>
    <t>[TG.AP_6.4]</t>
  </si>
  <si>
    <t>[TG.AP_7.1]</t>
  </si>
  <si>
    <t>[TG.AP_7.2]</t>
  </si>
  <si>
    <t>[TG.AP_7.3]</t>
  </si>
  <si>
    <t>[TG.AP_7.4]</t>
  </si>
  <si>
    <t>[TG.AP_8.1]</t>
  </si>
  <si>
    <t>[TG.AP_8.2]</t>
  </si>
  <si>
    <t>[TG.AP_8.3]</t>
  </si>
  <si>
    <t>[TG.AP_8.4]</t>
  </si>
  <si>
    <t>[TG.AP_9.1]</t>
  </si>
  <si>
    <t>[TG.AP_9.2]</t>
  </si>
  <si>
    <t>[TG.AP_9.3]</t>
  </si>
  <si>
    <t>[TG.AP_9.4]</t>
  </si>
  <si>
    <t>[START1_RPPS_SEGREGAÇÃO_13.2.7]</t>
  </si>
  <si>
    <t>[START1_RPPS_SEGREGAÇÃO_13.2]</t>
  </si>
  <si>
    <t>[START1_RPPS_SEGREGAÇÃO_13]</t>
  </si>
  <si>
    <t>[START1_RPPS_SEGREGAÇÃO_2]</t>
  </si>
  <si>
    <t>[START1_RPPS_SEGREGAÇÃO_3]</t>
  </si>
  <si>
    <t>[START1_RPPS_SEGREGAÇÃO_35]</t>
  </si>
  <si>
    <t>[START1_RPPS_SEGREGAÇÃO_36]</t>
  </si>
  <si>
    <t>[START1_RPPS_SEGREGAÇÃO_37]</t>
  </si>
  <si>
    <t>[START1_RPPS_SEGREGAÇÃO_38]</t>
  </si>
  <si>
    <t>[START1_RPPS_SEGREGAÇÃO_39]</t>
  </si>
  <si>
    <t>[START1_RPPS_SEGREGAÇÃO_39_1.0.1]</t>
  </si>
  <si>
    <t>[START1_RPPS_SEGREGAÇÃO_39_1.0.2]</t>
  </si>
  <si>
    <t>[START1_RPPS_SEGREGAÇÃO_39_1.0.3]</t>
  </si>
  <si>
    <t>[START1_RPPS_SEGREGAÇÃO_39_1.0.4]</t>
  </si>
  <si>
    <t>[START1_RPPS_SEGREGAÇÃO_39_1.0.5]</t>
  </si>
  <si>
    <t>[START1_RPPS_SEGREGAÇÃO_39_1.1]</t>
  </si>
  <si>
    <t>[START1_RPPS_SEGREGAÇÃO_39_1.2]</t>
  </si>
  <si>
    <t>[START1_RPPS_SEGREGAÇÃO_39_1.3]</t>
  </si>
  <si>
    <t>[START1_RPPS_SEGREGAÇÃO_39_1.4]</t>
  </si>
  <si>
    <t>[START1_RPPS_SEGREGAÇÃO_39_1.5]</t>
  </si>
  <si>
    <t>[START1_RPPS_SEGREGAÇÃO_39_1.6.1]</t>
  </si>
  <si>
    <t>[START1_RPPS_SEGREGAÇÃO_39_1.6.2]</t>
  </si>
  <si>
    <t>[START1_RPPS_SEGREGAÇÃO_39_1.6]</t>
  </si>
  <si>
    <t>[START1_RPPS_SEGREGAÇÃO_39_1.7]</t>
  </si>
  <si>
    <t>[START1_RPPS_SEGREGAÇÃO_39_1]</t>
  </si>
  <si>
    <t>[START1_RPPS_SEGREGAÇÃO_4]</t>
  </si>
  <si>
    <t>[START1_RPPS_SEGREGAÇÃO_40]</t>
  </si>
  <si>
    <t>[START1_RPPS_SEGREGAÇÃO_41]</t>
  </si>
  <si>
    <t>[START1_RPPS_SEGREGAÇÃO_43.1.1]</t>
  </si>
  <si>
    <t>[START1_RPPS_SEGREGAÇÃO_43.1.2]</t>
  </si>
  <si>
    <t>[START1_RPPS_SEGREGAÇÃO_43.1.3]</t>
  </si>
  <si>
    <t>[START1_RPPS_SEGREGAÇÃO_43.1.4]</t>
  </si>
  <si>
    <t>[START1_RPPS_SEGREGAÇÃO_43.1]</t>
  </si>
  <si>
    <t>[START1_RPPS_SEGREGAÇÃO_43.2]</t>
  </si>
  <si>
    <t>[START1_RPPS_SEGREGAÇÃO_43.3]</t>
  </si>
  <si>
    <t>[START1_RPPS_SEGREGAÇÃO_43]</t>
  </si>
  <si>
    <t>[START1_RPPS_SEGREGAÇÃO_5]</t>
  </si>
  <si>
    <t>[START1_RPPS_SEGREGAÇÃO_57]</t>
  </si>
  <si>
    <t>[START1_RPPS_SEGREGAÇÃO_58]</t>
  </si>
  <si>
    <t>[START1_RPPS_SEGREGAÇÃO_58_1.0.1]</t>
  </si>
  <si>
    <t>[START1_RPPS_SEGREGAÇÃO_58_1.0.2]</t>
  </si>
  <si>
    <t>[START1_RPPS_SEGREGAÇÃO_58_1.0.3]</t>
  </si>
  <si>
    <t>[START1_RPPS_SEGREGAÇÃO_58_1.0.4]</t>
  </si>
  <si>
    <t>[START1_RPPS_SEGREGAÇÃO_58_1.0.5]</t>
  </si>
  <si>
    <t>[START1_RPPS_SEGREGAÇÃO_58_1.1]</t>
  </si>
  <si>
    <t>[START1_RPPS_SEGREGAÇÃO_58_1.2]</t>
  </si>
  <si>
    <t>[START1_RPPS_SEGREGAÇÃO_58_1.3]</t>
  </si>
  <si>
    <t>[START1_RPPS_SEGREGAÇÃO_58_1.4]</t>
  </si>
  <si>
    <t>[START1_RPPS_SEGREGAÇÃO_58_1.5]</t>
  </si>
  <si>
    <t>[START1_RPPS_SEGREGAÇÃO_58_1.6.1]</t>
  </si>
  <si>
    <t>[START1_RPPS_SEGREGAÇÃO_58_1.6.2]</t>
  </si>
  <si>
    <t>[START1_RPPS_SEGREGAÇÃO_58_1.6]</t>
  </si>
  <si>
    <t>[START1_RPPS_SEGREGAÇÃO_58_1.7]</t>
  </si>
  <si>
    <t>[START1_RPPS_SEGREGAÇÃO_58_1]</t>
  </si>
  <si>
    <t>[START1_RPPS_SEGREGAÇÃO_59]</t>
  </si>
  <si>
    <t>[START1_RPPS_SEGREGAÇÃO_6]</t>
  </si>
  <si>
    <t>[START1_RPPS_SEGREGAÇÃO_60]</t>
  </si>
  <si>
    <t>[START1_RPPS_SEGREGAÇÃO_62.1.1]</t>
  </si>
  <si>
    <t>[START1_RPPS_SEGREGAÇÃO_62.1.2]</t>
  </si>
  <si>
    <t>[START1_RPPS_SEGREGAÇÃO_62.1.3]</t>
  </si>
  <si>
    <t>[START1_RPPS_SEGREGAÇÃO_62.1.4]</t>
  </si>
  <si>
    <t>[START1_RPPS_SEGREGAÇÃO_62.1]</t>
  </si>
  <si>
    <t>[START1_RPPS_SEGREGAÇÃO_62.3]</t>
  </si>
  <si>
    <t>[START1_RPPS_SEGREGAÇÃO_62.4.1]</t>
  </si>
  <si>
    <t>[START1_RPPS_SEGREGAÇÃO_62.4.2]</t>
  </si>
  <si>
    <t>[START1_RPPS_SEGREGAÇÃO_62.4.3]</t>
  </si>
  <si>
    <t>[START1_RPPS_SEGREGAÇÃO_62.4.4]</t>
  </si>
  <si>
    <t>[START1_RPPS_SEGREGAÇÃO_62.4.5]</t>
  </si>
  <si>
    <t>[START1_RPPS_SEGREGAÇÃO_62.4.6]</t>
  </si>
  <si>
    <t>[RPPS_EXIST_TEXTO]</t>
  </si>
  <si>
    <t>Informa se existe RPPS</t>
  </si>
  <si>
    <t>[RPPS_NOME_RPPS]</t>
  </si>
  <si>
    <t>Nome do RPPS</t>
  </si>
  <si>
    <t>[RPPS_NS_AAT_PE_op]</t>
  </si>
  <si>
    <t>[RPPS_NS_AAT_AP_op]</t>
  </si>
  <si>
    <t>[RPPS_NS_AAT_SA_op]</t>
  </si>
  <si>
    <t>[RPPS_NS_APAT_CS_op]</t>
  </si>
  <si>
    <t>[RPPS_NSM_RES_C]</t>
  </si>
  <si>
    <t>Informa se o resultado é deficitário ou superavitário</t>
  </si>
  <si>
    <t>[RPPS_NSM_RES_C_2]</t>
  </si>
  <si>
    <t>[RPPS_PF_AAT_PE_op]</t>
  </si>
  <si>
    <t>[RPPS_PF_AAT_SA_op]</t>
  </si>
  <si>
    <t>[RPPS_PF_AAT_AP_op]</t>
  </si>
  <si>
    <t>[RPPS_NS_APAT_CN_op]</t>
  </si>
  <si>
    <t>[RPPS_PP.PF_AAT_PE_2]</t>
  </si>
  <si>
    <t>Insere a sigla da alíquota atuarial de pensionista (segregação)</t>
  </si>
  <si>
    <t>[RPPS_PP_AAT_AP_op]</t>
  </si>
  <si>
    <t>[RPPS_PF_APAT_CN_op]</t>
  </si>
  <si>
    <t>[RPPS_PF_APAT_CS_op]</t>
  </si>
  <si>
    <t>[RPPS_PF_RES_C]</t>
  </si>
  <si>
    <t>[RPPS_PF_RES_V_1]</t>
  </si>
  <si>
    <t>Informa se o valor absoluto do resultado financeiro</t>
  </si>
  <si>
    <t>[RPPS_PP_APAT_CN_op]</t>
  </si>
  <si>
    <t>[RPPS_PP_AAT_PE_op]</t>
  </si>
  <si>
    <t>[RPPS_PP_AAT_SA_op]</t>
  </si>
  <si>
    <t>[RPPS_PP_APAT_CS_op]</t>
  </si>
  <si>
    <t>[RPPS_PP_RES_C]</t>
  </si>
  <si>
    <t>[RPPS_PP_RES_C_1]</t>
  </si>
  <si>
    <t>[RPPS_PP_RES_V_1]</t>
  </si>
  <si>
    <t>Informa o valor absoluto do resultado previdenciário</t>
  </si>
  <si>
    <t>[RPPS_Recolhimento_1]</t>
  </si>
  <si>
    <t>Texto para Recolhimento das Contribuições Previdenciárias</t>
  </si>
  <si>
    <t>[RPPS_Recolhimento_10]</t>
  </si>
  <si>
    <t>[RPPS_Recolhimento_11]</t>
  </si>
  <si>
    <t>[RPPS_Recolhimento_12]</t>
  </si>
  <si>
    <t>[RPPS_Recolhimento_13]</t>
  </si>
  <si>
    <t>[RPPS_Recolhimento_14]</t>
  </si>
  <si>
    <t>[RPPS_Recolhimento_15]</t>
  </si>
  <si>
    <t>[RPPS_Recolhimento_16]</t>
  </si>
  <si>
    <t>[RPPS_Recolhimento_2]</t>
  </si>
  <si>
    <t>[RPPS_Recolhimento_3]</t>
  </si>
  <si>
    <t>[RPPS_Recolhimento_4]</t>
  </si>
  <si>
    <t>[RPPS_Recolhimento_5]</t>
  </si>
  <si>
    <t>[RPPS_Recolhimento_6]</t>
  </si>
  <si>
    <t>[RPPS_Recolhimento_7]</t>
  </si>
  <si>
    <t>[RPPS_Recolhimento_8]</t>
  </si>
  <si>
    <t>[RPPS_Recolhimento_9]</t>
  </si>
  <si>
    <t>[SAÚDE_%_CUMPR]</t>
  </si>
  <si>
    <t>Verifica o cumprimento do % de saúde pelo FMS</t>
  </si>
  <si>
    <t>[START1_Div.At._Variação.1.1]</t>
  </si>
  <si>
    <t>[START1_Div.At._Variação.1.2]</t>
  </si>
  <si>
    <t>[START1_Div.At._Variação.1]</t>
  </si>
  <si>
    <t>[START1_Div.At._Variação.2.1]</t>
  </si>
  <si>
    <t>[START1_Div.At._Variação.2.2]</t>
  </si>
  <si>
    <t>[START1_Div.At._Variação.2]</t>
  </si>
  <si>
    <t>[START1_DTP_AN]</t>
  </si>
  <si>
    <t>Analisa a compatibilidade dos dados da DTP calculada e informada</t>
  </si>
  <si>
    <t>[START1_DTPxRPPS_Transf.Insuf.Fin.]</t>
  </si>
  <si>
    <t>Cria parágrafo no item DTP em função das transferências decorrentes da insuficiência financeira</t>
  </si>
  <si>
    <t>[START1_DUODECIMO]</t>
  </si>
  <si>
    <t>[START1_FUNDEB_NEG_1]</t>
  </si>
  <si>
    <t>Código parágrafo - Verifica se houve despesa sem lastro financeiro</t>
  </si>
  <si>
    <t>[START1_FUNDEB_NEG_2]</t>
  </si>
  <si>
    <t>[START1_FUNDEB_NEG_3]</t>
  </si>
  <si>
    <t>[START1_FUNDEB_NEG_4]</t>
  </si>
  <si>
    <t>[START1_FUNDEB_NEG_5]</t>
  </si>
  <si>
    <t>[START1_FUNDEB_NEG_6.1]</t>
  </si>
  <si>
    <t>[START1_FUNDEB_NEG_6.2]</t>
  </si>
  <si>
    <t>[START1_FUNDEB_NEG_6.3]</t>
  </si>
  <si>
    <t>[START1_FUNDEB_NEG_6.4]</t>
  </si>
  <si>
    <t>[START1_FUNDEB_NEG_6.5]</t>
  </si>
  <si>
    <t>[START1_FUNDEB_NEG_6.6]</t>
  </si>
  <si>
    <t>[START1_FUNDEB_NEG_6.7]</t>
  </si>
  <si>
    <t>[START1_FUNDEB_NEG_6.8]</t>
  </si>
  <si>
    <t>[START1_FUNDEB_NEG_6]</t>
  </si>
  <si>
    <t>[START1_FUNDEB_NEG_7.1]</t>
  </si>
  <si>
    <t>[START1_FUNDEB_NEG_7]</t>
  </si>
  <si>
    <t>[START1_Liq.Corr_1]</t>
  </si>
  <si>
    <t>[START1_Liq.Corr_2]</t>
  </si>
  <si>
    <t>Observação sobre o impacto do RPPS na capacidade de pagamento de curto do ente</t>
  </si>
  <si>
    <t>[START1_Liq.Corr_3]</t>
  </si>
  <si>
    <t>[START1_Liq.Corr_4]</t>
  </si>
  <si>
    <t>[START1_Liq.Corr_5]</t>
  </si>
  <si>
    <t>[START1_Liq.Corr_6]</t>
  </si>
  <si>
    <t>Para inserção da sigla de observação</t>
  </si>
  <si>
    <t>[START1_Liq.Ime_1]</t>
  </si>
  <si>
    <t>Elimina parágrafo e tabela da capacidade de pagamento</t>
  </si>
  <si>
    <t>[START1_Liq.Ime_3]</t>
  </si>
  <si>
    <t>[START1_Liq.Ime_4]</t>
  </si>
  <si>
    <t>[START1_OBITOS_INFANTIS_1]</t>
  </si>
  <si>
    <t>Código parágrafo - Verifica se a população é pequena, com impacto ao Índ. Mort. Infantil.</t>
  </si>
  <si>
    <t>[START1_OBITOS_INFANTIS_2]</t>
  </si>
  <si>
    <t>[START1_OBITOS_INFANTIS_3]</t>
  </si>
  <si>
    <t>[START1_OBITOS_INFANTIS_4]</t>
  </si>
  <si>
    <t>[START1_OBITOS_INFANTIS_5]</t>
  </si>
  <si>
    <t>[START1_OBITOS_INFANTIS_6]</t>
  </si>
  <si>
    <t>[START1_OBITOS_INFANTIS_7]</t>
  </si>
  <si>
    <t>[START1_OBITOS_INFANTIS_8]</t>
  </si>
  <si>
    <t>[START1_OBITOS_INFANTIS_9]</t>
  </si>
  <si>
    <t>[START1_OPCREDITO]</t>
  </si>
  <si>
    <t>Código parágrafo - Verifica se houve operação de crédito</t>
  </si>
  <si>
    <t>[START1_OPCREDITO_1]</t>
  </si>
  <si>
    <t>[START1_Prov.Mat._10]</t>
  </si>
  <si>
    <t>Inclusão/Exclusão do item Provisão Matemática para o Regime de Previdência</t>
  </si>
  <si>
    <t>[START1_Prov.Mat._11]</t>
  </si>
  <si>
    <t>[START1_Prov.Mat._12]</t>
  </si>
  <si>
    <t>[START1_Prov.Mat._13]</t>
  </si>
  <si>
    <t>[START1_Prov.Mat._14]</t>
  </si>
  <si>
    <t>[START1_Prov.Mat._15]</t>
  </si>
  <si>
    <t>[START1_Prov.Mat._16]</t>
  </si>
  <si>
    <t>[START1_Prov.Mat._17]</t>
  </si>
  <si>
    <t>[START1_Prov.Mat._18]</t>
  </si>
  <si>
    <t>[START1_Prov.Mat._19]</t>
  </si>
  <si>
    <t>[START1_Prov.Mat._2]</t>
  </si>
  <si>
    <t>[START1_Prov.Mat._3]</t>
  </si>
  <si>
    <t>[START1_Prov.Mat._4]</t>
  </si>
  <si>
    <t>[START1_Prov.Mat._5]</t>
  </si>
  <si>
    <t>[START1_Prov.Mat._6]</t>
  </si>
  <si>
    <t>[START1_Prov.Mat._7]</t>
  </si>
  <si>
    <t>[START1_Prov.Mat._8]</t>
  </si>
  <si>
    <t>[START1_Prov.Mat._9]</t>
  </si>
  <si>
    <t>[START1_RAZAO_MORT_MATERNA_11]</t>
  </si>
  <si>
    <t>Código parágrafo - Verifica se a população é inferior a 200.000 hab.</t>
  </si>
  <si>
    <t>[START1_RAZAO_MORT_MATERNA_12]</t>
  </si>
  <si>
    <t>[START1_RAZAO_MORT_MATERNA_13]</t>
  </si>
  <si>
    <t>[START1_RAZAO_MORT_MATERNA_13_1]</t>
  </si>
  <si>
    <t>[START1_RAZAO_MORT_MATERNA_14]</t>
  </si>
  <si>
    <t>[START1_RAZAO_MORT_MATERNA_15]</t>
  </si>
  <si>
    <t>[START1_RAZAO_MORT_MATERNA_16]</t>
  </si>
  <si>
    <t>[START1_RAZAO_MORT_MATERNA_17]</t>
  </si>
  <si>
    <t>[START1_RAZAO_MORT_MATERNA_18]</t>
  </si>
  <si>
    <t>[START1_RAZAO_MORT_MATERNA_19]</t>
  </si>
  <si>
    <t>[START1_RAZAO_MORT_MATERNA_2]</t>
  </si>
  <si>
    <t>[START1_RAZAO_MORT_MATERNA_20]</t>
  </si>
  <si>
    <t>[START1_RAZAO_MORT_MATERNA_3]</t>
  </si>
  <si>
    <t>[START1_RAZAO_MORT_MATERNA_4]</t>
  </si>
  <si>
    <t>[START1_RAZAO_MORT_MATERNA_7]</t>
  </si>
  <si>
    <t>[START1_RAZAO_MORT_MATERNA_8]</t>
  </si>
  <si>
    <t>[START1_RES.ATUAR_1]</t>
  </si>
  <si>
    <t>Exclui o apêndice do resultado previdenciário quando o RPPS não existir</t>
  </si>
  <si>
    <t>[START1_RES.ATUAR_2]</t>
  </si>
  <si>
    <t>[START1_RES.PREV_1]</t>
  </si>
  <si>
    <t>[START1_RES.PREV_2]</t>
  </si>
  <si>
    <t>[START1_RPPS_DRAA_FIN_1]</t>
  </si>
  <si>
    <t>Código parágrafo - Verifica se houve envio do DRAA Financeiro</t>
  </si>
  <si>
    <t>[START1_RPPS_DRAA_FIN_10]</t>
  </si>
  <si>
    <t>[START1_RPPS_DRAA_FIN_11]</t>
  </si>
  <si>
    <t>[START1_RPPS_DRAA_FIN_12.1]</t>
  </si>
  <si>
    <t>[START1_RPPS_DRAA_FIN_12]</t>
  </si>
  <si>
    <t>[START1_RPPS_DRAA_FIN_14]</t>
  </si>
  <si>
    <t>[START1_RPPS_DRAA_FIN_15]</t>
  </si>
  <si>
    <t>[START1_RPPS_DRAA_FIN_16]</t>
  </si>
  <si>
    <t>[START1_RPPS_DRAA_FIN_17.1]</t>
  </si>
  <si>
    <t>[START1_RPPS_DRAA_FIN_17.2]</t>
  </si>
  <si>
    <t>[START1_RPPS_DRAA_FIN_17.3]</t>
  </si>
  <si>
    <t>[START1_RPPS_DRAA_FIN_17]</t>
  </si>
  <si>
    <t>[START1_RPPS_DRAA_FIN_18]</t>
  </si>
  <si>
    <t>Código parágrafo - Verifica se houve envio do DRAA Financeiro - SIGLA EXCLUÍDA DA MINUTA</t>
  </si>
  <si>
    <t>[START1_RPPS_DRAA_FIN_2]</t>
  </si>
  <si>
    <t>[START1_RPPS_DRAA_FIN_3]</t>
  </si>
  <si>
    <t>[START1_RPPS_DRAA_FIN_3_1]</t>
  </si>
  <si>
    <t>[START1_RPPS_DRAA_FIN_3_2]</t>
  </si>
  <si>
    <t>[START1_RPPS_DRAA_FIN_3_3]</t>
  </si>
  <si>
    <t>[START1_RPPS_DRAA_FIN_4]</t>
  </si>
  <si>
    <t>[START1_RPPS_DRAA_FIN_5.1]</t>
  </si>
  <si>
    <t>[START1_RPPS_DRAA_FIN_5.2]</t>
  </si>
  <si>
    <t>[START1_RPPS_DRAA_FIN_5.3]</t>
  </si>
  <si>
    <t>[START1_RPPS_DRAA_FIN_5.4]</t>
  </si>
  <si>
    <t>[START1_RPPS_DRAA_FIN_5]</t>
  </si>
  <si>
    <t>[START1_RPPS_DRAA_FIN_6.1]</t>
  </si>
  <si>
    <t>[START1_RPPS_DRAA_FIN_6]</t>
  </si>
  <si>
    <t>[START1_RPPS_DRAA_FIN_7.1]</t>
  </si>
  <si>
    <t>[START1_RPPS_DRAA_FIN_7.2]</t>
  </si>
  <si>
    <t>[START1_RPPS_DRAA_FIN_7.3]</t>
  </si>
  <si>
    <t>[START1_RPPS_DRAA_FIN_7.4]</t>
  </si>
  <si>
    <t>[START1_RPPS_DRAA_FIN_7.5]</t>
  </si>
  <si>
    <t>[START1_RPPS_DRAA_FIN_7]</t>
  </si>
  <si>
    <t>[START1_RPPS_DRAA_FIN_7_1]</t>
  </si>
  <si>
    <t>[START1_RPPS_DRAA_FIN_7_2]</t>
  </si>
  <si>
    <t>[START1_RPPS_DRAA_FIN_8]</t>
  </si>
  <si>
    <t>[START1_RPPS_DRAA_FIN_9]</t>
  </si>
  <si>
    <t>[START1_RPPS_DRAA_FIN_PREV_A_10]</t>
  </si>
  <si>
    <t>Código parágrafo - Verifica se houve envio do DRAA no caso de não segregação - Alíquotas</t>
  </si>
  <si>
    <t>[START1_RPPS_DRAA_FIN_PREV_A_7]</t>
  </si>
  <si>
    <t>[START1_RPPS_DRAA_FIN_PREV_A_8]</t>
  </si>
  <si>
    <t>[START1_RPPS_DRAA_FIN_PREV_A_9]</t>
  </si>
  <si>
    <t>[START1_RPPS_DRAA_FIN_PREV_NSEGR_A_1]</t>
  </si>
  <si>
    <t>Código parágrafo - Verifica se houve envio do DRAA Financeiro, Previdenciário e não segregado - Alíquotas</t>
  </si>
  <si>
    <t>[START1_RPPS_DRAA_FIN_PREV_NSEGR_A_2]</t>
  </si>
  <si>
    <t>[START1_RPPS_DRAA_FIN_PREV_NSEGR_A_3]</t>
  </si>
  <si>
    <t>[START1_RPPS_DRAA_FIN_PREV_NSEGR_A_4]</t>
  </si>
  <si>
    <t>[START1_RPPS_DRAA_FIN_PREV_NSEGR_A_5]</t>
  </si>
  <si>
    <t>[START1_RPPS_DRAA_NSEGR_1]</t>
  </si>
  <si>
    <t>Código parágrafo - Verifica se houve envio do DRAA no caso de não segregação</t>
  </si>
  <si>
    <t>[START1_RPPS_DRAA_NSEGR_10]</t>
  </si>
  <si>
    <t>[START1_RPPS_DRAA_NSEGR_11]</t>
  </si>
  <si>
    <t>[START1_RPPS_DRAA_NSEGR_12]</t>
  </si>
  <si>
    <t>[START1_RPPS_DRAA_NSEGR_17]</t>
  </si>
  <si>
    <t>[START1_RPPS_DRAA_NSEGR_18]</t>
  </si>
  <si>
    <t>[START1_RPPS_DRAA_NSEGR_19]</t>
  </si>
  <si>
    <t>[START1_RPPS_DRAA_NSEGR_2]</t>
  </si>
  <si>
    <t>[START1_RPPS_DRAA_NSEGR_20.1]</t>
  </si>
  <si>
    <t>[START1_RPPS_DRAA_NSEGR_20.2]</t>
  </si>
  <si>
    <t>[START1_RPPS_DRAA_NSEGR_20.3]</t>
  </si>
  <si>
    <t>[START1_RPPS_DRAA_NSEGR_20.4]</t>
  </si>
  <si>
    <t>[START1_RPPS_DRAA_NSEGR_20.5]</t>
  </si>
  <si>
    <t>[START1_RPPS_DRAA_NSEGR_20]</t>
  </si>
  <si>
    <t>[START1_RPPS_DRAA_NSEGR_21]</t>
  </si>
  <si>
    <t>[START1_RPPS_DRAA_NSEGR_22]</t>
  </si>
  <si>
    <t>[START1_RPPS_DRAA_NSEGR_23]</t>
  </si>
  <si>
    <t>[START1_RPPS_DRAA_NSEGR_24.1]</t>
  </si>
  <si>
    <t>[START1_RPPS_DRAA_NSEGR_24]</t>
  </si>
  <si>
    <t>[START1_RPPS_DRAA_NSEGR_25]</t>
  </si>
  <si>
    <t>[START1_RPPS_DRAA_NSEGR_3]</t>
  </si>
  <si>
    <t>[START1_RPPS_DRAA_NSEGR_4]</t>
  </si>
  <si>
    <t>[START1_RPPS_DRAA_NSEGR_4_1]</t>
  </si>
  <si>
    <t>[START1_RPPS_DRAA_NSEGR_4_2]</t>
  </si>
  <si>
    <t>[START1_RPPS_DRAA_NSEGR_4_3]</t>
  </si>
  <si>
    <t>[START1_RPPS_DRAA_NSEGR_5]</t>
  </si>
  <si>
    <t>[START1_RPPS_DRAA_NSEGR_6]</t>
  </si>
  <si>
    <t>[START1_RPPS_DRAA_NSEGR_7.1]</t>
  </si>
  <si>
    <t>[START1_RPPS_DRAA_NSEGR_7.2]</t>
  </si>
  <si>
    <t>[START1_RPPS_DRAA_NSEGR_7.3]</t>
  </si>
  <si>
    <t>[START1_RPPS_DRAA_NSEGR_7.4]</t>
  </si>
  <si>
    <t>[START1_RPPS_DRAA_NSEGR_7]</t>
  </si>
  <si>
    <t>[START1_RPPS_DRAA_NSEGR_7_1]</t>
  </si>
  <si>
    <t>[START1_RPPS_DRAA_NSEGR_8]</t>
  </si>
  <si>
    <t>[START1_RPPS_DRAA_NSEGR_9]</t>
  </si>
  <si>
    <t>[START1_RPPS_DRAA_NSEGR_A_1]</t>
  </si>
  <si>
    <t>[START1_RPPS_DRAA_NSEGR_A_11]</t>
  </si>
  <si>
    <t>[START1_RPPS_DRAA_NSEGR_A_12.1.1]</t>
  </si>
  <si>
    <t>[START1_RPPS_DRAA_NSEGR_A_12.1]</t>
  </si>
  <si>
    <t>[START1_RPPS_DRAA_NSEGR_A_12.2.1]</t>
  </si>
  <si>
    <t>[START1_RPPS_DRAA_NSEGR_A_12.2]</t>
  </si>
  <si>
    <t>[START1_RPPS_DRAA_NSEGR_A_12]</t>
  </si>
  <si>
    <t>[START1_RPPS_DRAA_NSEGR_A_2]</t>
  </si>
  <si>
    <t>[START1_RPPS_DRAA_NSEGR_A_3.1.1]</t>
  </si>
  <si>
    <t>[START1_RPPS_DRAA_NSEGR_A_3.1]</t>
  </si>
  <si>
    <t>[START1_RPPS_DRAA_NSEGR_A_3.2.1]</t>
  </si>
  <si>
    <t>[START1_RPPS_DRAA_NSEGR_A_3.2]</t>
  </si>
  <si>
    <t>[START1_RPPS_DRAA_NSEGR_A_3]</t>
  </si>
  <si>
    <t>[START1_RPPS_DRAA_NSEGR_A_4]</t>
  </si>
  <si>
    <t>[START1_RPPS_DRAA_NSEGR_A_5]</t>
  </si>
  <si>
    <t>[START1_RPPS_DRAA_NSEGR_A_6]</t>
  </si>
  <si>
    <t>[START1_RPPS_DRAA_NSEGR_A_7.1.1]</t>
  </si>
  <si>
    <t>[START1_RPPS_DRAA_NSEGR_A_7.1]</t>
  </si>
  <si>
    <t>[START1_RPPS_DRAA_NSEGR_A_7.2.1]</t>
  </si>
  <si>
    <t>[START1_RPPS_DRAA_NSEGR_A_7.2]</t>
  </si>
  <si>
    <t>[START1_RPPS_DRAA_NSEGR_A_7]</t>
  </si>
  <si>
    <t>[START1_RPPS_DRAA_PREV_1]</t>
  </si>
  <si>
    <t>Código parágrafo - Verifica se houve envio do DRAA Previdência</t>
  </si>
  <si>
    <t>[START1_RPPS_DRAA_PREV_10]</t>
  </si>
  <si>
    <t>[START1_RPPS_DRAA_PREV_11.1]</t>
  </si>
  <si>
    <t>[START1_RPPS_DRAA_PREV_11.2]</t>
  </si>
  <si>
    <t>[START1_RPPS_DRAA_PREV_11.3]</t>
  </si>
  <si>
    <t>[START1_RPPS_DRAA_PREV_11.4]</t>
  </si>
  <si>
    <t>[START1_RPPS_DRAA_PREV_11]</t>
  </si>
  <si>
    <t>[START1_RPPS_DRAA_PREV_13]</t>
  </si>
  <si>
    <t>[START1_RPPS_DRAA_PREV_14]</t>
  </si>
  <si>
    <t>[START1_RPPS_DRAA_PREV_15]</t>
  </si>
  <si>
    <t>[START1_RPPS_DRAA_PREV_2]</t>
  </si>
  <si>
    <t>[START1_RPPS_DRAA_PREV_21]</t>
  </si>
  <si>
    <t>[START1_RPPS_DRAA_PREV_22]</t>
  </si>
  <si>
    <t>[START1_RPPS_DRAA_PREV_23]</t>
  </si>
  <si>
    <t>[START1_RPPS_DRAA_PREV_24]</t>
  </si>
  <si>
    <t>[START1_RPPS_DRAA_PREV_25.1]</t>
  </si>
  <si>
    <t>[START1_RPPS_DRAA_PREV_25.2]</t>
  </si>
  <si>
    <t>[START1_RPPS_DRAA_PREV_25.3]</t>
  </si>
  <si>
    <t>[START1_RPPS_DRAA_PREV_25.4]</t>
  </si>
  <si>
    <t>[START1_RPPS_DRAA_PREV_25.5]</t>
  </si>
  <si>
    <t>[START1_RPPS_DRAA_PREV_25]</t>
  </si>
  <si>
    <t>[START1_RPPS_DRAA_PREV_26]</t>
  </si>
  <si>
    <t>[START1_RPPS_DRAA_PREV_27]</t>
  </si>
  <si>
    <t>[START1_RPPS_DRAA_PREV_28]</t>
  </si>
  <si>
    <t>[START1_RPPS_DRAA_PREV_29]</t>
  </si>
  <si>
    <t>[START1_RPPS_DRAA_PREV_3]</t>
  </si>
  <si>
    <t>[START1_RPPS_DRAA_PREV_30]</t>
  </si>
  <si>
    <t>[START1_RPPS_DRAA_PREV_4]</t>
  </si>
  <si>
    <t>[START1_RPPS_DRAA_PREV_5]</t>
  </si>
  <si>
    <t>[START1_RPPS_DRAA_PREV_6]</t>
  </si>
  <si>
    <t>[START1_RPPS_DRAA_PREV_7]</t>
  </si>
  <si>
    <t>[START1_RPPS_DRAA_PREV_8]</t>
  </si>
  <si>
    <t>[START1_RPPS_DRAA_PREV_9]</t>
  </si>
  <si>
    <t>[START1_RPPS_DRAA_PREV_9_1]</t>
  </si>
  <si>
    <t>[START1_RPPS_DRAA_PREV_9_2]</t>
  </si>
  <si>
    <t>[START1_RPPS_DRAA_PREV_9_3]</t>
  </si>
  <si>
    <t>[START1_RPPS_EXISTENCIA_1]</t>
  </si>
  <si>
    <t>Código parágrafo - Verifica se o município possui RPPS</t>
  </si>
  <si>
    <t>[START1_RPPS_EXISTENCIA_10]</t>
  </si>
  <si>
    <t>[START1_RPPS_EXISTENCIA_12]</t>
  </si>
  <si>
    <t>[START1_RPPS_EXISTENCIA_13]</t>
  </si>
  <si>
    <t>[START1_RPPS_EXISTENCIA_14]</t>
  </si>
  <si>
    <t>[START1_RPPS_EXISTENCIA_16]</t>
  </si>
  <si>
    <t>[START1_RPPS_EXISTENCIA_17]</t>
  </si>
  <si>
    <t>[START1_RPPS_EXISTENCIA_18]</t>
  </si>
  <si>
    <t>[START1_RPPS_EXISTENCIA_19]</t>
  </si>
  <si>
    <t>[START1_RPPS_EXISTENCIA_2]</t>
  </si>
  <si>
    <t>[START1_RPPS_EXISTENCIA_20]</t>
  </si>
  <si>
    <t>[START1_RPPS_EXISTENCIA_21]</t>
  </si>
  <si>
    <t>[START1_RPPS_EXISTENCIA_22]</t>
  </si>
  <si>
    <t>[START1_RPPS_EXISTENCIA_25]</t>
  </si>
  <si>
    <t>[START1_RPPS_EXISTENCIA_26]</t>
  </si>
  <si>
    <t>[START1_RPPS_EXISTENCIA_27]</t>
  </si>
  <si>
    <t>[START1_RPPS_EXISTENCIA_28]</t>
  </si>
  <si>
    <t>[START1_RPPS_EXISTENCIA_28_1]</t>
  </si>
  <si>
    <t>[START1_RPPS_EXISTENCIA_28_2.1]</t>
  </si>
  <si>
    <t>[START1_RPPS_EXISTENCIA_28_3]</t>
  </si>
  <si>
    <t>[START1_RPPS_EXISTENCIA_28_4]</t>
  </si>
  <si>
    <t>[START1_RPPS_EXISTENCIA_28_5]</t>
  </si>
  <si>
    <t>[START1_RPPS_EXISTENCIA_29.1]</t>
  </si>
  <si>
    <t>[START1_RPPS_EXISTENCIA_29.2]</t>
  </si>
  <si>
    <t>[START1_RPPS_EXISTENCIA_29.3]</t>
  </si>
  <si>
    <t>[START1_RPPS_EXISTENCIA_29.4]</t>
  </si>
  <si>
    <t>[START1_RPPS_EXISTENCIA_29.5]</t>
  </si>
  <si>
    <t>[START1_RPPS_EXISTENCIA_29.6]</t>
  </si>
  <si>
    <t>[START1_RPPS_EXISTENCIA_29]</t>
  </si>
  <si>
    <t>[START1_RPPS_EXISTENCIA_3.1]</t>
  </si>
  <si>
    <t>[START1_RPPS_EXISTENCIA_3.2]</t>
  </si>
  <si>
    <t>[START1_RPPS_EXISTENCIA_3]</t>
  </si>
  <si>
    <t>[START1_RPPS_EXISTENCIA_30]</t>
  </si>
  <si>
    <t>[START1_RPPS_EXISTENCIA_32]</t>
  </si>
  <si>
    <t>[START1_RPPS_EXISTENCIA_33]</t>
  </si>
  <si>
    <t>[START1_RPPS_EXISTENCIA_34]</t>
  </si>
  <si>
    <t>[START1_RPPS_EXISTENCIA_4]</t>
  </si>
  <si>
    <t>[START1_RPPS_EXISTENCIA_5]</t>
  </si>
  <si>
    <t>[START1_RPPS_EXISTENCIA_6]</t>
  </si>
  <si>
    <t>[START1_RPPS_EXISTENCIA_7]</t>
  </si>
  <si>
    <t>[START1_RPPS_EXISTENCIA_8.3_Titulo]</t>
  </si>
  <si>
    <t>Exclui o título do item se não houver RPPS</t>
  </si>
  <si>
    <t>[START1_RPPS_EXISTENCIA_8]</t>
  </si>
  <si>
    <t>[START1_RPPS_EXISTENCIA_9]</t>
  </si>
  <si>
    <t>[START1_RPPS_SEGREGAÇÃO_1]</t>
  </si>
  <si>
    <t>[START1_RPPS_SEGREGAÇÃO_10.0.1]</t>
  </si>
  <si>
    <t>[START1_RPPS_SEGREGAÇÃO_10.0.2]</t>
  </si>
  <si>
    <t>[START1_RPPS_SEGREGAÇÃO_10.0.3]</t>
  </si>
  <si>
    <t>[START1_RPPS_SEGREGAÇÃO_10.0.4]</t>
  </si>
  <si>
    <t>[START1_RPPS_SEGREGAÇÃO_10.0.5]</t>
  </si>
  <si>
    <t>[START1_RPPS_SEGREGAÇÃO_10.1]</t>
  </si>
  <si>
    <t>[START1_RPPS_SEGREGAÇÃO_10.10]</t>
  </si>
  <si>
    <t>[START1_RPPS_SEGREGAÇÃO_10.2]</t>
  </si>
  <si>
    <t>[START1_RPPS_SEGREGAÇÃO_10.3]</t>
  </si>
  <si>
    <t>[START1_RPPS_SEGREGAÇÃO_10.4]</t>
  </si>
  <si>
    <t>[START1_RPPS_SEGREGAÇÃO_10.5]</t>
  </si>
  <si>
    <t>[START1_RPPS_SEGREGAÇÃO_10.6]</t>
  </si>
  <si>
    <t>[START1_RPPS_SEGREGAÇÃO_10.7]</t>
  </si>
  <si>
    <t>[START1_RPPS_SEGREGAÇÃO_10.8]</t>
  </si>
  <si>
    <t>[START1_RPPS_SEGREGAÇÃO_10.9]</t>
  </si>
  <si>
    <t>[START1_RPPS_SEGREGAÇÃO_10]</t>
  </si>
  <si>
    <t>[START1_RPPS_SEGREGAÇÃO_10_1]</t>
  </si>
  <si>
    <t>[START1_RPPS_SEGREGAÇÃO_11]</t>
  </si>
  <si>
    <t>[START1_RPPS_SEGREGAÇÃO_12]</t>
  </si>
  <si>
    <t>[START1_RPPS_SEGREGAÇÃO_13.1.1]</t>
  </si>
  <si>
    <t>[START1_RPPS_SEGREGAÇÃO_13.1.2]</t>
  </si>
  <si>
    <t>[START1_RPPS_SEGREGAÇÃO_13.1.3]</t>
  </si>
  <si>
    <t>[START1_RPPS_SEGREGAÇÃO_13.1]</t>
  </si>
  <si>
    <t>[START1_RPPS_SEGREGAÇÃO_13.2.1]</t>
  </si>
  <si>
    <t>[START1_RPPS_SEGREGAÇÃO_13.2.2]</t>
  </si>
  <si>
    <t>[START1_RPPS_SEGREGAÇÃO_13.2.3]</t>
  </si>
  <si>
    <t>[START1_RPPS_SEGREGAÇÃO_13.2.4]</t>
  </si>
  <si>
    <t>[START1_RPPS_SEGREGAÇÃO_13.2.5]</t>
  </si>
  <si>
    <t>[START1_RPPS_SEGREGAÇÃO_13.2.6]</t>
  </si>
  <si>
    <t>[START1_RPPS_SEGREGAÇÃO_13.2.7.1]</t>
  </si>
  <si>
    <t>Parágrafo para análise da projeção da receita e despesa previdenciária</t>
  </si>
  <si>
    <t>[START1_RPPS_SEGREGAÇÃO_13.2.7.2]</t>
  </si>
  <si>
    <t>[START1_RPPS_SEGREGAÇÃO_13.2.7.3]</t>
  </si>
  <si>
    <t>[START1_RPPS_SEGREGAÇÃO_13.2.7.4]</t>
  </si>
  <si>
    <t>[START1_RPPS_SEGREGAÇÃO_13.2.7.5]</t>
  </si>
  <si>
    <t>[START1_RPPS_SEGREGAÇÃO_13.2.7.6]</t>
  </si>
  <si>
    <t>[START1_RPPS_SEGREGAÇÃO_13.2.7.7]</t>
  </si>
  <si>
    <t>[START1_RPPS_SEGREGAÇÃO_13.2.7.8]</t>
  </si>
  <si>
    <t>[START1_RPPS_SEGREGAÇÃO_62.4.7.1]</t>
  </si>
  <si>
    <t>[START1_RPPS_SEGREGAÇÃO_62.4.7.2]</t>
  </si>
  <si>
    <t>[START1_RPPS_SEGREGAÇÃO_62.4.7.3]</t>
  </si>
  <si>
    <t>[START1_RPPS_SEGREGAÇÃO_62.4.7.4]</t>
  </si>
  <si>
    <t>[START1_RPPS_SEGREGAÇÃO_62.4.7.5]</t>
  </si>
  <si>
    <t>[START1_RPPS_SEGREGAÇÃO_43.3.1]</t>
  </si>
  <si>
    <t>[START1_RPPS_SEGREGAÇÃO_43.3.2]</t>
  </si>
  <si>
    <t>[START1_RPPS_SEGREGAÇÃO_43.3.3]</t>
  </si>
  <si>
    <t>[START1_RPPS_SEGREGAÇÃO_43.3.4]</t>
  </si>
  <si>
    <t>[START1_RPPS_SEGREGAÇÃO_43.3.5]</t>
  </si>
  <si>
    <t>[START1_RPPS_SEGREGAÇÃO_43.3.6]</t>
  </si>
  <si>
    <t>[Bal.Orç.O_3_1.1]</t>
  </si>
  <si>
    <t>[Bal.Orç.V_1_2_PC_1]</t>
  </si>
  <si>
    <t>Receita Prevista (PC-1) - Deve ser igual a indicador 141</t>
  </si>
  <si>
    <t>[Bal.Orç.V_1_2_PC_2]</t>
  </si>
  <si>
    <t>Receita Prevista (PC-2) - Deve ser igual a indicador 141</t>
  </si>
  <si>
    <t>[Bal.Orç.V_1_2_PC_3]</t>
  </si>
  <si>
    <t>Receita Prevista (PC-3) - Deve ser igual a indicador 141</t>
  </si>
  <si>
    <t>[Bal.Orç.V_1_2_sf]</t>
  </si>
  <si>
    <t>Receita Prevista, sem fonte</t>
  </si>
  <si>
    <t>[An_Rec_Valor_57.1_BB]</t>
  </si>
  <si>
    <t>Valor do FPM dezembro informado pelo BB</t>
  </si>
  <si>
    <t>[An_Rec_Valor_57.2_BB]</t>
  </si>
  <si>
    <t>Valor do FPM julho informado pelo BB</t>
  </si>
  <si>
    <t>[An_Rec_Valor_57_BB]</t>
  </si>
  <si>
    <t>Valor do FPM mensal informado pelo BB</t>
  </si>
  <si>
    <t>[AnHorizParametro]</t>
  </si>
  <si>
    <t>Percentual a considerar para fins de análise horizontal:</t>
  </si>
  <si>
    <t>[At.Circ_%At.Tot]</t>
  </si>
  <si>
    <t>Percentual do ativo circulante sobre o ativo total</t>
  </si>
  <si>
    <t>[At.Não.Circ_%At.Tot]</t>
  </si>
  <si>
    <t>Percentual do ativo não circulante sobre o ativo total</t>
  </si>
  <si>
    <t>[At_Tot]</t>
  </si>
  <si>
    <t>Ativo total</t>
  </si>
  <si>
    <t>[An.Exec.Orc_1_7_sf]</t>
  </si>
  <si>
    <t>Número da LOA (sem fonte de informação)</t>
  </si>
  <si>
    <t>[An.Exec.Orc_2_1_sf]</t>
  </si>
  <si>
    <t>Operações de crédito previstas na LOA (sem fonte)</t>
  </si>
  <si>
    <t>[An.Exec.Orc_1_5_sf]</t>
  </si>
  <si>
    <t>Percentual autorizado pela LOA para abertura de crédito adicional suplementar (sem fonte)</t>
  </si>
  <si>
    <t>[An.Exec.Orc_2_2_sf]</t>
  </si>
  <si>
    <t>Despesa de Capital prevista na LOA (sem fonte)</t>
  </si>
  <si>
    <t>[Bal.Orç.V_3_4_sf]</t>
  </si>
  <si>
    <t>Valor absoluto do resultado orçamentário</t>
  </si>
  <si>
    <t>[BalOrc_2_sf]</t>
  </si>
  <si>
    <t>Receita de Capital Prevista (sem fonte de informação)</t>
  </si>
  <si>
    <t>[BalOrc_1_sf]</t>
  </si>
  <si>
    <t>Receita Corrente Prevista (sem fonte de informação)</t>
  </si>
  <si>
    <t>[Bal.Orç.V_12_sf]</t>
  </si>
  <si>
    <t>Créditos Adicionais abertos no exercício com fonte em excesso de arrecadação (sem fonte de informação)</t>
  </si>
  <si>
    <t>[Bal.Orç.V_1_4_PC_1]</t>
  </si>
  <si>
    <t>Receita Arrecadada (PC-1) - Deve ser igual a indicador 143</t>
  </si>
  <si>
    <t>[Bal.Orç.V_1_4_PC_2]</t>
  </si>
  <si>
    <t>Receita Arrecadada (PC-2) - Deve ser igual a indicador 143</t>
  </si>
  <si>
    <t>[Bal.Orç.V_1_4_PC_3]</t>
  </si>
  <si>
    <t>Receita Arrecadada (PC-3) - Deve ser igual a indicador 143</t>
  </si>
  <si>
    <t>[Bal.Orç.V_1_4_sf]</t>
  </si>
  <si>
    <t>Receita Arrecadata, sem fonte</t>
  </si>
  <si>
    <t>[D_Ad_Res_Orc_25_sf]</t>
  </si>
  <si>
    <t>Créditos Adicionais abertos (número sem fonte)</t>
  </si>
  <si>
    <t>[D_Ad_Res_Orc_26]</t>
  </si>
  <si>
    <t>% dos Créditos Adicionais / Despesas Autorizadas do exercício</t>
  </si>
  <si>
    <t>[ITMpe.N.1]</t>
  </si>
  <si>
    <t>Nota ITMpe</t>
  </si>
  <si>
    <t>[ITMpe.N.10]</t>
  </si>
  <si>
    <t>[ITMpe.N.11]</t>
  </si>
  <si>
    <t>[ITMpe.N.12]</t>
  </si>
  <si>
    <t>[ITMpe.N.13]</t>
  </si>
  <si>
    <t>[ITMpe.N.14]</t>
  </si>
  <si>
    <t>[ITMpe.N.15]</t>
  </si>
  <si>
    <t>[ITMpe.N.16]</t>
  </si>
  <si>
    <t>[ITMpe.N.17]</t>
  </si>
  <si>
    <t>[ITMpe.N.18]</t>
  </si>
  <si>
    <t>[ITMpe.N.19]</t>
  </si>
  <si>
    <t>[ITMpe.N.2]</t>
  </si>
  <si>
    <t>[ITMpe.N.20]</t>
  </si>
  <si>
    <t>[ITMpe.N.21]</t>
  </si>
  <si>
    <t>[ITMpe.N.22]</t>
  </si>
  <si>
    <t>[ITMpe.N.23]</t>
  </si>
  <si>
    <t>[ITMpe.N.24]</t>
  </si>
  <si>
    <t>[ITMpe.N.25]</t>
  </si>
  <si>
    <t>[ITMpe.N.26]</t>
  </si>
  <si>
    <t>[ITMpe.N.27]</t>
  </si>
  <si>
    <t>[ITMpe.N.28]</t>
  </si>
  <si>
    <t>[ITMpe.N.29]</t>
  </si>
  <si>
    <t>[ITMpe.N.3]</t>
  </si>
  <si>
    <t>[ITMpe.N.30]</t>
  </si>
  <si>
    <t>[ITMpe.N.31]</t>
  </si>
  <si>
    <t>[ITMpe.N.32]</t>
  </si>
  <si>
    <t>[ITMpe.N.33]</t>
  </si>
  <si>
    <t>[ITMpe.N.34]</t>
  </si>
  <si>
    <t>[ITMpe.N.35]</t>
  </si>
  <si>
    <t>[ITMpe.N.36]</t>
  </si>
  <si>
    <t>[ITMpe.N.37]</t>
  </si>
  <si>
    <t>[ITMpe.N.38]</t>
  </si>
  <si>
    <t>[ITMpe.N.39]</t>
  </si>
  <si>
    <t>[ITMpe.N.4]</t>
  </si>
  <si>
    <t>[ITMpe.N.40]</t>
  </si>
  <si>
    <t>[ITMpe.N.41]</t>
  </si>
  <si>
    <t>[ITMpe.N.42]</t>
  </si>
  <si>
    <t>[ITMpe.N.43]</t>
  </si>
  <si>
    <t>[ITMpe.N.44]</t>
  </si>
  <si>
    <t>[ITMpe.N.45]</t>
  </si>
  <si>
    <t>[ITMpe.N.46]</t>
  </si>
  <si>
    <t>[ITMpe.N.47]</t>
  </si>
  <si>
    <t>[ITMpe.N.48]</t>
  </si>
  <si>
    <t>[ITMpe.N.49]</t>
  </si>
  <si>
    <t>[ITMpe.N.5]</t>
  </si>
  <si>
    <t>[ITMpe.N.50]</t>
  </si>
  <si>
    <t>[ITMpe.N.51]</t>
  </si>
  <si>
    <t>[ITMpe.N.52]</t>
  </si>
  <si>
    <t>[ITMpe.N.53]</t>
  </si>
  <si>
    <t>[ITMpe.N.54]</t>
  </si>
  <si>
    <t>[ITMpe.N.55]</t>
  </si>
  <si>
    <t>[ITMpe.N.56]</t>
  </si>
  <si>
    <t>[ITMpe.N.57]</t>
  </si>
  <si>
    <t>[ITMpe.N.6]</t>
  </si>
  <si>
    <t>[ITMpe.N.7]</t>
  </si>
  <si>
    <t>[ITMpe.N.8]</t>
  </si>
  <si>
    <t>[ITMpe.N.9]</t>
  </si>
  <si>
    <t>[DTP_Valor_59_SICONFI]</t>
  </si>
  <si>
    <t>DTP apresentada ao SICONFI</t>
  </si>
  <si>
    <t>[Div.At._Variação%.1.1]</t>
  </si>
  <si>
    <t>Calcula a variação no estoque da dívida ativa</t>
  </si>
  <si>
    <t>[Div.At._Variação%.1]</t>
  </si>
  <si>
    <t>[Div.Ativ.V_8_sf]</t>
  </si>
  <si>
    <t>[Div.Ativ.V_3_3]</t>
  </si>
  <si>
    <t>Percentual de recebimentos da Dívida Ativa (PC-1) - Igual ao indicador 148</t>
  </si>
  <si>
    <t>[Div.Ativ.V_3_4]</t>
  </si>
  <si>
    <t>Percentual de recebimentos da Dívida Ativa (PC-2) - Igual ao indicador 148</t>
  </si>
  <si>
    <t>[Div.Ativ.V_3_5]</t>
  </si>
  <si>
    <t>Percentual de recebimentos da Dívida Ativa (PC-3) - Igual ao indicador 148</t>
  </si>
  <si>
    <t>[Div.Ativ.V_3_6]</t>
  </si>
  <si>
    <t>Percentual de recebimentos da Dívida Ativa (PC-4) - Igual ao indicador 148</t>
  </si>
  <si>
    <t>[Div.Ativ.V_2_2_sf]</t>
  </si>
  <si>
    <t>[Div.Ativ.V_2_3]</t>
  </si>
  <si>
    <t>Recebimentos da Dívida Ativa (PC-1)</t>
  </si>
  <si>
    <t>[Div.Ativ.V_2_3_sf]</t>
  </si>
  <si>
    <t>Recebimentos da Dívida Ativa do exercício anterior sem fonte</t>
  </si>
  <si>
    <t>[Div.Ativ.V_1_2_sf]</t>
  </si>
  <si>
    <t>Dívida Ativa sem fonte</t>
  </si>
  <si>
    <t>[Div.Ativ.V_1_3]</t>
  </si>
  <si>
    <t>Saldo dos Restos a Pagar Processados (PC-1)</t>
  </si>
  <si>
    <t>[Div.Ativ.V_1_3_sf]</t>
  </si>
  <si>
    <t>Dívida Ativa do exercício anterior sem fonte</t>
  </si>
  <si>
    <t>[Liq.Ime.V_7_3]</t>
  </si>
  <si>
    <t>Capacidade de pagamento imediato - PC-1</t>
  </si>
  <si>
    <t>[Liq.Ime.V_7_4]</t>
  </si>
  <si>
    <t>Capacidade de pagamento imediato considerando o RPPS</t>
  </si>
  <si>
    <t>[Liq.Ime.V_7_5]</t>
  </si>
  <si>
    <t>Disponível menos Passivo Circulante</t>
  </si>
  <si>
    <t>[Liq.Ime.V_7_2_auxiliar]</t>
  </si>
  <si>
    <t>[Liq.Ime.V_6_3]</t>
  </si>
  <si>
    <t>Passivo Circulante (Exceto RPPS) - PC-1</t>
  </si>
  <si>
    <t>[Liq.Ime.V_8_5]</t>
  </si>
  <si>
    <t>Liquidez Imediata com RPPS - PC-1</t>
  </si>
  <si>
    <t>[Liq.Ime.V_8_3]</t>
  </si>
  <si>
    <t>Liquidez Imediata sem RPPS - PC-1</t>
  </si>
  <si>
    <t>[Liq.Ime.V_1_2_EA]</t>
  </si>
  <si>
    <t>Disponível (PC-1) ELIMINAR NA PC 2019</t>
  </si>
  <si>
    <t>[Liq.Ime.V_2_2_EA]</t>
  </si>
  <si>
    <t>Disponível do RPPS (PC-1)</t>
  </si>
  <si>
    <t>[Liq.Ime.V_3_3]</t>
  </si>
  <si>
    <t>Disponível (Exceto RPPS) - PC-1</t>
  </si>
  <si>
    <t>[Liq.Ime.V_4_2.1_sf]</t>
  </si>
  <si>
    <t>Passivo Não Circulante 2018 (sem fonte de informação)</t>
  </si>
  <si>
    <t>[Liq.Ime.V_5_2_EA]</t>
  </si>
  <si>
    <t>Passivo Circulante do RPPS (PC-1)</t>
  </si>
  <si>
    <t>[Liq.Ime.V_4_2_EA]</t>
  </si>
  <si>
    <t>Passivo Circulante (PC-1)</t>
  </si>
  <si>
    <t>[Liq.Ime.V_4_3.1]</t>
  </si>
  <si>
    <t>Passivo Não Circulante (PC-1)</t>
  </si>
  <si>
    <t>[Liq.Corr.V_7_3]</t>
  </si>
  <si>
    <t>Capacidade de pagamento das dívidas de curto prazo (sem RPPS) - PC-1</t>
  </si>
  <si>
    <t>[Liq.Corr.V_7_6]</t>
  </si>
  <si>
    <t>[Liq.Corr.V_7_7]</t>
  </si>
  <si>
    <t>[Liq.Corr.V_8_7]</t>
  </si>
  <si>
    <t>Liquidez Corrente com RPPS - PC-1</t>
  </si>
  <si>
    <t>[Liq.Corr.V_8_3]</t>
  </si>
  <si>
    <t>Liquidez Corrente sem RPPS - PC-1</t>
  </si>
  <si>
    <t>[Liq.Corr.V_2_2_EA]</t>
  </si>
  <si>
    <t>Ativo Circulante do RPPS (PC-1)</t>
  </si>
  <si>
    <t>[Liq.Corr.V_4_3]</t>
  </si>
  <si>
    <t>Passivo Circulante com RPPS (PC-1)</t>
  </si>
  <si>
    <t>[Liq.Corr.V_3_3]</t>
  </si>
  <si>
    <t>Ativo Circulante (Exceto RPPS) - PC-1</t>
  </si>
  <si>
    <t>[IDEB.AF.MT]</t>
  </si>
  <si>
    <t>Ideb meta para o exercício 2021 (anos finais)</t>
  </si>
  <si>
    <t>[IDEB.AI.MT]</t>
  </si>
  <si>
    <t>Ideb meta para o exercício 2021 (anos iniciais)</t>
  </si>
  <si>
    <t>[Liq.Corr.V_1_2_1_sf]</t>
  </si>
  <si>
    <t>Ativo Não Circulante sem numeração da fonte</t>
  </si>
  <si>
    <t>[Liq.Corr.V_1_2_EA]</t>
  </si>
  <si>
    <t>Ativo Circulante (PC-1)</t>
  </si>
  <si>
    <t>[Liq.Corr.V_1_2_sf]</t>
  </si>
  <si>
    <t>Ativo Circulante sem numeração da fonte</t>
  </si>
  <si>
    <t>[Liq.Corr.V_1_3]</t>
  </si>
  <si>
    <t>[FMS_Valor_25_PERCENTUAL]</t>
  </si>
  <si>
    <t>Percentual do valor em ASPS não aplicado no exercício anterior sobre as despesas do exercício atual</t>
  </si>
  <si>
    <t>[Duod_2o_Valor_1_sf]</t>
  </si>
  <si>
    <t>DESPESA AUTORIZADA PARA A CÂMARA NO EXERCÍCIO DE 2018, sem fonte de informação</t>
  </si>
  <si>
    <t>[DUOD_DIF_REP_1]</t>
  </si>
  <si>
    <t>Valor absoluto da diferença repassada à Câmara</t>
  </si>
  <si>
    <t>[Duod_1o_Valor_23_sf]</t>
  </si>
  <si>
    <t>Percentual estabelecido para o Município de acordo com a população (sem fonte)</t>
  </si>
  <si>
    <t>[Pas_Tot]</t>
  </si>
  <si>
    <t>Passivo Total</t>
  </si>
  <si>
    <t>[PassivoCirc_Perc]</t>
  </si>
  <si>
    <t>Percentual do passivo circulante sobre o circulante</t>
  </si>
  <si>
    <t>[PassivoNãoCirc_Perc]</t>
  </si>
  <si>
    <t>Percentual do passivo não circulante sobre o circulante</t>
  </si>
  <si>
    <t>[PC.CONSOLIDAÇÃO]</t>
  </si>
  <si>
    <t>A prestação de contas está com valores consolidados?</t>
  </si>
  <si>
    <t>[PC.RP_1.2_5.2]</t>
  </si>
  <si>
    <t>Soma os valores das inscrições dos RP (processados e não processados)</t>
  </si>
  <si>
    <t>[PC.RP_11.3_11.5_1]</t>
  </si>
  <si>
    <t>Calcula o % de variação do saldo dos RP processados entre o exercício atual e o anterior</t>
  </si>
  <si>
    <t>[PC.RP_11.3_11.5_2]</t>
  </si>
  <si>
    <t>[PC.RP_1_2_sf]</t>
  </si>
  <si>
    <t>[OP.CRED_%]</t>
  </si>
  <si>
    <t>Receita com operação de crédito / RCL (%)</t>
  </si>
  <si>
    <t>[PREF.ORDENADOR_perg]</t>
  </si>
  <si>
    <t>O prefeito foi ordenador de despesas durante o exercício da prestação de contas?</t>
  </si>
  <si>
    <t>[PrevRealiz_1.1]</t>
  </si>
  <si>
    <t>Variação percentual da receita arrecadada no exercício pela arrecadação do exercício anterior</t>
  </si>
  <si>
    <t>[PrevRealiz_1.2]</t>
  </si>
  <si>
    <t>Variação percentual da receita prevista pela receita arrecadada no exercício anterior</t>
  </si>
  <si>
    <t>[PrevRealiz_2.1]</t>
  </si>
  <si>
    <t>Variação percentual da receita arrecadada no exercício pela arrecadação do exercício anterior (PC-1/PC-2)</t>
  </si>
  <si>
    <t>[PrevRealiz_2.2]</t>
  </si>
  <si>
    <t>Variação percentual da receita prevista pela receita arrecadada no exercício anterior (PC-1/PC-2)</t>
  </si>
  <si>
    <t>[PrevRealiz_3.1]</t>
  </si>
  <si>
    <t>Variação percentual da receita arrecadada no exercício pela arrecadação do exercício anterior (PC-2/PC-3)</t>
  </si>
  <si>
    <t>[PrevRealiz_3.2]</t>
  </si>
  <si>
    <t>Variação percentual da receita prevista pela receita arrecadada no exercício anterior (PC-2/PC-3)</t>
  </si>
  <si>
    <t>[PrevRealiz_Media]</t>
  </si>
  <si>
    <t>Média dos dois últimos exercícios da variação da receita arrecadada no exercício pela receita arrecadada no exercício anterior</t>
  </si>
  <si>
    <t>[PlanoAmortizDeficitAtuarial]</t>
  </si>
  <si>
    <t>O município implementou em lei um Plano de Amortização para Equacionamento do Déficit Atuarial?</t>
  </si>
  <si>
    <t>[POPULAÇÃO]</t>
  </si>
  <si>
    <t>População do município em formato numérico</t>
  </si>
  <si>
    <t>[PC.RP_11_5]</t>
  </si>
  <si>
    <t>[PC.RP_11_3_sf]</t>
  </si>
  <si>
    <t>Saldo dos Restos a Pagar Processados 2018 (sem fonte)</t>
  </si>
  <si>
    <t>[RCa1_PrevRealiz]</t>
  </si>
  <si>
    <t>Diferença entre a receita de capital prevista e a realizada</t>
  </si>
  <si>
    <t>[RCa2_PrevRealiz]</t>
  </si>
  <si>
    <t>Diferença percentual entre a receita de capital prevista e a realizada</t>
  </si>
  <si>
    <t>[QED_9_sf]</t>
  </si>
  <si>
    <t>Indica o valor da sigla do pt, mas sem indicação da fonte</t>
  </si>
  <si>
    <t>[QED_5_sf]</t>
  </si>
  <si>
    <t>Despesa Executada 2018 (sem fonte)</t>
  </si>
  <si>
    <t>[QDA_9_sf]</t>
  </si>
  <si>
    <t>[QDA_7]</t>
  </si>
  <si>
    <t>Receita Arrecadada (PC-2)</t>
  </si>
  <si>
    <t>[QDA_8]</t>
  </si>
  <si>
    <t>Receita Arrecadada (PC-3)</t>
  </si>
  <si>
    <t>[RCL_SICONFI]</t>
  </si>
  <si>
    <t>Apresenta a RCL informada no Siconfi</t>
  </si>
  <si>
    <t>[RCo1_PrevRealiz]</t>
  </si>
  <si>
    <t>Diferença entre a receita corrente prevista e a realizada</t>
  </si>
  <si>
    <t>[RCo2_PrevRealiz]</t>
  </si>
  <si>
    <t>Receita corrente arrecadada dividida pela receita corrente prevista (em percentual)</t>
  </si>
  <si>
    <t>[RPPS_DRAA_FIN_APRES]</t>
  </si>
  <si>
    <t>Os dados da DRAA 2019 (plano financeiro) estão disponíveis para utilização nesta auditoria?</t>
  </si>
  <si>
    <t>[RPPS_DRAA_FIN_APRES_EA]</t>
  </si>
  <si>
    <t>Os dados do DRAA 2018 (ou a Avaliação Autuarial) do plano financeiro estão disponíveis para utilização nesta auditoria?</t>
  </si>
  <si>
    <t>[RPPS_DRAA_NSEGR_APRES]</t>
  </si>
  <si>
    <t>Os dados da DRAA 2019 (não segregação) estão disponíveis para utilização nesta auditoria?</t>
  </si>
  <si>
    <t>[RPPS_DRAA_NSEGR_APRES_EA]</t>
  </si>
  <si>
    <t>Os dados do DRAA 2018 (ou a Avaliação Autuarial) estão disponíveis para utilização nesta auditoria?</t>
  </si>
  <si>
    <t>[RPPS_DRAA_PREV_APRES]</t>
  </si>
  <si>
    <t>Os dados da DRAA 2019 (plano previdenciário) estão disponíveis para utilização nesta auditoria?</t>
  </si>
  <si>
    <t>[RPPS_DRAA_PREV_APRES_EA]</t>
  </si>
  <si>
    <t>Os dados do DRAA 2018 (ou a Avaliação Autuarial) do plano previdenciário estão disponíveis para utilização nesta auditoria?</t>
  </si>
  <si>
    <t>[RPPS_EXIST]</t>
  </si>
  <si>
    <t>O município possui RPPS?</t>
  </si>
  <si>
    <t>[RPPS_NRC_PATR.CE_15]</t>
  </si>
  <si>
    <t>% Não Recolhida / Devida total</t>
  </si>
  <si>
    <t>[RP_DISP.FIN_12.2]</t>
  </si>
  <si>
    <t>Calcula o Restos a Pagar Processados do exercício inscritos sem disponibilidade de caixa para a tabela do item 5.4</t>
  </si>
  <si>
    <t>[RP_DISP.FIN_12.1]</t>
  </si>
  <si>
    <t>Calcula a disponibilidade de caixa antes da inscrição de Restos a Pagar Processados para a tabela do item 5.1 para a tabela do item 5.4</t>
  </si>
  <si>
    <t>[RP_DISP.FIN_10_sf]</t>
  </si>
  <si>
    <t>Valor sem a fonte</t>
  </si>
  <si>
    <t>[RP_DISP.FIN_19.1]</t>
  </si>
  <si>
    <t>Calcula a disponibilidade de caixa antes da inscrição de Restos a Pagar Processados para a tabela do item 5.4</t>
  </si>
  <si>
    <t>[RP_DISP.FIN_1_sf]</t>
  </si>
  <si>
    <t>Disponibilidade de Caixa Bruta (sem fonte de informação)</t>
  </si>
  <si>
    <t>[RP_DISP.FIN_19.2]</t>
  </si>
  <si>
    <t>[RP_DISP.FIN_12.3]</t>
  </si>
  <si>
    <t>Calcula o Restos a Pagar Não Processados do exercício inscritos sem disponib. de caixa para a tabela do item 5.4 (rec. não vinculados)</t>
  </si>
  <si>
    <t>[RP_DISP.FIN_19.3]</t>
  </si>
  <si>
    <t>Calcula o Restos a Pagar Não Processados do exercício inscritos sem disponib. de caixa para a tabela do item 5.4</t>
  </si>
  <si>
    <t>[RP_DISP.FIN_2_sf]</t>
  </si>
  <si>
    <t>[RP_DISP.FIN_5.2]</t>
  </si>
  <si>
    <t>[RP_DISP.FIN_5.1]</t>
  </si>
  <si>
    <t>[RP_DISP.FIN_3_sf]</t>
  </si>
  <si>
    <t>[RP_DISP.FIN_5.3]</t>
  </si>
  <si>
    <t>Calcula o Restos a Pagar Não Processados do exercício inscritos sem disponib. de caixa para a tabela do item 5.4 (rec. vinculados)</t>
  </si>
  <si>
    <t>[RP_DISP.FIN_9_sf]</t>
  </si>
  <si>
    <t>[RP_DISP.FIN_8_sf]</t>
  </si>
  <si>
    <t>[Rec.TC.FPM_1_3]</t>
  </si>
  <si>
    <t>% participação da receita (1.1-1.2) / 3 x 100</t>
  </si>
  <si>
    <t>[Rec.TC.FPM_3_3]</t>
  </si>
  <si>
    <t>% participação da receita (2.1-2.2) / 3 x 100</t>
  </si>
  <si>
    <t>[Rec.TC.FPM_5_2]</t>
  </si>
  <si>
    <t>Total das receitas próprias (utilizado no gráfico 55)</t>
  </si>
  <si>
    <t>[Rec.Tot._Var.1]</t>
  </si>
  <si>
    <t>Variação anual da receita para fins de previsão na LOA</t>
  </si>
  <si>
    <t>[Rec.Tot._Var.2]</t>
  </si>
  <si>
    <t>[Rec.Tot._Var.3]</t>
  </si>
  <si>
    <t>[Rec.Trib.Propr.]</t>
  </si>
  <si>
    <t>Calcula as receitas tributárias próprias</t>
  </si>
  <si>
    <t>[Rec.Trib.Propr_%_Rec.Arrec]</t>
  </si>
  <si>
    <t>Rec. Trib. Própria / Receita Orçamentária (%)</t>
  </si>
  <si>
    <t>[Rec.Cat.Ec_18_2_sf]</t>
  </si>
  <si>
    <t>[RGPS_NRC_PATR_15]</t>
  </si>
  <si>
    <t>[RGPS_NRC_SRV.PATR_14]</t>
  </si>
  <si>
    <t>Soma os valores não recolhidos das contribuições dos servidores e patronal</t>
  </si>
  <si>
    <t>[RGPS_NRC_SRV_15]</t>
  </si>
  <si>
    <t>[Transf.Corr.Líquida.Ded]</t>
  </si>
  <si>
    <t>Transferências correntes líquidas das deduções do Fundeb (para construção do gráfico 55)</t>
  </si>
  <si>
    <t>[Travamento_Campo]</t>
  </si>
  <si>
    <t>Sigla auxiliar para travar linhas nos PTs com fórmula</t>
  </si>
  <si>
    <t>[VALORRCL_DIF]</t>
  </si>
  <si>
    <t>Diferença entre a RCL calculada e a RCL do Siconfi</t>
  </si>
  <si>
    <t>[Sd_Fundeb_Valor_7_abs]</t>
  </si>
  <si>
    <t>[Sd_Fundeb_Valor_Dif]</t>
  </si>
  <si>
    <t>Diferença entre as receitas e as despesas do Fundeb</t>
  </si>
  <si>
    <t>[Sup_Def_Fin_4]</t>
  </si>
  <si>
    <t>Ativo Financeiro - PC-1</t>
  </si>
  <si>
    <t>[Sup_Def_Fin_5]</t>
  </si>
  <si>
    <t>Passivo Financeiro - PC-1</t>
  </si>
  <si>
    <t>[Sup_Def_Fin_6]</t>
  </si>
  <si>
    <t>Superavit / Deficit Financeiro - PC-1</t>
  </si>
  <si>
    <t>[Sd_Fundeb_Valor_6.3_sf]</t>
  </si>
  <si>
    <t>Despesas custeadas com os recursos do item 6.1 até o 1º trimestre do exercício em análise (sem fonte de informação)</t>
  </si>
  <si>
    <t>[Sd_Fundeb_Valor_6.2_sf]</t>
  </si>
  <si>
    <t>Recursos recebidos e não utilizados oriundos do Fundeb no exercício anterior ao analisado (sem fonte de informação)</t>
  </si>
  <si>
    <t>[RPPS_RA_PF_6_2]</t>
  </si>
  <si>
    <t>Custo total do Plano Previdenciário do RPPS a valor presente (benefícios concedidos e a conceder)</t>
  </si>
  <si>
    <t>[Sd_Fundeb_Valor_4_sf]</t>
  </si>
  <si>
    <t>[RPPS_SEGREGAÇÃO_SN]</t>
  </si>
  <si>
    <t>O RPPS é segregado?</t>
  </si>
  <si>
    <t>[RTot_PrevRealiz]</t>
  </si>
  <si>
    <t>Receita Arrecadada / Receita Prevista na LOA (%)</t>
  </si>
  <si>
    <t>[RTot_PrevRealiz_PC_1]</t>
  </si>
  <si>
    <t>Receita Arrecadada / Receita Prevista na LOA (%) (PC-1)</t>
  </si>
  <si>
    <t>[RTot_PrevRealiz_PC_2]</t>
  </si>
  <si>
    <t>Receita Arrecadada / Receita Prevista na LOA (%) (PC-2)</t>
  </si>
  <si>
    <t>[RTot_PrevRealiz_PC_3]</t>
  </si>
  <si>
    <t>Receita Arrecadada / Receita Prevista na LOA (%) (PC-3)</t>
  </si>
  <si>
    <t>[RPPS_PP_RES1_3_2_abs]</t>
  </si>
  <si>
    <t>Multiplica o resultado previdenciário por -1</t>
  </si>
  <si>
    <t>[RPPS_RA_1_2]</t>
  </si>
  <si>
    <t>Bens e direitos do RPPS ou do Plano Previdenciário a valor presente (aplicações, contribuições atuais e contribuições a receber)</t>
  </si>
  <si>
    <t>[RPPS_PF_RES1_3_2_abs]</t>
  </si>
  <si>
    <t>[RPPS_RA_PF_Ajust]</t>
  </si>
  <si>
    <t>Calcula do valor ajustado do resultado atuarial do plano financeiro, ao retirar os aportes para cobertura do deficit.</t>
  </si>
  <si>
    <t>[RPPS_RA_6_2]</t>
  </si>
  <si>
    <t>Custo total do RPPS ou do Plano Previdenciário a valor presente (benefícios concedidos e benefícios a conceder)</t>
  </si>
  <si>
    <t>[RPPS_RA_1_2_6.1_sf]</t>
  </si>
  <si>
    <t>Valor atual do Plano de Amortização do Deficit Atuarial estabelecido em lei (sem fonte)</t>
  </si>
  <si>
    <t>[RPPS_RA_9_2_abs1]</t>
  </si>
  <si>
    <t>Valor absoluto</t>
  </si>
  <si>
    <t>[RPPS_RA_PF_1_2]</t>
  </si>
  <si>
    <t>Bens e direitos do Plano Previdenciário do RPPS a valor presente (aplicações, contribuições atuais e a receber)</t>
  </si>
  <si>
    <t>[RPPS_NRC_SRV.PATR_14]</t>
  </si>
  <si>
    <t>[RPPS_NRC_PATR.CN_15]</t>
  </si>
  <si>
    <t>[RPPS_NRC_SRV_15]</t>
  </si>
  <si>
    <t>% Não Recolhido / Retenção total</t>
  </si>
  <si>
    <t>[QDA_2]</t>
  </si>
  <si>
    <t>Receita Prevista PC-1</t>
  </si>
  <si>
    <t>[Liq.Ime.V_1_3]</t>
  </si>
  <si>
    <t>Disponível (PC-1) Igual ao indicador 166</t>
  </si>
  <si>
    <t>[Liq.Ime.V_2_3]</t>
  </si>
  <si>
    <t>Disponível do RPPS (PC-1) Igual ao indicador 167</t>
  </si>
  <si>
    <t>[Liq.Ime.V_4_3]</t>
  </si>
  <si>
    <t>Passivo Circulante (PC-1) Igual ao indicador 171</t>
  </si>
  <si>
    <t>[Liq.Ime.V_5_3]</t>
  </si>
  <si>
    <t>Passivo Circulante do RPPS (PC-1) Igual ao indicador 169</t>
  </si>
  <si>
    <t>[ReAr_18.11120113]</t>
  </si>
  <si>
    <t>Imposto sobre a Propriedade Territorial Rural - Municípios Conveniados - Dívida Ativa</t>
  </si>
  <si>
    <t>[ReAr_18.11120114]</t>
  </si>
  <si>
    <t>Imposto sobre a Propriedade Territorial Rural - Municípios Conveniados - Dívida Ativa - Multas e Juros</t>
  </si>
  <si>
    <t>[ReAr_18.11210511]</t>
  </si>
  <si>
    <t>Taxa de Controle e Fiscalização da Pesca e Aquicultura - Principal</t>
  </si>
  <si>
    <t>[ReAr_18.11210512]</t>
  </si>
  <si>
    <t>Taxa de Controle e Fiscalização da Pesca e Aquicultura - Multas e Juros</t>
  </si>
  <si>
    <t>[ReAr_18.11210513]</t>
  </si>
  <si>
    <t>Taxa de Controle e Fiscalização da Pesca e Aquicultura - Dívida Ativa</t>
  </si>
  <si>
    <t>[ReAr_18.11210514]</t>
  </si>
  <si>
    <t>[ReAr_18.11380311]</t>
  </si>
  <si>
    <t>Contribuição de Melhoria para Expansão de Rede de Iluminação Pública Rural - Principal</t>
  </si>
  <si>
    <t>[ReAr_18.11380312]</t>
  </si>
  <si>
    <t>Contribuição de Melhoria para Expansão de Rede de Iluminação Pública Rural - Multas e Juros</t>
  </si>
  <si>
    <t>[ReAr_18.11380313]</t>
  </si>
  <si>
    <t>Contribuição de Melhoria para Expansão de Rede de Iluminação Pública Rural - Dívida Ativa</t>
  </si>
  <si>
    <t>[ReAr_18.11380314]</t>
  </si>
  <si>
    <t>Contribuição de Melhoria para Expansão de Rede de Iluminação Pública Rural - Dívida Ativa - Multas e Juros</t>
  </si>
  <si>
    <t>[ReAr_18.11380411]</t>
  </si>
  <si>
    <t>Contribuição de Melhoria para Pavimentação e Obras Complementares - Principal</t>
  </si>
  <si>
    <t>[ReAr_18.11380412]</t>
  </si>
  <si>
    <t>Contribuição de Melhoria para Pavimentação e Obras Complementares - Multas e Juros</t>
  </si>
  <si>
    <t>[ReAr_18.11380413]</t>
  </si>
  <si>
    <t>Contribuição de Melhoria para Pavimentação e Obras Complementares - Dívida Ativa</t>
  </si>
  <si>
    <t>[ReAr_18.11380414]</t>
  </si>
  <si>
    <t>Contribuição de Melhoria para Pavimentação e Obras Complementares - Dívida Ativa - Multas e Juros</t>
  </si>
  <si>
    <t>[ReAr_18.11389913]</t>
  </si>
  <si>
    <t>Outras Contribuições de Melhoria - Dívida Ativa</t>
  </si>
  <si>
    <t>[ReAr_18.11389914]</t>
  </si>
  <si>
    <t>Outras Contribuições de Melhoria - Dívida Ativa - Multas e Juros</t>
  </si>
  <si>
    <t>[ReAr_18.12100424]</t>
  </si>
  <si>
    <t>Contribuição do Servidor Ativo Civil para o RPPS - Dívida Ativa - Multas e Juros</t>
  </si>
  <si>
    <t>[ReAr_18.12100433]</t>
  </si>
  <si>
    <t>Contribuição do Servidor Inativo para o RPPS - Dívida Ativa</t>
  </si>
  <si>
    <t>[ReAr_18.12100434]</t>
  </si>
  <si>
    <t>Contribuição do Servidor Inativo para o RPPS - Dívida Ativa - Multas e Juros</t>
  </si>
  <si>
    <t>[ReAr_18.12100443]</t>
  </si>
  <si>
    <t>Contribuição do Pensionista para o RPPS - Dívida Ativa</t>
  </si>
  <si>
    <t>[ReAr_18.12100444]</t>
  </si>
  <si>
    <t>Contribuição do Pensionista para o RPPS - Dívida Ativa - Multas e Juros</t>
  </si>
  <si>
    <t>[ReAr_18.12100451]</t>
  </si>
  <si>
    <t>[ReAr_18.12100452]</t>
  </si>
  <si>
    <t>[ReAr_18.12100453]</t>
  </si>
  <si>
    <t>Contribuição Patronal para o RPPS Oriunda de Sentenças Judiciais - Dívida Ativa</t>
  </si>
  <si>
    <t>[ReAr_18.12100454]</t>
  </si>
  <si>
    <t>Contribuição Patronal para o RPPS Oriunda de Sentenças Judiciais - Dívida Ativa - Multas e Juros</t>
  </si>
  <si>
    <t>[ReAr_18.12100463]</t>
  </si>
  <si>
    <t>Contribuição do Servidor Ativo ao RPPS Oriunda de Sentenças Judiciais - Dívida Ativa</t>
  </si>
  <si>
    <t>[ReAr_18.12100464]</t>
  </si>
  <si>
    <t>Contribuição do Servidor Ativo ao RPPS Oriunda de Sentenças Judiciais - Dívida Ativa - Multas e Juros</t>
  </si>
  <si>
    <t>[ReAr_18.12100473]</t>
  </si>
  <si>
    <t>Contribuição do Servidor Inativo ao RPPS Oriunda de Sentenças Judiciais - Dívida Ativa</t>
  </si>
  <si>
    <t>[ReAr_18.12100474]</t>
  </si>
  <si>
    <t>Contribuição do Servidor Inativo ao RPPS Oriunda de Sentenças Judiciais - Dívida Ativa - Multas e Juros</t>
  </si>
  <si>
    <t>[ReAr_18.12100481]</t>
  </si>
  <si>
    <t>Contribuição do Pensionista ao RPPS Oriunda de Sentenças Judiciais - Principal</t>
  </si>
  <si>
    <t>[ReAr_18.12100482]</t>
  </si>
  <si>
    <t>Contribuição do Pensionista ao RPPS Oriunda de Sentenças Judiciais - Multas e Juros</t>
  </si>
  <si>
    <t>[ReAr_18.12100483]</t>
  </si>
  <si>
    <t>Contribuição do Pensionista ao RPPS Oriunda de Sentenças Judiciais - Dívida Ativa</t>
  </si>
  <si>
    <t>[ReAr_18.12100484]</t>
  </si>
  <si>
    <t>Contribuição do Pensionista ao RPPS Oriunda de Sentenças Judiciais - Dívida Ativa - Multas e Juros</t>
  </si>
  <si>
    <t>[ReAr_18.12100631]</t>
  </si>
  <si>
    <t>Contribuição para Fundos de Assistência Médica dos  Servidores Civis - Principal</t>
  </si>
  <si>
    <t>[ReAr_18.12100632]</t>
  </si>
  <si>
    <t>Contribuição para Fundos de Assistência Médica dos  Servidores Civis - Multas e Juros</t>
  </si>
  <si>
    <t>[ReAr_18.12100633]</t>
  </si>
  <si>
    <t>Contribuição para Fundos de Assistência Médica dos Servidores Civis - Dívida Ativa</t>
  </si>
  <si>
    <t>[ReAr_18.12100634]</t>
  </si>
  <si>
    <t>Contribuição para Fundos de Assistência Médica dos  Servidores Civis - Dívida Ativa - Multas e Juros</t>
  </si>
  <si>
    <t>[ReAr_18.12109914]</t>
  </si>
  <si>
    <t>Outras Contribuições Sociais - Dívida Ativa - Multas e Juros</t>
  </si>
  <si>
    <t>[ReAr_18.12209914]</t>
  </si>
  <si>
    <t>Outras Contribuições Econômicas - Dívida Ativa - Multas e Juros</t>
  </si>
  <si>
    <t>[ReAr_18.13100114]</t>
  </si>
  <si>
    <t>Aluguéis e Arrendamentos - Dívida Ativa - Multas e Juros</t>
  </si>
  <si>
    <t>[ReAr_18.13100123]</t>
  </si>
  <si>
    <t>Foros, Laudêmios e Tarifas de Ocupação - Dívida Ativa</t>
  </si>
  <si>
    <t>[ReAr_18.13100124]</t>
  </si>
  <si>
    <t>Foros, Laudêmios e Tarifas de Ocupação - Dívida Ativa - Multas e Juros</t>
  </si>
  <si>
    <t>[ReAr_18.13100212]</t>
  </si>
  <si>
    <t>Concessão, Permissão, Autorização ou Cessão do Direito de Uso de Bens Imóveis Públicos - Multas e Juros</t>
  </si>
  <si>
    <t>[ReAr_18.13100213]</t>
  </si>
  <si>
    <t>Concessão, Permissão, Autorização ou Cessão do Direito de Uso de Bens Imóveis Públicos - Dívida Ativa</t>
  </si>
  <si>
    <t>[ReAr_18.13100214]</t>
  </si>
  <si>
    <t>Concessão, Permissão, Autorização ou Cessão do Direito de Uso de Bens Imóveis Públicos - Dívida Ativa - Multas e Juros</t>
  </si>
  <si>
    <t>[ReAr_18.13109912]</t>
  </si>
  <si>
    <t>Outras Receitas Imobiliárias - Multas e Juros</t>
  </si>
  <si>
    <t>[ReAr_18.13109913]</t>
  </si>
  <si>
    <t>Outras Receitas Imobiliárias - Dívida Ativa</t>
  </si>
  <si>
    <t>[ReAr_18.13109914]</t>
  </si>
  <si>
    <t>Outras Receitas Imobiliárias - Dívida Ativa - Multas e Juros</t>
  </si>
  <si>
    <t>[ReAr_18.13210061]</t>
  </si>
  <si>
    <t>Juros sobre o Capital Próprio - Principal</t>
  </si>
  <si>
    <t>[ReAr_18.13220012]</t>
  </si>
  <si>
    <t>Dividendos - Multas e Juros</t>
  </si>
  <si>
    <t>[ReAr_18.13230011]</t>
  </si>
  <si>
    <t>Participações - Principal</t>
  </si>
  <si>
    <t>[ReAr_18.13230012]</t>
  </si>
  <si>
    <t>Participações - Multas e Juros</t>
  </si>
  <si>
    <t>[ReAr_18.13230013]</t>
  </si>
  <si>
    <t>Participações - Dívida Ativa</t>
  </si>
  <si>
    <t>[ReAr_18.13230014]</t>
  </si>
  <si>
    <t>Participações - Dívida Ativa - Multas e Juros</t>
  </si>
  <si>
    <t>[ReAr_18.13290012]</t>
  </si>
  <si>
    <t>Outros Valores Mobiliários - Multas e Juros</t>
  </si>
  <si>
    <t>[ReAr_18.13290013]</t>
  </si>
  <si>
    <t>Outros Valores Mobiliários - Dívida Ativa</t>
  </si>
  <si>
    <t>[ReAr_18.13290014]</t>
  </si>
  <si>
    <t>Outros Valores Mobiliários - Dívida Ativa - Multas e Juros</t>
  </si>
  <si>
    <t>[ReAr_18.13310112]</t>
  </si>
  <si>
    <t>Delegação para a Prestação dos Serviços de Transporte Rodoviário - Multas e Juros</t>
  </si>
  <si>
    <t>[ReAr_18.13310113]</t>
  </si>
  <si>
    <t>Delegação para a Prestação dos Serviços de Transporte Rodoviário - Dívida Ativa</t>
  </si>
  <si>
    <t>[ReAr_18.13310114]</t>
  </si>
  <si>
    <t>Delegação para a Prestação dos Serviços de Transporte Rodoviário - Dívida Ativa - Multas e Juros</t>
  </si>
  <si>
    <t>[ReAr_18.13399912]</t>
  </si>
  <si>
    <t>Outras Delegações de Serviços Públicos - Multas e Juros</t>
  </si>
  <si>
    <t>[ReAr_18.13399913]</t>
  </si>
  <si>
    <t>Outras Delegações de Serviços Públicos - Dívida Ativa</t>
  </si>
  <si>
    <t>[ReAr_18.13399914]</t>
  </si>
  <si>
    <t>Outras Delegações de Serviços Públicos - Dívida Ativa - Multas e Juros</t>
  </si>
  <si>
    <t>[ReAr_18.13410111]</t>
  </si>
  <si>
    <t>Bônus de Assinatura do Contrato de Concessão - Principal</t>
  </si>
  <si>
    <t>[ReAr_18.13410121]</t>
  </si>
  <si>
    <t>Pagamento pela Retenção de Área para Exploração ou Produção - Principal</t>
  </si>
  <si>
    <t>[ReAr_18.13410211]</t>
  </si>
  <si>
    <t>Royalties Mínimos pela Produção de Petróleo em Terra (Qualquer Situação) - Contrato de Concessão - Principal</t>
  </si>
  <si>
    <t>[ReAr_18.13410221]</t>
  </si>
  <si>
    <t>Royalties Mínimos pela Produção de Petróleo em Plataforma - Contrato de Concessão - Declaração de Comercialidade antes de 3/12/2012 - Área e Camada Pré-Sal - Principal</t>
  </si>
  <si>
    <t>[ReAr_18.13410231]</t>
  </si>
  <si>
    <t>Royalties Mínimos pela Produção de Petróleo em Plataforma - Contrato de Concessão - Declaração de Comercialidade antes de 3/12/2012 - Demais Situações - Principal</t>
  </si>
  <si>
    <t>[ReAr_18.13410241]</t>
  </si>
  <si>
    <t>Royalties Mínimos pela Produção de Petróleo em Plataforma - Contrato de Concessão - Declaração de Comercialidade a partir de 3/12/2012 - Qualquer Situação - Principal</t>
  </si>
  <si>
    <t>[ReAr_18.13410311]</t>
  </si>
  <si>
    <t>Royalties Excedentes pela Produção de Petróleo em Terra (Qualquer Situação) - Contrato de Concessão - Principal</t>
  </si>
  <si>
    <t>[ReAr_18.13410321]</t>
  </si>
  <si>
    <t>Royalties Excedentes pela Produção de Petróleo em Plataforma - Contrato de Concessão - Declaração de Comercialidade antes de 3/12/2012 - Área e Camada Pré-Sal - Principal</t>
  </si>
  <si>
    <t>[ReAr_18.13410331]</t>
  </si>
  <si>
    <t>Royalties Excedentes pela Produção de Petróleo em Plataforma - Contrato de Concessão - Declaração de Comercialidade antes de 3/12/2012 - Demais Situações - Principal</t>
  </si>
  <si>
    <t>[ReAr_18.13410341]</t>
  </si>
  <si>
    <t>Royalties Excedentes pela Produção de Petróleo em Plataforma - Contrato de Concessão - Declaração de Comercialidade a partir de 3/12/2012 - Qualquer Situação - Principal</t>
  </si>
  <si>
    <t>[ReAr_18.13410411]</t>
  </si>
  <si>
    <t>Participação Especial pela Produção de Petróleo em Terra (Qualquer Situação) - Contrato de Concessão - Principal</t>
  </si>
  <si>
    <t>[ReAr_18.13410421]</t>
  </si>
  <si>
    <t>Participação Especial pela Produção de Petróleo em Plataforma - Contrato de Concessão - Declaração de Comercialidade antes de 3/12/2012 - Área e Camada Pré-Sal - Principal</t>
  </si>
  <si>
    <t>[ReAr_18.13410431]</t>
  </si>
  <si>
    <t>Participação Especial pela Produção de Petróleo em Plataforma - Contrato de Concessão - Declaração de Comercialidade antes de 3/12/2012 - Demais Situações - Principal</t>
  </si>
  <si>
    <t>[ReAr_18.13410441]</t>
  </si>
  <si>
    <t>Participação Especial pela Produção de Petróleo em Plataforma - Contrato de Concessão - Declaração de Comercialidade a partir de 3/12/2012 - Qualquer Situação - Principal</t>
  </si>
  <si>
    <t>[ReAr_18.13420211]</t>
  </si>
  <si>
    <t>Royalties Mínimos pela Produção de Petróleo em Terra - Cessão Onerosa - Declaração de Comercialidade a partir de 3/12/2012 - Principal</t>
  </si>
  <si>
    <t>[ReAr_18.13420241]</t>
  </si>
  <si>
    <t>Royalties Mínimos pela Produção de Petróleo em Plataforma - Cessão Onerosa - Declaração de Comercialidade a partir de 3/12/2012 - Principal</t>
  </si>
  <si>
    <t>[ReAr_18.13420311]</t>
  </si>
  <si>
    <t>Royalties Excedentes pela Produção de Petróleo em Terra - Cessão Onerosa - Declaração de Comercialidade a partir de 3/12/2012 - Principal</t>
  </si>
  <si>
    <t>[ReAr_18.13420341]</t>
  </si>
  <si>
    <t>Royalties Excedentes pela Produção de Petróleo em Plataforma - Cessão Onerosa - Declaração de Comercialidade a partir de 3/12/2012 - Principal</t>
  </si>
  <si>
    <t>[ReAr_18.13430111]</t>
  </si>
  <si>
    <t>Bônus de Assinatura de Contrato de Partilha de Produção - Principal</t>
  </si>
  <si>
    <t>[ReAr_18.13430211]</t>
  </si>
  <si>
    <t>Royalties pela Produção de Petróleo em Terra - Partilha de Produção - Declaração de Comercialidade a partir de 3/12/2012 - Principal</t>
  </si>
  <si>
    <t>[ReAr_18.13430241]</t>
  </si>
  <si>
    <t>Royalties pela Produção de Petróleo em Plataforma - Partilha de Produção - Declaração de Comercialidade a partir de 3/12/2012 - Principal</t>
  </si>
  <si>
    <t>[ReAr_18.13440111]</t>
  </si>
  <si>
    <t>Outorga de Direitos de Exploração e Pesquisa Mineral - Principal</t>
  </si>
  <si>
    <t>[ReAr_18.13440112]</t>
  </si>
  <si>
    <t>Outorga de Direitos de Exploração e Pesquisa Mineral - Multas e Juros</t>
  </si>
  <si>
    <t>[ReAr_18.13440113]</t>
  </si>
  <si>
    <t>Outorga de Direitos de Exploração e Pesquisa Mineral - Dívida Ativa</t>
  </si>
  <si>
    <t>[ReAr_18.13440114]</t>
  </si>
  <si>
    <t>Outorga de Direitos de Exploração e Pesquisa Mineral - Dívida Ativa - Multas e Juros</t>
  </si>
  <si>
    <t>[ReAr_18.13440211]</t>
  </si>
  <si>
    <t>Compensação Financeira pela Exploração de Recursos Minerais - Principal</t>
  </si>
  <si>
    <t>[ReAr_18.13440212]</t>
  </si>
  <si>
    <t>Compensação Financeira pela Exploração de Recursos Minerais - Multas e Juros</t>
  </si>
  <si>
    <t>[ReAr_18.13440213]</t>
  </si>
  <si>
    <t>Compensação Financeira pela Exploração de Recursos Minerais - Dívida Ativa</t>
  </si>
  <si>
    <t>[ReAr_18.13440214]</t>
  </si>
  <si>
    <t>Compensação Financeira pela Exploração de Recursos Minerais - Dívida Ativa - Multas e Juros</t>
  </si>
  <si>
    <t>[ReAr_18.13450111]</t>
  </si>
  <si>
    <t>Outorga de Direitos de Uso de Recursos Hídricos - Principal</t>
  </si>
  <si>
    <t>[ReAr_18.13450112]</t>
  </si>
  <si>
    <t>Outorga de Direitos de Uso de Recursos Hídricos - Multas e Juros</t>
  </si>
  <si>
    <t>[ReAr_18.13450113]</t>
  </si>
  <si>
    <t>Outorga de Direitos de Uso de Recursos Hídricos - Dívida Ativa</t>
  </si>
  <si>
    <t>[ReAr_18.13450114]</t>
  </si>
  <si>
    <t>Outorga de Direitos de Uso de Recursos Hídricos - Dívida Ativa - Multas e Juros</t>
  </si>
  <si>
    <t>[ReAr_18.13450321]</t>
  </si>
  <si>
    <t>Utilização de Recursos Hídricos - Demais Empresas - Principal</t>
  </si>
  <si>
    <t>[ReAr_18.13450322]</t>
  </si>
  <si>
    <t>Utilização de Recursos Hídricos - Demais Empresas - Multas e Juros</t>
  </si>
  <si>
    <t>[ReAr_18.13450323]</t>
  </si>
  <si>
    <t>Utilização de Recursos Hídricos - Demais Empresas - Dívida Ativa</t>
  </si>
  <si>
    <t>[ReAr_18.13450324]</t>
  </si>
  <si>
    <t>Utilização de Recursos Hídricos - Demais Empresas - Dívida Ativa - Multas e Juros</t>
  </si>
  <si>
    <t>[ReAr_18.13490112]</t>
  </si>
  <si>
    <t>Compensações Ambientais - Multas e Juros</t>
  </si>
  <si>
    <t>[ReAr_18.13490113]</t>
  </si>
  <si>
    <t>Compensações Ambientais - Dívida Ativa</t>
  </si>
  <si>
    <t>[ReAr_18.13490114]</t>
  </si>
  <si>
    <t>Compensações Ambientais - Dívida Ativa - Multas e Juros</t>
  </si>
  <si>
    <t>[ReAr_18.13499911]</t>
  </si>
  <si>
    <t>Outras Delegações para Exploração de Recursos Naturais - Principal</t>
  </si>
  <si>
    <t>[ReAr_18.13499912]</t>
  </si>
  <si>
    <t>Outras Delegações para Exploração de Recursos Naturais - Multas e Juros</t>
  </si>
  <si>
    <t>[ReAr_18.13499913]</t>
  </si>
  <si>
    <t>Outras Delegações para Exploração de Recursos Naturais - Dívida Ativa</t>
  </si>
  <si>
    <t>[ReAr_18.13499914]</t>
  </si>
  <si>
    <t>Outras Delegações para Exploração de Recursos Naturais - Dívida Ativa - Multas e Juros</t>
  </si>
  <si>
    <t>[ReAr_18.13500000]</t>
  </si>
  <si>
    <t>EXPLORAÇÃO DO PATRIMÔNIO INTANGÍVEL</t>
  </si>
  <si>
    <t>[ReAr_18.13500111]</t>
  </si>
  <si>
    <t>Outorga de Direito de Uso ou de Exploração de Criação Protegida - Instituição Científica e Tecnológica - Principal</t>
  </si>
  <si>
    <t>[ReAr_18.13500112]</t>
  </si>
  <si>
    <t>Outorga de Direito de Uso ou de Exploração de Criação Protegida - Instituição Científica e Tecnológica - Multas e Juros</t>
  </si>
  <si>
    <t>[ReAr_18.13500113]</t>
  </si>
  <si>
    <t>Outorga de Direito de Uso ou de Exploração de Criação Protegida - Instituição Científica e Tecnológica - Dívida Ativa</t>
  </si>
  <si>
    <t>[ReAr_18.13500114]</t>
  </si>
  <si>
    <t>Outorga de Direito de Uso ou de Exploração de Criação Protegida - Instituição Científica e Tecnológica - Dívida Ativa - Multas e Juros</t>
  </si>
  <si>
    <t>[ReAr_18.13500211]</t>
  </si>
  <si>
    <t>Direito de Uso da Imagem e de Reprodução dos Bens do Acervo Patrimonial - Principal</t>
  </si>
  <si>
    <t>[ReAr_18.13500212]</t>
  </si>
  <si>
    <t>Direito de Uso da Imagem e de Reprodução dos Bens do Acervo Patrimonial - Multas e Juros</t>
  </si>
  <si>
    <t>[ReAr_18.13500213]</t>
  </si>
  <si>
    <t>Direito de Uso da Imagem e de Reprodução dos Bens do Acervo Patrimonial - Dívida Ativa</t>
  </si>
  <si>
    <t>[ReAr_18.13500214]</t>
  </si>
  <si>
    <t>Direito de Uso da Imagem e de Reprodução dos Bens do Acervo Patrimonial - Dívida Ativa - Multas e Juros</t>
  </si>
  <si>
    <t>[ReAr_18.13500311]</t>
  </si>
  <si>
    <t>Royalties pela Exploração do Patrimônio Genético ou Conhecimento Tradicional Associado - Principal</t>
  </si>
  <si>
    <t>[ReAr_18.13600112]</t>
  </si>
  <si>
    <t>Cessão do Direito de Operacionalização de Pagamentos - Multas e Juros</t>
  </si>
  <si>
    <t>[ReAr_18.13600113]</t>
  </si>
  <si>
    <t>Cessão do Direito de Operacionalização de Pagamentos - Dívida Ativa</t>
  </si>
  <si>
    <t>[ReAr_18.13600114]</t>
  </si>
  <si>
    <t>Cessão do Direito de Operacionalização de Pagamentos - Dívida Ativa - Multas e Juros</t>
  </si>
  <si>
    <t>[ReAr_18.13900012]</t>
  </si>
  <si>
    <t>Demais Receitas Patrimoniais - Multas e Juros</t>
  </si>
  <si>
    <t>[ReAr_18.13900013]</t>
  </si>
  <si>
    <t>Demais Receitas Patrimoniais - Dívida Ativa</t>
  </si>
  <si>
    <t>[ReAr_18.13900014]</t>
  </si>
  <si>
    <t>Demais Receitas Patrimoniais - Dívida Ativa - Multas e Juros</t>
  </si>
  <si>
    <t>[ReAr_18.14000012]</t>
  </si>
  <si>
    <t>Receita Agropecuária - Multas e Juros</t>
  </si>
  <si>
    <t>[ReAr_18.14000013]</t>
  </si>
  <si>
    <t>Receita Agropecuária - Dívida Ativa</t>
  </si>
  <si>
    <t>[ReAr_18.14000014]</t>
  </si>
  <si>
    <t>Receita Agropecuária - Dívida Ativa - Multas e Juros</t>
  </si>
  <si>
    <t>[ReAr_18.15000012]</t>
  </si>
  <si>
    <t>Receita Industrial - Multas e Juros</t>
  </si>
  <si>
    <t>[ReAr_18.15000013]</t>
  </si>
  <si>
    <t>Receita Industrial - Dívida Ativa</t>
  </si>
  <si>
    <t>[ReAr_18.15000014]</t>
  </si>
  <si>
    <t>Receita Industrial - Dívida Ativa - Multas e Juros</t>
  </si>
  <si>
    <t>[ReAr_18.16100114]</t>
  </si>
  <si>
    <t>Serviços Administrativos e Comerciais Gerais - Dívida Ativa - Multas e Juros</t>
  </si>
  <si>
    <t>[ReAr_18.16100212]</t>
  </si>
  <si>
    <t>Inscrição em Concursos e Processos Seletivos - Multas e Juros</t>
  </si>
  <si>
    <t>[ReAr_18.16100213]</t>
  </si>
  <si>
    <t>Inscrição em Concursos e Processos Seletivos - Dívida Ativa</t>
  </si>
  <si>
    <t>[ReAr_18.16100214]</t>
  </si>
  <si>
    <t>Inscrição em Concursos e Processos Seletivos - Dívida Ativa - Multas e Juros</t>
  </si>
  <si>
    <t>[ReAr_18.16100312]</t>
  </si>
  <si>
    <t>Serviços de Registro, Certificação e Fiscalização - Multas e Juros</t>
  </si>
  <si>
    <t>[ReAr_18.16100313]</t>
  </si>
  <si>
    <t>Serviços de Registro, Certificação e Fiscalização - Dívida Ativa</t>
  </si>
  <si>
    <t>[ReAr_18.16100314]</t>
  </si>
  <si>
    <t>Serviços de Registro, Certificação e Fiscalização - Dívida Ativa - Multas e Juros</t>
  </si>
  <si>
    <t>[ReAr_18.16100411]</t>
  </si>
  <si>
    <t>Serviços de Informação e Tecnologia - Principal</t>
  </si>
  <si>
    <t>[ReAr_18.16100412]</t>
  </si>
  <si>
    <t>Serviços de Informação e Tecnologia - Multas e Juros</t>
  </si>
  <si>
    <t>[ReAr_18.16100413]</t>
  </si>
  <si>
    <t>Serviços de Informação e Tecnologia - Dívida Ativa</t>
  </si>
  <si>
    <t>[ReAr_18.16100414]</t>
  </si>
  <si>
    <t>Serviços de Informação e Tecnologia - Dívida Ativa - Multas e Juros</t>
  </si>
  <si>
    <t>[ReAr_18.16200212]</t>
  </si>
  <si>
    <t>Serviços de Transporte - Multas e Juros</t>
  </si>
  <si>
    <t>[ReAr_18.16200213]</t>
  </si>
  <si>
    <t>Serviços de Transporte - Dívida Ativa</t>
  </si>
  <si>
    <t>[ReAr_18.16200214]</t>
  </si>
  <si>
    <t>Serviços de Transporte - Dívida Ativa - Multas e Juros</t>
  </si>
  <si>
    <t>[ReAr_18.16300112]</t>
  </si>
  <si>
    <t>Serviços de Atendimento à Saúde - Multas e Juros</t>
  </si>
  <si>
    <t>[ReAr_18.16300113]</t>
  </si>
  <si>
    <t>Serviços de Atendimento à Saúde - Dívida Ativa</t>
  </si>
  <si>
    <t>[ReAr_18.16300114]</t>
  </si>
  <si>
    <t>Serviços de Atendimento à Saúde - Dívida Ativa - Multas e Juros</t>
  </si>
  <si>
    <t>[ReAr_18.16300211]</t>
  </si>
  <si>
    <t>Serviços de Assistência à Saúde Suplementar do Servidor Civil - Principal</t>
  </si>
  <si>
    <t>[ReAr_18.16300212]</t>
  </si>
  <si>
    <t>Serviços de Assistência à Saúde Suplementar do Servidor Civil - Multas e Juros</t>
  </si>
  <si>
    <t>[ReAr_18.16300213]</t>
  </si>
  <si>
    <t>Serviços de Assistência à Saúde Suplementar do Servidor Civil - Dívida Ativa</t>
  </si>
  <si>
    <t>[ReAr_18.16300214]</t>
  </si>
  <si>
    <t>Serviços de Assistência à Saúde Suplementar do Servidor Civil - Dívida Ativa - Multas e Juros</t>
  </si>
  <si>
    <t>[ReAr_18.16400000]</t>
  </si>
  <si>
    <t>SERVIÇOS E ATIVIDADES FINANCEIRAS</t>
  </si>
  <si>
    <t>[ReAr_18.16400111]</t>
  </si>
  <si>
    <t>Retorno de Operações, Juros e Encargos Financeiros - Principal</t>
  </si>
  <si>
    <t>[ReAr_18.16400112]</t>
  </si>
  <si>
    <t>Retorno de Operações, Juros e Encargos Financeiros - Multas e Juros</t>
  </si>
  <si>
    <t>[ReAr_18.16400113]</t>
  </si>
  <si>
    <t>Retorno de Operações, Juros e Encargos Financeiros - Dívida Ativa</t>
  </si>
  <si>
    <t>[ReAr_18.16400114]</t>
  </si>
  <si>
    <t>Retorno de Operações, Juros e Encargos Financeiros - Dívida Ativa - Multas e Juros</t>
  </si>
  <si>
    <t>[ReAr_18.16909914]</t>
  </si>
  <si>
    <t>Outros Serviços - Dívida Ativa - Multas e Juros</t>
  </si>
  <si>
    <t>[ReAr_18.17180711]</t>
  </si>
  <si>
    <t>[ReAr_18.17181041]</t>
  </si>
  <si>
    <t>Transferências de Convênios da União Destinadas a Programas de Combate à Fome - Principal</t>
  </si>
  <si>
    <t>[ReAr_18.17181051]</t>
  </si>
  <si>
    <t>Transferências de Convênios da União Destinadas a Programas de Saneamento Básico - Principal</t>
  </si>
  <si>
    <t>[ReAr_18.17181111]</t>
  </si>
  <si>
    <t>Transferência de Recursos Fundo a Fundo do Depen - Principal</t>
  </si>
  <si>
    <t>[ReAr_18.17280211]</t>
  </si>
  <si>
    <t>[ReAr_18.17280221]</t>
  </si>
  <si>
    <t>[ReAr_18.17280231]</t>
  </si>
  <si>
    <t>Cota-parte Royalties - Compensação Financeira pela Produção do Petróleo - Lei nº 7.990/89, artigo 9º - Principal</t>
  </si>
  <si>
    <t>[ReAr_18.17280291]</t>
  </si>
  <si>
    <t>Outras Transferências Decorrentes de Compensações Financeiras - Principal</t>
  </si>
  <si>
    <t>[ReAr_18.17280411]</t>
  </si>
  <si>
    <t>Transferências de Estados a Consórcios Públicos - Principal</t>
  </si>
  <si>
    <t>[ReAr_18.17600011]</t>
  </si>
  <si>
    <t>Transferências do Exterior - Principal</t>
  </si>
  <si>
    <t>[ReAr_18.17681011]</t>
  </si>
  <si>
    <t>Transferência de Convênios do Exterior - Principal</t>
  </si>
  <si>
    <t>[ReAr_18.17800000]</t>
  </si>
  <si>
    <t>TRANSFERÊNCIAS PROVENIENTES DE DEPÓSITOS NÃO IDENTIFICADOS</t>
  </si>
  <si>
    <t>[ReAr_18.17800011]</t>
  </si>
  <si>
    <t>Transferências Provenientes de Depósitos Não Identificados - Principal</t>
  </si>
  <si>
    <t>[ReAr_18.19100612]</t>
  </si>
  <si>
    <t>Multas Administrativas por Danos Ambientais - Multas e Juros</t>
  </si>
  <si>
    <t>[ReAr_18.19100621]</t>
  </si>
  <si>
    <t>Multas Judiciais por Danos Ambientais - Principal</t>
  </si>
  <si>
    <t>[ReAr_18.19100913]</t>
  </si>
  <si>
    <t>Multas e Juros Previstos em Contratos - Dívida Ativa</t>
  </si>
  <si>
    <t>[ReAr_18.19220612]</t>
  </si>
  <si>
    <t>Restituição de Despesas de Exercícios Anteriores - Multas e Juros</t>
  </si>
  <si>
    <t>[ReAr_18.19300212]</t>
  </si>
  <si>
    <t>Alienação de Bens e Mercadorias Apreendidos - Multas e Juros</t>
  </si>
  <si>
    <t>[ReAr_18.19900313]</t>
  </si>
  <si>
    <t>Compensações Financeiras entre o Regime Geral e os Regimes Próprios de Previdência dos Servidores - Dívida Ativa</t>
  </si>
  <si>
    <t>[ReAr_18.19900314]</t>
  </si>
  <si>
    <t>Compensações Financeiras entre o Regime Geral e os Regimes Próprios de Previdência dos Servidores - Dívida Ativa - Multas e Juros</t>
  </si>
  <si>
    <t>[ReAr_18.19900611]</t>
  </si>
  <si>
    <t>Contrapartida de Subvenções ou Subsídios - Principal</t>
  </si>
  <si>
    <t>[ReAr_18.21180111]</t>
  </si>
  <si>
    <t>Operações de Crédito Internas para Programas de Educação - Principal</t>
  </si>
  <si>
    <t>[ReAr_18.21180121]</t>
  </si>
  <si>
    <t>Operações de Crédito Internas para Programas de Saúde - Principal</t>
  </si>
  <si>
    <t>[ReAr_18.21180131]</t>
  </si>
  <si>
    <t>Operações de Crédito Internas para Programas de Saneamento - Principal</t>
  </si>
  <si>
    <t>[ReAr_18.21180141]</t>
  </si>
  <si>
    <t>Operações de Crédito Internas para Programas de Meio Ambiente - Principal</t>
  </si>
  <si>
    <t>[ReAr_18.21180161]</t>
  </si>
  <si>
    <t>Operações de Crédito Internas para Refinanciamento da Dívida Contratual de Estados DF e Municípios - Principal</t>
  </si>
  <si>
    <t>[ReAr_18.21180171]</t>
  </si>
  <si>
    <t>Operações de Crédito Internas para Programas de Moradia Popular - Principal</t>
  </si>
  <si>
    <t>[ReAr_18.21200000]</t>
  </si>
  <si>
    <t>OPERAÇÕES DE CRÉDITO - MERCADO EXTERNO</t>
  </si>
  <si>
    <t>[ReAr_18.21280111]</t>
  </si>
  <si>
    <t>Operações de Crédito Externas para Programas de Educação - Principal</t>
  </si>
  <si>
    <t>[ReAr_18.21280121]</t>
  </si>
  <si>
    <t>Operações de Crédito Externas para Programas de Saúde - Principal</t>
  </si>
  <si>
    <t>[ReAr_18.21280131]</t>
  </si>
  <si>
    <t>Operações de Crédito Externas para Programas de Saneamento - Principal</t>
  </si>
  <si>
    <t>[ReAr_18.21280141]</t>
  </si>
  <si>
    <t>Operações de Crédito Externas para Programas de Meio Ambiente - Principal</t>
  </si>
  <si>
    <t>[ReAr_18.21280151]</t>
  </si>
  <si>
    <t>Operações de Crédito Externas para Programas de Modernização da Administração Pública - Principal</t>
  </si>
  <si>
    <t>[ReAr_18.21280161]</t>
  </si>
  <si>
    <t>Operações de Crédito Externas para Refinanciamento da Dívida Contratual - Principal</t>
  </si>
  <si>
    <t>[ReAr_18.21290011]</t>
  </si>
  <si>
    <t>Outras Operações de Crédito - Mercado Externo - Principal</t>
  </si>
  <si>
    <t>[ReAr_18.22180121]</t>
  </si>
  <si>
    <t>Alienação de Investimentos Permanentes - Principal</t>
  </si>
  <si>
    <t>[ReAr_18.22200012]</t>
  </si>
  <si>
    <t>Alienação de Bens Imóveis - Multas e Juros</t>
  </si>
  <si>
    <t>[ReAr_18.22300000]</t>
  </si>
  <si>
    <t>ALIENAÇÃO DE BENS INTANGÍVEIS</t>
  </si>
  <si>
    <t>[ReAr_18.22300011]</t>
  </si>
  <si>
    <t>Alienação de Bens Intangíveis - Principal</t>
  </si>
  <si>
    <t>[ReAr_18.23000000]</t>
  </si>
  <si>
    <t>AMORTIZAÇÃO DE EMPRÉSTIMOS</t>
  </si>
  <si>
    <t>[ReAr_18.23000611]</t>
  </si>
  <si>
    <t>Amortização de Empréstimos Contratuais - Principal</t>
  </si>
  <si>
    <t>[ReAr_18.23000711]</t>
  </si>
  <si>
    <t>Amortização de Financiamentos - Principal</t>
  </si>
  <si>
    <t>[ReAr_18.24181061]</t>
  </si>
  <si>
    <t>Transferências de Convênios da União destinadas a Programas de Meio Ambiente - Principal</t>
  </si>
  <si>
    <t>[ReAr_18.24280111]</t>
  </si>
  <si>
    <t>Transferências dos Estados e Distrito Federal a Consórcios Públicos - Principal</t>
  </si>
  <si>
    <t>[ReAr_18.24281061]</t>
  </si>
  <si>
    <t>Transferências de Convênios dos Estados destinadas a Programas de Meio Ambiente - Principal</t>
  </si>
  <si>
    <t>[ReAr_18.24381011]</t>
  </si>
  <si>
    <t>Transferências de Convênios dos Municípios destinados a Programas de Saúde - Principal</t>
  </si>
  <si>
    <t>[ReAr_18.24381091]</t>
  </si>
  <si>
    <t>[ReAr_18.24389911]</t>
  </si>
  <si>
    <t>[ReAr_18.24481011]</t>
  </si>
  <si>
    <t>Transferências de Convênios de Instituições Privadas - Principal</t>
  </si>
  <si>
    <t>[ReAr_18.24500000]</t>
  </si>
  <si>
    <t>[ReAr_18.24580111]</t>
  </si>
  <si>
    <t>Transferências de Outras Instituições Públicas - Principal</t>
  </si>
  <si>
    <t>[ReAr_18.24600000]</t>
  </si>
  <si>
    <t>[ReAr_18.24680111]</t>
  </si>
  <si>
    <t>[ReAr_18.24700000]</t>
  </si>
  <si>
    <t>[ReAr_18.24780111]</t>
  </si>
  <si>
    <t>[ReAr_18.24800000]</t>
  </si>
  <si>
    <t>[ReAr_18.24880111]</t>
  </si>
  <si>
    <t>Transferências Provenientes de Depósito Não Identificados - Específica E/M - Principal</t>
  </si>
  <si>
    <t>[ReAr_18.29100000]</t>
  </si>
  <si>
    <t>INTEGRALIZAÇÃO DE CAPITAL SOCIAL</t>
  </si>
  <si>
    <t>[ReAr_18.29100011]</t>
  </si>
  <si>
    <t>Integralização de Capital Social - Principal</t>
  </si>
  <si>
    <t>[ReAr_18.29980111]</t>
  </si>
  <si>
    <t>Receitas de Alienação de Certificados de Potencial Adicional de Construção - CEPAC - Principal</t>
  </si>
  <si>
    <t>[ReAr_18.71100000]</t>
  </si>
  <si>
    <t>[ReAr_18.71120111]</t>
  </si>
  <si>
    <t>[ReAr_18.71120112]</t>
  </si>
  <si>
    <t>[ReAr_18.71120113]</t>
  </si>
  <si>
    <t>[ReAr_18.71120114]</t>
  </si>
  <si>
    <t>[ReAr_18.71130311]</t>
  </si>
  <si>
    <t>[ReAr_18.71130312]</t>
  </si>
  <si>
    <t>[ReAr_18.71130313]</t>
  </si>
  <si>
    <t>[ReAr_18.71130314]</t>
  </si>
  <si>
    <t>[ReAr_18.71130341]</t>
  </si>
  <si>
    <t>[ReAr_18.71130342]</t>
  </si>
  <si>
    <t>[ReAr_18.71130343]</t>
  </si>
  <si>
    <t>[ReAr_18.71130344]</t>
  </si>
  <si>
    <t>[ReAr_18.71180111]</t>
  </si>
  <si>
    <t>[ReAr_18.71180112]</t>
  </si>
  <si>
    <t>[ReAr_18.71180113]</t>
  </si>
  <si>
    <t>[ReAr_18.71180114]</t>
  </si>
  <si>
    <t>[ReAr_18.71180141]</t>
  </si>
  <si>
    <t>[ReAr_18.71180142]</t>
  </si>
  <si>
    <t>[ReAr_18.71180143]</t>
  </si>
  <si>
    <t>[ReAr_18.71180144]</t>
  </si>
  <si>
    <t>[ReAr_18.71180231]</t>
  </si>
  <si>
    <t>[ReAr_18.71180232]</t>
  </si>
  <si>
    <t>[ReAr_18.71180233]</t>
  </si>
  <si>
    <t>[ReAr_18.71180234]</t>
  </si>
  <si>
    <t>[ReAr_18.71180241]</t>
  </si>
  <si>
    <t>[ReAr_18.71210111]</t>
  </si>
  <si>
    <t>[ReAr_18.71210112]</t>
  </si>
  <si>
    <t>[ReAr_18.71210113]</t>
  </si>
  <si>
    <t>[ReAr_18.71210114]</t>
  </si>
  <si>
    <t>[ReAr_18.71210411]</t>
  </si>
  <si>
    <t>[ReAr_18.71210412]</t>
  </si>
  <si>
    <t>[ReAr_18.71210413]</t>
  </si>
  <si>
    <t>[ReAr_18.71210414]</t>
  </si>
  <si>
    <t>[ReAr_18.71210511]</t>
  </si>
  <si>
    <t>[ReAr_18.71210512]</t>
  </si>
  <si>
    <t>[ReAr_18.71210513]</t>
  </si>
  <si>
    <t>[ReAr_18.71220112]</t>
  </si>
  <si>
    <t>[ReAr_18.71220113]</t>
  </si>
  <si>
    <t>[ReAr_18.71220114]</t>
  </si>
  <si>
    <t>[ReAr_18.71300000]</t>
  </si>
  <si>
    <t>[ReAr_18.71380111]</t>
  </si>
  <si>
    <t>[ReAr_18.71380112]</t>
  </si>
  <si>
    <t>[ReAr_18.71380113]</t>
  </si>
  <si>
    <t>[ReAr_18.71380114]</t>
  </si>
  <si>
    <t>[ReAr_18.71380211]</t>
  </si>
  <si>
    <t>[ReAr_18.71380212]</t>
  </si>
  <si>
    <t>[ReAr_18.71380213]</t>
  </si>
  <si>
    <t>[ReAr_18.71380214]</t>
  </si>
  <si>
    <t>[ReAr_18.71380311]</t>
  </si>
  <si>
    <t>[ReAr_18.71380312]</t>
  </si>
  <si>
    <t>[ReAr_18.71380313]</t>
  </si>
  <si>
    <t>[ReAr_18.71380314]</t>
  </si>
  <si>
    <t>[ReAr_18.71380411]</t>
  </si>
  <si>
    <t>[ReAr_18.71380412]</t>
  </si>
  <si>
    <t>[ReAr_18.71380413]</t>
  </si>
  <si>
    <t>[ReAr_18.71380414]</t>
  </si>
  <si>
    <t>[ReAr_18.71389911]</t>
  </si>
  <si>
    <t>[ReAr_18.71389912]</t>
  </si>
  <si>
    <t>[ReAr_18.71389913]</t>
  </si>
  <si>
    <t>[ReAr_18.71389914]</t>
  </si>
  <si>
    <t>[ReAr_18.72100424]</t>
  </si>
  <si>
    <t>[ReAr_18.72100431]</t>
  </si>
  <si>
    <t>[ReAr_18.72100432]</t>
  </si>
  <si>
    <t>[ReAr_18.72100433]</t>
  </si>
  <si>
    <t>[ReAr_18.72100434]</t>
  </si>
  <si>
    <t>[ReAr_18.72100442]</t>
  </si>
  <si>
    <t>[ReAr_18.72100443]</t>
  </si>
  <si>
    <t>[ReAr_18.72100444]</t>
  </si>
  <si>
    <t>[ReAr_18.72100453]</t>
  </si>
  <si>
    <t>[ReAr_18.72100454]</t>
  </si>
  <si>
    <t>[ReAr_18.72100461]</t>
  </si>
  <si>
    <t>[ReAr_18.72100462]</t>
  </si>
  <si>
    <t>[ReAr_18.72100463]</t>
  </si>
  <si>
    <t>[ReAr_18.72100464]</t>
  </si>
  <si>
    <t>[ReAr_18.72100471]</t>
  </si>
  <si>
    <t>[ReAr_18.72100472]</t>
  </si>
  <si>
    <t>[ReAr_18.72100473]</t>
  </si>
  <si>
    <t>[ReAr_18.72100474]</t>
  </si>
  <si>
    <t>[ReAr_18.72100481]</t>
  </si>
  <si>
    <t>[ReAr_18.72100482]</t>
  </si>
  <si>
    <t>[ReAr_18.72100483]</t>
  </si>
  <si>
    <t>[ReAr_18.72100484]</t>
  </si>
  <si>
    <t>[ReAr_18.72100631]</t>
  </si>
  <si>
    <t>[ReAr_18.72100632]</t>
  </si>
  <si>
    <t>[ReAr_18.72100633]</t>
  </si>
  <si>
    <t>[ReAr_18.72100634]</t>
  </si>
  <si>
    <t>[ReAr_18.72109913]</t>
  </si>
  <si>
    <t>[ReAr_18.72109914]</t>
  </si>
  <si>
    <t>[ReAr_18.72180121]</t>
  </si>
  <si>
    <t>[ReAr_18.72180131]</t>
  </si>
  <si>
    <t>[ReAr_18.72200000]</t>
  </si>
  <si>
    <t>[ReAr_18.72209911]</t>
  </si>
  <si>
    <t>[ReAr_18.72209912]</t>
  </si>
  <si>
    <t>[ReAr_18.72209913]</t>
  </si>
  <si>
    <t>[ReAr_18.72209914]</t>
  </si>
  <si>
    <t>[ReAr_18.72400000]</t>
  </si>
  <si>
    <t>[ReAr_18.72400011]</t>
  </si>
  <si>
    <t>[ReAr_18.73000000]</t>
  </si>
  <si>
    <t>[ReAr_18.73100000]</t>
  </si>
  <si>
    <t>[ReAr_18.73100111]</t>
  </si>
  <si>
    <t>[ReAr_18.73100112]</t>
  </si>
  <si>
    <t>[ReAr_18.73100113]</t>
  </si>
  <si>
    <t>[ReAr_18.73100114]</t>
  </si>
  <si>
    <t>[ReAr_18.73100121]</t>
  </si>
  <si>
    <t>[ReAr_18.73100122]</t>
  </si>
  <si>
    <t>[ReAr_18.73100123]</t>
  </si>
  <si>
    <t>[ReAr_18.73100124]</t>
  </si>
  <si>
    <t>[ReAr_18.73100211]</t>
  </si>
  <si>
    <t>[ReAr_18.73100212]</t>
  </si>
  <si>
    <t>[ReAr_18.73100213]</t>
  </si>
  <si>
    <t>[ReAr_18.73100214]</t>
  </si>
  <si>
    <t>[ReAr_18.73109911]</t>
  </si>
  <si>
    <t>[ReAr_18.73109912]</t>
  </si>
  <si>
    <t>[ReAr_18.73109913]</t>
  </si>
  <si>
    <t>[ReAr_18.73109914]</t>
  </si>
  <si>
    <t>[ReAr_18.73200000]</t>
  </si>
  <si>
    <t>[ReAr_18.73210011]</t>
  </si>
  <si>
    <t>[ReAr_18.73210021]</t>
  </si>
  <si>
    <t>[ReAr_18.73210031]</t>
  </si>
  <si>
    <t>[ReAr_18.73210041]</t>
  </si>
  <si>
    <t>[ReAr_18.73210051]</t>
  </si>
  <si>
    <t>[ReAr_18.73210061]</t>
  </si>
  <si>
    <t>[ReAr_18.73220011]</t>
  </si>
  <si>
    <t>[ReAr_18.73220012]</t>
  </si>
  <si>
    <t>[ReAr_18.73220013]</t>
  </si>
  <si>
    <t>[ReAr_18.73220014]</t>
  </si>
  <si>
    <t>[ReAr_18.73230011]</t>
  </si>
  <si>
    <t>[ReAr_18.73230012]</t>
  </si>
  <si>
    <t>[ReAr_18.73230013]</t>
  </si>
  <si>
    <t>[ReAr_18.73230014]</t>
  </si>
  <si>
    <t>[ReAr_18.73290011]</t>
  </si>
  <si>
    <t>[ReAr_18.73290012]</t>
  </si>
  <si>
    <t>[ReAr_18.73290013]</t>
  </si>
  <si>
    <t>[ReAr_18.73290014]</t>
  </si>
  <si>
    <t>[ReAr_18.73300000]</t>
  </si>
  <si>
    <t>[ReAr_18.73310111]</t>
  </si>
  <si>
    <t>[ReAr_18.73310112]</t>
  </si>
  <si>
    <t>[ReAr_18.73310113]</t>
  </si>
  <si>
    <t>[ReAr_18.73310114]</t>
  </si>
  <si>
    <t>[ReAr_18.73399911]</t>
  </si>
  <si>
    <t>[ReAr_18.73399912]</t>
  </si>
  <si>
    <t>[ReAr_18.73399913]</t>
  </si>
  <si>
    <t>[ReAr_18.73399914]</t>
  </si>
  <si>
    <t>[ReAr_18.73400000]</t>
  </si>
  <si>
    <t>[ReAr_18.73410111]</t>
  </si>
  <si>
    <t>[ReAr_18.73410121]</t>
  </si>
  <si>
    <t>[ReAr_18.73410211]</t>
  </si>
  <si>
    <t>[ReAr_18.73410221]</t>
  </si>
  <si>
    <t>[ReAr_18.73410231]</t>
  </si>
  <si>
    <t>[ReAr_18.73410241]</t>
  </si>
  <si>
    <t>[ReAr_18.73410311]</t>
  </si>
  <si>
    <t>[ReAr_18.73410321]</t>
  </si>
  <si>
    <t>[ReAr_18.73410331]</t>
  </si>
  <si>
    <t>[ReAr_18.73410341]</t>
  </si>
  <si>
    <t>[ReAr_18.73410411]</t>
  </si>
  <si>
    <t>[ReAr_18.73410421]</t>
  </si>
  <si>
    <t>[ReAr_18.73410431]</t>
  </si>
  <si>
    <t>[ReAr_18.73410441]</t>
  </si>
  <si>
    <t>[ReAr_18.73420211]</t>
  </si>
  <si>
    <t>[ReAr_18.73420241]</t>
  </si>
  <si>
    <t>[ReAr_18.73420311]</t>
  </si>
  <si>
    <t>[ReAr_18.73420341]</t>
  </si>
  <si>
    <t>[ReAr_18.73430111]</t>
  </si>
  <si>
    <t>[ReAr_18.73430211]</t>
  </si>
  <si>
    <t>[ReAr_18.73430241]</t>
  </si>
  <si>
    <t>[ReAr_18.73440111]</t>
  </si>
  <si>
    <t>[ReAr_18.73440112]</t>
  </si>
  <si>
    <t>[ReAr_18.73440113]</t>
  </si>
  <si>
    <t>[ReAr_18.73440114]</t>
  </si>
  <si>
    <t>[ReAr_18.73440211]</t>
  </si>
  <si>
    <t>[ReAr_18.73440212]</t>
  </si>
  <si>
    <t>[ReAr_18.73440213]</t>
  </si>
  <si>
    <t>[ReAr_18.73440214]</t>
  </si>
  <si>
    <t>[ReAr_18.73450111]</t>
  </si>
  <si>
    <t>[ReAr_18.73450112]</t>
  </si>
  <si>
    <t>[ReAr_18.73450113]</t>
  </si>
  <si>
    <t>[ReAr_18.73450114]</t>
  </si>
  <si>
    <t>[ReAr_18.73450321]</t>
  </si>
  <si>
    <t>[ReAr_18.73450322]</t>
  </si>
  <si>
    <t>[ReAr_18.73450323]</t>
  </si>
  <si>
    <t>[ReAr_18.73450324]</t>
  </si>
  <si>
    <t>[ReAr_18.73490111]</t>
  </si>
  <si>
    <t>[ReAr_18.73490112]</t>
  </si>
  <si>
    <t>[ReAr_18.73490113]</t>
  </si>
  <si>
    <t>[ReAr_18.73490114]</t>
  </si>
  <si>
    <t>[ReAr_18.73499911]</t>
  </si>
  <si>
    <t>[ReAr_18.73499912]</t>
  </si>
  <si>
    <t>[ReAr_18.73499913]</t>
  </si>
  <si>
    <t>[ReAr_18.73499914]</t>
  </si>
  <si>
    <t>[ReAr_18.73500000]</t>
  </si>
  <si>
    <t>[ReAr_18.73500111]</t>
  </si>
  <si>
    <t>[ReAr_18.73500112]</t>
  </si>
  <si>
    <t>[ReAr_18.73500113]</t>
  </si>
  <si>
    <t>[ReAr_18.73500114]</t>
  </si>
  <si>
    <t>[ReAr_18.73500211]</t>
  </si>
  <si>
    <t>[ReAr_18.73500212]</t>
  </si>
  <si>
    <t>[ReAr_18.73500213]</t>
  </si>
  <si>
    <t>[ReAr_18.73500214]</t>
  </si>
  <si>
    <t>[ReAr_18.73500311]</t>
  </si>
  <si>
    <t>[ReAr_18.73600000]</t>
  </si>
  <si>
    <t>[ReAr_18.73600111]</t>
  </si>
  <si>
    <t>[ReAr_18.73600112]</t>
  </si>
  <si>
    <t>[ReAr_18.73600113]</t>
  </si>
  <si>
    <t>[ReAr_18.73600114]</t>
  </si>
  <si>
    <t>[ReAr_18.73900000]</t>
  </si>
  <si>
    <t>[ReAr_18.73900011]</t>
  </si>
  <si>
    <t>[ReAr_18.73900012]</t>
  </si>
  <si>
    <t>[ReAr_18.73900013]</t>
  </si>
  <si>
    <t>[ReAr_18.73900014]</t>
  </si>
  <si>
    <t>[ReAr_18.74000000]</t>
  </si>
  <si>
    <t>[ReAr_18.74000011]</t>
  </si>
  <si>
    <t>[ReAr_18.74000012]</t>
  </si>
  <si>
    <t>[ReAr_18.74000013]</t>
  </si>
  <si>
    <t>[ReAr_18.74000014]</t>
  </si>
  <si>
    <t>[ReAr_18.75000000]</t>
  </si>
  <si>
    <t>[ReAr_18.75000011]</t>
  </si>
  <si>
    <t>[ReAr_18.75000012]</t>
  </si>
  <si>
    <t>[ReAr_18.75000013]</t>
  </si>
  <si>
    <t>[ReAr_18.75000014]</t>
  </si>
  <si>
    <t>[ReAr_18.76000000]</t>
  </si>
  <si>
    <t>[ReAr_18.76100000]</t>
  </si>
  <si>
    <t>[ReAr_18.76100111]</t>
  </si>
  <si>
    <t>[ReAr_18.76100112]</t>
  </si>
  <si>
    <t>[ReAr_18.76100113]</t>
  </si>
  <si>
    <t>[ReAr_18.76100114]</t>
  </si>
  <si>
    <t>[ReAr_18.76100211]</t>
  </si>
  <si>
    <t>[ReAr_18.76100212]</t>
  </si>
  <si>
    <t>[ReAr_18.76100213]</t>
  </si>
  <si>
    <t>[ReAr_18.76100214]</t>
  </si>
  <si>
    <t>[ReAr_18.76100311]</t>
  </si>
  <si>
    <t>[ReAr_18.76100312]</t>
  </si>
  <si>
    <t>[ReAr_18.76100313]</t>
  </si>
  <si>
    <t>[ReAr_18.76100314]</t>
  </si>
  <si>
    <t>[ReAr_18.76100411]</t>
  </si>
  <si>
    <t>[ReAr_18.76100412]</t>
  </si>
  <si>
    <t>[ReAr_18.76100413]</t>
  </si>
  <si>
    <t>[ReAr_18.76100414]</t>
  </si>
  <si>
    <t>[ReAr_18.76200000]</t>
  </si>
  <si>
    <t>[ReAr_18.76200211]</t>
  </si>
  <si>
    <t>[ReAr_18.76200212]</t>
  </si>
  <si>
    <t>[ReAr_18.76200213]</t>
  </si>
  <si>
    <t>[ReAr_18.76200214]</t>
  </si>
  <si>
    <t>[ReAr_18.76300000]</t>
  </si>
  <si>
    <t>[ReAr_18.76300111]</t>
  </si>
  <si>
    <t>[ReAr_18.76300112]</t>
  </si>
  <si>
    <t>[ReAr_18.76300113]</t>
  </si>
  <si>
    <t>[ReAr_18.76300114]</t>
  </si>
  <si>
    <t>[ReAr_18.76300211]</t>
  </si>
  <si>
    <t>[ReAr_18.76300212]</t>
  </si>
  <si>
    <t>[ReAr_18.76300213]</t>
  </si>
  <si>
    <t>[ReAr_18.76300214]</t>
  </si>
  <si>
    <t>[ReAr_18.76400000]</t>
  </si>
  <si>
    <t>[ReAr_18.76400111]</t>
  </si>
  <si>
    <t>[ReAr_18.76400112]</t>
  </si>
  <si>
    <t>[ReAr_18.76400113]</t>
  </si>
  <si>
    <t>[ReAr_18.76400114]</t>
  </si>
  <si>
    <t>[ReAr_18.76900000]</t>
  </si>
  <si>
    <t>[ReAr_18.76909911]</t>
  </si>
  <si>
    <t>[ReAr_18.76909912]</t>
  </si>
  <si>
    <t>[ReAr_18.76909913]</t>
  </si>
  <si>
    <t>[ReAr_18.76909914]</t>
  </si>
  <si>
    <t>[ReAr_18.77180181]</t>
  </si>
  <si>
    <t>[ReAr_18.77180211]</t>
  </si>
  <si>
    <t>[ReAr_18.77180221]</t>
  </si>
  <si>
    <t>[ReAr_18.77180231]</t>
  </si>
  <si>
    <t>[ReAr_18.77180241]</t>
  </si>
  <si>
    <t>[ReAr_18.77180251]</t>
  </si>
  <si>
    <t>[ReAr_18.77180261]</t>
  </si>
  <si>
    <t>[ReAr_18.77180291]</t>
  </si>
  <si>
    <t>[ReAr_18.77180311]</t>
  </si>
  <si>
    <t>[ReAr_18.77180411]</t>
  </si>
  <si>
    <t>[ReAr_18.77180511]</t>
  </si>
  <si>
    <t>[ReAr_18.77180521]</t>
  </si>
  <si>
    <t>[ReAr_18.77180531]</t>
  </si>
  <si>
    <t>[ReAr_18.77180541]</t>
  </si>
  <si>
    <t>[ReAr_18.77180591]</t>
  </si>
  <si>
    <t>[ReAr_18.77180611]</t>
  </si>
  <si>
    <t>[ReAr_18.77180711]</t>
  </si>
  <si>
    <t>[ReAr_18.77180811]</t>
  </si>
  <si>
    <t>[ReAr_18.77181011]</t>
  </si>
  <si>
    <t>[ReAr_18.77181021]</t>
  </si>
  <si>
    <t>[ReAr_18.77181031]</t>
  </si>
  <si>
    <t>[ReAr_18.77181041]</t>
  </si>
  <si>
    <t>[ReAr_18.77181051]</t>
  </si>
  <si>
    <t>[ReAr_18.77181091]</t>
  </si>
  <si>
    <t>[ReAr_18.77181111]</t>
  </si>
  <si>
    <t>[ReAr_18.77189911]</t>
  </si>
  <si>
    <t>[ReAr_18.77280111]</t>
  </si>
  <si>
    <t>[ReAr_18.77280121]</t>
  </si>
  <si>
    <t>[ReAr_18.77280131]</t>
  </si>
  <si>
    <t>[ReAr_18.77280141]</t>
  </si>
  <si>
    <t>[ReAr_18.77280151]</t>
  </si>
  <si>
    <t>[ReAr_18.77280191]</t>
  </si>
  <si>
    <t>[ReAr_18.77280211]</t>
  </si>
  <si>
    <t>[ReAr_18.77280221]</t>
  </si>
  <si>
    <t>[ReAr_18.77280231]</t>
  </si>
  <si>
    <t>[ReAr_18.77280291]</t>
  </si>
  <si>
    <t>[ReAr_18.77280311]</t>
  </si>
  <si>
    <t>[ReAr_18.77280411]</t>
  </si>
  <si>
    <t>[ReAr_18.77281011]</t>
  </si>
  <si>
    <t>[ReAr_18.77281021]</t>
  </si>
  <si>
    <t>[ReAr_18.77281091]</t>
  </si>
  <si>
    <t>[ReAr_18.77289911]</t>
  </si>
  <si>
    <t>[ReAr_18.77380111]</t>
  </si>
  <si>
    <t>[ReAr_18.77381011]</t>
  </si>
  <si>
    <t>[ReAr_18.77381021]</t>
  </si>
  <si>
    <t>[ReAr_18.77381091]</t>
  </si>
  <si>
    <t>[ReAr_18.77389911]</t>
  </si>
  <si>
    <t>[ReAr_18.77400000]</t>
  </si>
  <si>
    <t>[ReAr_18.77400011]</t>
  </si>
  <si>
    <t>[ReAr_18.77481011]</t>
  </si>
  <si>
    <t>[ReAr_18.77500000]</t>
  </si>
  <si>
    <t>[ReAr_18.77580111]</t>
  </si>
  <si>
    <t>[ReAr_18.77580121]</t>
  </si>
  <si>
    <t>[ReAr_18.77589911]</t>
  </si>
  <si>
    <t>[ReAr_18.77600000]</t>
  </si>
  <si>
    <t>[ReAr_18.77600011]</t>
  </si>
  <si>
    <t>[ReAr_18.77681011]</t>
  </si>
  <si>
    <t>[ReAr_18.77700000]</t>
  </si>
  <si>
    <t>[ReAr_18.77700011]</t>
  </si>
  <si>
    <t>[ReAr_18.77800000]</t>
  </si>
  <si>
    <t>[ReAr_18.77800011]</t>
  </si>
  <si>
    <t>[ReAr_18.79100113]</t>
  </si>
  <si>
    <t>[ReAr_18.79100114]</t>
  </si>
  <si>
    <t>[ReAr_18.79100611]</t>
  </si>
  <si>
    <t>[ReAr_18.79100612]</t>
  </si>
  <si>
    <t>[ReAr_18.79100621]</t>
  </si>
  <si>
    <t>[ReAr_18.79100913]</t>
  </si>
  <si>
    <t>[ReAr_18.79210111]</t>
  </si>
  <si>
    <t>[ReAr_18.79220111]</t>
  </si>
  <si>
    <t>[ReAr_18.79220121]</t>
  </si>
  <si>
    <t>[ReAr_18.79220611]</t>
  </si>
  <si>
    <t>[ReAr_18.79220612]</t>
  </si>
  <si>
    <t>[ReAr_18.79229912]</t>
  </si>
  <si>
    <t>[ReAr_18.79239911]</t>
  </si>
  <si>
    <t>[ReAr_18.79239913]</t>
  </si>
  <si>
    <t>[ReAr_18.79300000]</t>
  </si>
  <si>
    <t>[ReAr_18.79300111]</t>
  </si>
  <si>
    <t>[ReAr_18.79300211]</t>
  </si>
  <si>
    <t>[ReAr_18.79300212]</t>
  </si>
  <si>
    <t>[ReAr_18.79900312]</t>
  </si>
  <si>
    <t>[ReAr_18.79900313]</t>
  </si>
  <si>
    <t>[ReAr_18.79900314]</t>
  </si>
  <si>
    <t>[ReAr_18.79900611]</t>
  </si>
  <si>
    <t>[ReAr_18.79901221]</t>
  </si>
  <si>
    <t>[ReAr_18.79909911]</t>
  </si>
  <si>
    <t>[ReAr_18.79909912]</t>
  </si>
  <si>
    <t>[ReAr_18.79909913]</t>
  </si>
  <si>
    <t>[ReAr_18.79909914]</t>
  </si>
  <si>
    <t>[ReAr_18.79909921]</t>
  </si>
  <si>
    <t>[ReAr_18.79909922]</t>
  </si>
  <si>
    <t>[ReAr_18.81100000]</t>
  </si>
  <si>
    <t>[ReAr_18.81180111]</t>
  </si>
  <si>
    <t>[ReAr_18.81180121]</t>
  </si>
  <si>
    <t>[ReAr_18.81180131]</t>
  </si>
  <si>
    <t>[ReAr_18.81180141]</t>
  </si>
  <si>
    <t>[ReAr_18.81180151]</t>
  </si>
  <si>
    <t>[ReAr_18.81180161]</t>
  </si>
  <si>
    <t>[ReAr_18.81180171]</t>
  </si>
  <si>
    <t>[ReAr_18.81190011]</t>
  </si>
  <si>
    <t>[ReAr_18.81200000]</t>
  </si>
  <si>
    <t>[ReAr_18.81280111]</t>
  </si>
  <si>
    <t>[ReAr_18.81280121]</t>
  </si>
  <si>
    <t>[ReAr_18.81280131]</t>
  </si>
  <si>
    <t>[ReAr_18.81280141]</t>
  </si>
  <si>
    <t>[ReAr_18.81280151]</t>
  </si>
  <si>
    <t>[ReAr_18.81280161]</t>
  </si>
  <si>
    <t>[ReAr_18.81290011]</t>
  </si>
  <si>
    <t>[ReAr_18.82000000]</t>
  </si>
  <si>
    <t>[ReAr_18.82100000]</t>
  </si>
  <si>
    <t>[ReAr_18.82130011]</t>
  </si>
  <si>
    <t>[ReAr_18.82180111]</t>
  </si>
  <si>
    <t>[ReAr_18.82180121]</t>
  </si>
  <si>
    <t>[ReAr_18.82200000]</t>
  </si>
  <si>
    <t>[ReAr_18.82200011]</t>
  </si>
  <si>
    <t>[ReAr_18.82200012]</t>
  </si>
  <si>
    <t>[ReAr_18.82300000]</t>
  </si>
  <si>
    <t>[ReAr_18.82300011]</t>
  </si>
  <si>
    <t>[ReAr_18.83000000]</t>
  </si>
  <si>
    <t>[ReAr_18.83000611]</t>
  </si>
  <si>
    <t>[ReAr_18.83000711]</t>
  </si>
  <si>
    <t>[ReAr_18.84100000]</t>
  </si>
  <si>
    <t>[ReAr_18.84180111]</t>
  </si>
  <si>
    <t>[ReAr_18.84180311]</t>
  </si>
  <si>
    <t>[ReAr_18.84180511]</t>
  </si>
  <si>
    <t>[ReAr_18.84180811]</t>
  </si>
  <si>
    <t>[ReAr_18.84181011]</t>
  </si>
  <si>
    <t>[ReAr_18.84181021]</t>
  </si>
  <si>
    <t>[ReAr_18.84181051]</t>
  </si>
  <si>
    <t>[ReAr_18.84181061]</t>
  </si>
  <si>
    <t>[ReAr_18.84181071]</t>
  </si>
  <si>
    <t>[ReAr_18.84181091]</t>
  </si>
  <si>
    <t>[ReAr_18.84189911]</t>
  </si>
  <si>
    <t>[ReAr_18.84200000]</t>
  </si>
  <si>
    <t>[ReAr_18.84280111]</t>
  </si>
  <si>
    <t>[ReAr_18.84280311]</t>
  </si>
  <si>
    <t>[ReAr_18.84280511]</t>
  </si>
  <si>
    <t>[ReAr_18.84281011]</t>
  </si>
  <si>
    <t>[ReAr_18.84281021]</t>
  </si>
  <si>
    <t>[ReAr_18.84281051]</t>
  </si>
  <si>
    <t>[ReAr_18.84281061]</t>
  </si>
  <si>
    <t>[ReAr_18.84281071]</t>
  </si>
  <si>
    <t>[ReAr_18.84281091]</t>
  </si>
  <si>
    <t>[ReAr_18.84289911]</t>
  </si>
  <si>
    <t>[ReAr_18.84300000]</t>
  </si>
  <si>
    <t>[ReAr_18.84380111]</t>
  </si>
  <si>
    <t>[ReAr_18.84381011]</t>
  </si>
  <si>
    <t>[ReAr_18.84381021]</t>
  </si>
  <si>
    <t>[ReAr_18.84381091]</t>
  </si>
  <si>
    <t>[ReAr_18.84389911]</t>
  </si>
  <si>
    <t>[ReAr_18.84400000]</t>
  </si>
  <si>
    <t>[ReAr_18.84400011]</t>
  </si>
  <si>
    <t>[ReAr_18.84481011]</t>
  </si>
  <si>
    <t>[ReAr_18.84500000]</t>
  </si>
  <si>
    <t>[ReAr_18.84580111]</t>
  </si>
  <si>
    <t>[ReAr_18.84600000]</t>
  </si>
  <si>
    <t>[ReAr_18.84680111]</t>
  </si>
  <si>
    <t>[ReAr_18.84700000]</t>
  </si>
  <si>
    <t>[ReAr_18.84780111]</t>
  </si>
  <si>
    <t>[ReAr_18.84800000]</t>
  </si>
  <si>
    <t>[ReAr_18.84880111]</t>
  </si>
  <si>
    <t>[ReAr_18.89100000]</t>
  </si>
  <si>
    <t>[ReAr_18.89100011]</t>
  </si>
  <si>
    <t>[ReAr_18.89900011]</t>
  </si>
  <si>
    <t>[ReAr_18.89980111]</t>
  </si>
  <si>
    <t>[ReAr_18.91111120112]</t>
  </si>
  <si>
    <t>Renúncia de Imposto sobre a Propriedade Territorial Rural - Municípios Conveniados - Multas e Juros</t>
  </si>
  <si>
    <t>[ReAr_18.91111120113]</t>
  </si>
  <si>
    <t>Renúncia de Imposto sobre a Propriedade Territorial Rural - Municípios Conveniados - Dívida Ativa</t>
  </si>
  <si>
    <t>[ReAr_18.91111120114]</t>
  </si>
  <si>
    <t>Renúncia de Imposto sobre a Propriedade Territorial Rural - Municípios Conveniados - Dívida Ativa - Multas e Juros</t>
  </si>
  <si>
    <t>[ReAr_18.91111130311]</t>
  </si>
  <si>
    <t>Renúncia de Imposto sobre a Renda - Retido na Fonte - Trabalho - Principal</t>
  </si>
  <si>
    <t>[ReAr_18.91111130312]</t>
  </si>
  <si>
    <t>Renúncia de Imposto sobre a Renda - Retido na Fonte - Trabalho - Multas e Juros</t>
  </si>
  <si>
    <t>[ReAr_18.91111130313]</t>
  </si>
  <si>
    <t>Renúncia de Imposto sobre a Renda - Retido na Fonte - Trabalho - Dívida Ativa</t>
  </si>
  <si>
    <t>[ReAr_18.91111130314]</t>
  </si>
  <si>
    <t>Renúncia de Imposto sobre a Renda - Retido na Fonte - Trabalho - Dívida Ativa - Multas e Juros</t>
  </si>
  <si>
    <t>[ReAr_18.91111130341]</t>
  </si>
  <si>
    <t>Renúncia de Imposto sobre a Renda - Retido na Fonte - Outros Rendimentos - Principal</t>
  </si>
  <si>
    <t>[ReAr_18.91111130342]</t>
  </si>
  <si>
    <t>Renúncia de Imposto sobre a Renda - Retido na Fonte - Outros Rendimentos - Multas e Juros</t>
  </si>
  <si>
    <t>[ReAr_18.91111130343]</t>
  </si>
  <si>
    <t>Renúncia de Imposto sobre a Renda - Retido na Fonte - Outros Rendimentos - Dívida Ativa</t>
  </si>
  <si>
    <t>[ReAr_18.91111130344]</t>
  </si>
  <si>
    <t>Renúncia de Imposto sobre a Renda - Retido na Fonte - Outros Rendimentos - Dívida Ativa - Multas e Juros</t>
  </si>
  <si>
    <t>[ReAr_18.91111180111]</t>
  </si>
  <si>
    <t>Renúncia de Imposto sobre a Propriedade Predial e Territorial Urbana - Principal</t>
  </si>
  <si>
    <t>[ReAr_18.91111180112]</t>
  </si>
  <si>
    <t>Renúncia de Imposto sobre a Propriedade Predial e Territorial Urbana - Multas e Juros</t>
  </si>
  <si>
    <t>[ReAr_18.91111180113]</t>
  </si>
  <si>
    <t>Renúncia de Imposto sobre a Propriedade Predial e Territorial Urbana - Dívida Ativa</t>
  </si>
  <si>
    <t>[ReAr_18.91111180114]</t>
  </si>
  <si>
    <t>Renúncia de Imposto sobre a Propriedade Predial e Territorial Urbana - Dívida Ativa - Multas e Juros</t>
  </si>
  <si>
    <t>[ReAr_18.91111180141]</t>
  </si>
  <si>
    <t>Renúncia de Imposto sobre Transmissão “Inter Vivos” de Bens Imóveis e de Direitos Reais sobre Imóveis - Principal</t>
  </si>
  <si>
    <t>[ReAr_18.91111180142]</t>
  </si>
  <si>
    <t>Renúncia de Imposto sobre Transmissão “Inter Vivos” de Bens Imóveis e de Direitos Reais sobre Imóveis - Multas e Juros</t>
  </si>
  <si>
    <t>[ReAr_18.91111180143]</t>
  </si>
  <si>
    <t>Renúncia de Imposto sobre Transmissão “Inter Vivos” de Bens Imóveis e de Direitos Reais sobre Imóveis - Dívida Ativa</t>
  </si>
  <si>
    <t>[ReAr_18.91111180144]</t>
  </si>
  <si>
    <t>Renúncia de Imposto sobre Transmissão “Inter Vivos” de Bens Imóveis e de Direitos Reais sobre Imóveis - Dívida Ativa - Multas e Juros</t>
  </si>
  <si>
    <t>[ReAr_18.91111180231]</t>
  </si>
  <si>
    <t>Renúncia de Imposto sobre Serviços de Qualquer Natureza - Principal</t>
  </si>
  <si>
    <t>[ReAr_18.91111180232]</t>
  </si>
  <si>
    <t>Renúncia de Imposto sobre Serviços de Qualquer Natureza - Multas e Juros</t>
  </si>
  <si>
    <t>[ReAr_18.91111180233]</t>
  </si>
  <si>
    <t>Renúncia de Imposto sobre Serviços de Qualquer Natureza - Dívida Ativa</t>
  </si>
  <si>
    <t>[ReAr_18.91111180234]</t>
  </si>
  <si>
    <t>Renúncia de Imposto sobre Serviços de Qualquer Natureza - Dívida Ativa - Multas e Juros</t>
  </si>
  <si>
    <t>[ReAr_18.91111180241]</t>
  </si>
  <si>
    <t>Renúncia de Adicional ISS - Fundo Municipal de Combate à Pobreza - Principal</t>
  </si>
  <si>
    <t>[ReAr_18.91111200000]</t>
  </si>
  <si>
    <t>RENÚNCIA DE TAXAS</t>
  </si>
  <si>
    <t>[ReAr_18.91111210111]</t>
  </si>
  <si>
    <t>Renúncia de Taxas de Inspeção, Controle e Fiscalização - Principal</t>
  </si>
  <si>
    <t>[ReAr_18.91111210112]</t>
  </si>
  <si>
    <t>Renúncia de Taxas de Inspeção, Controle e Fiscalização - Multas e Juros</t>
  </si>
  <si>
    <t>[ReAr_18.91111210113]</t>
  </si>
  <si>
    <t>Renúncia de Taxas de Inspeção, Controle e Fiscalização - Dívida Ativa</t>
  </si>
  <si>
    <t>[ReAr_18.91111210114]</t>
  </si>
  <si>
    <t>Renúncia de Taxas de Inspeção, Controle e Fiscalização - Dívida Ativa - Multas e Juros</t>
  </si>
  <si>
    <t>[ReAr_18.91111210411]</t>
  </si>
  <si>
    <t>Renúncia de Taxa de Controle e Fiscalização Ambiental - Principal</t>
  </si>
  <si>
    <t>[ReAr_18.91111210412]</t>
  </si>
  <si>
    <t>Renúncia de Taxa de Controle e Fiscalização Ambiental - Multas e Juros</t>
  </si>
  <si>
    <t>[ReAr_18.91111210413]</t>
  </si>
  <si>
    <t>Renúncia de Taxa de Controle e Fiscalização Ambiental - Dívida Ativa</t>
  </si>
  <si>
    <t>[ReAr_18.91111210414]</t>
  </si>
  <si>
    <t>Renúncia de Taxa de Controle e Fiscalização Ambiental - Dívida Ativa - Multas e Juros</t>
  </si>
  <si>
    <t>[ReAr_18.91111210511]</t>
  </si>
  <si>
    <t>Renúncia de Taxa de Controle e Fiscalização da Pesca e Aquicultura - Principal</t>
  </si>
  <si>
    <t>[ReAr_18.91111210512]</t>
  </si>
  <si>
    <t>Renúncia de Taxa de Controle e Fiscalização da Pesca e Aquicultura - Multas e Juros</t>
  </si>
  <si>
    <t>[ReAr_18.91111210513]</t>
  </si>
  <si>
    <t>Renúncia de Taxa de Controle e Fiscalização da Pesca e Aquicultura - Dívida Ativa</t>
  </si>
  <si>
    <t>[ReAr_18.91111210514]</t>
  </si>
  <si>
    <t>Renúncia de Taxa de Controle e Fiscalização da Pesca e Aquicultura - Dívida Ativa - Multas e Juros</t>
  </si>
  <si>
    <t>[ReAr_18.91111220111]</t>
  </si>
  <si>
    <t>Renúncia de Taxas pela Prestação de Serviços - Principal</t>
  </si>
  <si>
    <t>[ReAr_18.91111220112]</t>
  </si>
  <si>
    <t>Renúncia de Taxas pela Prestação de Serviços - Multas e Juros</t>
  </si>
  <si>
    <t>[ReAr_18.91111220113]</t>
  </si>
  <si>
    <t>Renúncia de Taxas pela Prestação de Serviços - Dívida Ativa</t>
  </si>
  <si>
    <t>[ReAr_18.91111220114]</t>
  </si>
  <si>
    <t>Renúncia de Taxas pela Prestação de Serviços - Dívida Ativa - Multas e Juros</t>
  </si>
  <si>
    <t>[ReAr_18.91111300000]</t>
  </si>
  <si>
    <t>RENÚNCIA DE CONTRIBUIÇÃO DE MELHORIA</t>
  </si>
  <si>
    <t>[ReAr_18.91111380111]</t>
  </si>
  <si>
    <t>Renúncia de Contribuição de Melhoria para Expansão da Rede de Água Potável e Esgoto Sanitário - Principal</t>
  </si>
  <si>
    <t>[ReAr_18.91111380211]</t>
  </si>
  <si>
    <t>Renúncia de Contribuição de Melhoria para Expansão da Rede de Iluminação Pública na Cidade - Principal</t>
  </si>
  <si>
    <t>[ReAr_18.91111380311]</t>
  </si>
  <si>
    <t>Renúncia de Contribuição de Melhoria para Expansão de Rede de Iluminação Pública Rural - Principal</t>
  </si>
  <si>
    <t>[ReAr_18.91111380411]</t>
  </si>
  <si>
    <t>Renúncia de Contribuição de Melhoria para Pavimentação e Obras Complementares - Principal</t>
  </si>
  <si>
    <t>[ReAr_18.91111389911]</t>
  </si>
  <si>
    <t>Renúncia de Outras Contribuições de Melhoria - Principal</t>
  </si>
  <si>
    <t>[ReAr_18.91211100000]</t>
  </si>
  <si>
    <t>RESTITUIÇÃO DE IMPOSTOS</t>
  </si>
  <si>
    <t>[ReAr_18.91211120111]</t>
  </si>
  <si>
    <t>Restituição de Imposto sobre a Propriedade Territorial Rural - Municípios Conveniados - Principal</t>
  </si>
  <si>
    <t>[ReAr_18.91211120112]</t>
  </si>
  <si>
    <t>Restituição de Imposto sobre a Propriedade Territorial Rural - Municípios Conveniados - Multas e Juros</t>
  </si>
  <si>
    <t>[ReAr_18.91211120113]</t>
  </si>
  <si>
    <t>Restituição de Imposto sobre a Propriedade Territorial Rural - Municípios Conveniados - Dívida Ativa</t>
  </si>
  <si>
    <t>[ReAr_18.91211120114]</t>
  </si>
  <si>
    <t>Restituição de Imposto sobre a Propriedade Territorial Rural - Municípios Conveniados - Dívida Ativa - Multas e Juros</t>
  </si>
  <si>
    <t>[ReAr_18.91211130311]</t>
  </si>
  <si>
    <t>Restituição de Imposto sobre a Renda - Retido na Fonte - Trabalho - Principal</t>
  </si>
  <si>
    <t>[ReAr_18.91211130312]</t>
  </si>
  <si>
    <t>Restituição de Imposto sobre a Renda - Retido na Fonte - Trabalho - Multas e Juros</t>
  </si>
  <si>
    <t>[ReAr_18.91211130313]</t>
  </si>
  <si>
    <t>Restituição de Imposto sobre a Renda - Retido na Fonte - Trabalho - Dívida Ativa</t>
  </si>
  <si>
    <t>[ReAr_18.91211130314]</t>
  </si>
  <si>
    <t>Restituição de Imposto sobre a Renda - Retido na Fonte - Trabalho - Dívida Ativa - Multas e Juros</t>
  </si>
  <si>
    <t>[ReAr_18.91211130341]</t>
  </si>
  <si>
    <t>Restituição de Imposto sobre a Renda - Retido na Fonte - Outros Rendimentos - Principal</t>
  </si>
  <si>
    <t>[ReAr_18.91211130342]</t>
  </si>
  <si>
    <t>Restituição de Imposto sobre a Renda - Retido na Fonte - Outros Rendimentos - Multas e Juros</t>
  </si>
  <si>
    <t>[ReAr_18.91211130343]</t>
  </si>
  <si>
    <t>Restituição de Imposto sobre a Renda - Retido na Fonte - Outros Rendimentos - Dívida Ativa</t>
  </si>
  <si>
    <t>[ReAr_18.91211130344]</t>
  </si>
  <si>
    <t>Restituição de Imposto sobre a Renda - Retido na Fonte - Outros Rendimentos - Dívida Ativa - Multas e Juros</t>
  </si>
  <si>
    <t>[ReAr_18.91211180111]</t>
  </si>
  <si>
    <t>Restituição de Imposto sobre a Propriedade Predial e Territorial Urbana - Principal</t>
  </si>
  <si>
    <t>[ReAr_18.91211180112]</t>
  </si>
  <si>
    <t>Restituição de Imposto sobre a Propriedade Predial e Territorial Urbana - Multas e Juros</t>
  </si>
  <si>
    <t>[ReAr_18.91211180113]</t>
  </si>
  <si>
    <t>Restituição de Imposto sobre a Propriedade Predial e Territorial Urbana - Dívida Ativa</t>
  </si>
  <si>
    <t>[ReAr_18.91211180114]</t>
  </si>
  <si>
    <t>Restituição de Imposto sobre a Propriedade Predial e Territorial Urbana - Dívida Ativa - Multas e Juros</t>
  </si>
  <si>
    <t>[ReAr_18.91211180141]</t>
  </si>
  <si>
    <t>Restituição de Imposto sobre Transmissão “Inter Vivos” de Bens Imóveis e de Direitos Reais sobre Imóveis - Principal</t>
  </si>
  <si>
    <t>[ReAr_18.91211180142]</t>
  </si>
  <si>
    <t>Restituição de Imposto sobre Transmissão “Inter Vivos” de Bens Imóveis e de Direitos Reais sobre Imóveis - Multas e Juros</t>
  </si>
  <si>
    <t>[ReAr_18.91211180143]</t>
  </si>
  <si>
    <t>Restituição de Imposto sobre Transmissão “Inter Vivos” de Bens Imóveis e de Direitos Reais sobre Imóveis - Dívida Ativa</t>
  </si>
  <si>
    <t>[ReAr_18.91211180144]</t>
  </si>
  <si>
    <t>Restituição de Imposto sobre Transmissão “Inter Vivos” de Bens Imóveis e de Direitos Reais sobre Imóveis - Dívida Ativa - Multas e Juros</t>
  </si>
  <si>
    <t>[ReAr_18.91211180231]</t>
  </si>
  <si>
    <t>Restituição de Imposto sobre Serviços de Qualquer Natureza - Principal</t>
  </si>
  <si>
    <t>[ReAr_18.91211180232]</t>
  </si>
  <si>
    <t>Restituição de Imposto sobre Serviços de Qualquer Natureza - Multas e Juros</t>
  </si>
  <si>
    <t>[ReAr_18.91211180233]</t>
  </si>
  <si>
    <t>Restituição de Imposto sobre Serviços de Qualquer Natureza - Dívida Ativa</t>
  </si>
  <si>
    <t>[ReAr_18.91211180234]</t>
  </si>
  <si>
    <t>Restituição de Imposto sobre Serviços de Qualquer Natureza - Dívida Ativa - Multas e Juros</t>
  </si>
  <si>
    <t>[ReAr_18.91211180241]</t>
  </si>
  <si>
    <t>Restituição de Adicional ISS - Fundo Municipal de Combate à Pobreza - Principal</t>
  </si>
  <si>
    <t>[ReAr_18.91211200000]</t>
  </si>
  <si>
    <t>RESTITUIÇÃO DE TAXAS</t>
  </si>
  <si>
    <t>[ReAr_18.91211210111]</t>
  </si>
  <si>
    <t>Restituição de Taxas de Inspeção, Controle e Fiscalização - Principal</t>
  </si>
  <si>
    <t>[ReAr_18.91211210112]</t>
  </si>
  <si>
    <t>Restituição de Taxas de Inspeção, Controle e Fiscalização - Multas e Juros</t>
  </si>
  <si>
    <t>[ReAr_18.91211210113]</t>
  </si>
  <si>
    <t>Restituição de Taxas de Inspeção, Controle e Fiscalização - Dívida Ativa</t>
  </si>
  <si>
    <t>[ReAr_18.91211210114]</t>
  </si>
  <si>
    <t>Restituição de Taxas de Inspeção, Controle e Fiscalização - Dívida Ativa - Multas e Juros</t>
  </si>
  <si>
    <t>[ReAr_18.91211210411]</t>
  </si>
  <si>
    <t>Restituição de Taxa de Controle e Fiscalização Ambiental - Principal</t>
  </si>
  <si>
    <t>[ReAr_18.91211210412]</t>
  </si>
  <si>
    <t>Restituição de Taxa de Controle e Fiscalização Ambiental - Multas e Juros</t>
  </si>
  <si>
    <t>[ReAr_18.91211210413]</t>
  </si>
  <si>
    <t>Restituição de Taxa de Controle e Fiscalização Ambiental - Dívida Ativa</t>
  </si>
  <si>
    <t>[ReAr_18.91211210414]</t>
  </si>
  <si>
    <t>Restituição de Taxa de Controle e Fiscalização Ambiental - Dívida Ativa - Multas e Juros</t>
  </si>
  <si>
    <t>[ReAr_18.91211210511]</t>
  </si>
  <si>
    <t>Restituição de Taxa de Controle e Fiscalização da Pesca e Aquicultura - Principal</t>
  </si>
  <si>
    <t>[ReAr_18.91211210512]</t>
  </si>
  <si>
    <t>Restituição de Taxa de Controle e Fiscalização da Pesca e Aquicultura - Multas e Juros</t>
  </si>
  <si>
    <t>[ReAr_18.91211210513]</t>
  </si>
  <si>
    <t>Restituição de Taxa de Controle e Fiscalização da Pesca e Aquicultura - Dívida Ativa</t>
  </si>
  <si>
    <t>[ReAr_18.91211210514]</t>
  </si>
  <si>
    <t>Restituição de Taxa de Controle e Fiscalização da Pesca e Aquicultura - Dívida Ativa - Multas e Juros</t>
  </si>
  <si>
    <t>[ReAr_18.91211220111]</t>
  </si>
  <si>
    <t>Restituição de Taxas pela Prestação de Serviços - Principal</t>
  </si>
  <si>
    <t>[ReAr_18.91211220112]</t>
  </si>
  <si>
    <t>Restituição de Taxas pela Prestação de Serviços - Multas e Juros</t>
  </si>
  <si>
    <t>[ReAr_18.91211220113]</t>
  </si>
  <si>
    <t>Restituição de Taxas pela Prestação de Serviços - Dívida Ativa</t>
  </si>
  <si>
    <t>[ReAr_18.91211220114]</t>
  </si>
  <si>
    <t>Restituição de Taxas pela Prestação de Serviços - Dívida Ativa - Multas e Juros</t>
  </si>
  <si>
    <t>[ReAr_18.91211300000]</t>
  </si>
  <si>
    <t>RESTITUIÇÃO DE CONTRIBUIÇÃO DE MELHORIA</t>
  </si>
  <si>
    <t>[ReAr_18.91211380111]</t>
  </si>
  <si>
    <t>Restituição de Contribuição de Melhoria para Expansão da Rede de Água Potável e Esgoto Sanitário - Principal</t>
  </si>
  <si>
    <t>[ReAr_18.91211380211]</t>
  </si>
  <si>
    <t>Restituição de Contribuição de Melhoria para Expansão da Rede de Iluminação Pública na Cidade - Principal</t>
  </si>
  <si>
    <t>[ReAr_18.91211380311]</t>
  </si>
  <si>
    <t>Restituição de Contribuição de Melhoria para Expansão de Rede de Iluminação Pública Rural - Principal</t>
  </si>
  <si>
    <t>[ReAr_18.91211380411]</t>
  </si>
  <si>
    <t>Restituição de Contribuição de Melhoria para Pavimentação e Obras Complementares - Principal</t>
  </si>
  <si>
    <t>[ReAr_18.91211389911]</t>
  </si>
  <si>
    <t>Restituição de Outras Contribuições de Melhoria - Principal</t>
  </si>
  <si>
    <t>[ReAr_18.91217181011]</t>
  </si>
  <si>
    <t>Restituição de Transferências de Convênios da União para o Sistema Único de Saúde - SUS - Principal</t>
  </si>
  <si>
    <t>[ReAr_18.91217181021]</t>
  </si>
  <si>
    <t>Restituição de Transferências de Convênios da União Destinadas a Programas de Educação - Principal</t>
  </si>
  <si>
    <t>[ReAr_18.91217181031]</t>
  </si>
  <si>
    <t>Restituição de Transferências de Convênios da União Destinadas a Programas de Assistência Social - Principal</t>
  </si>
  <si>
    <t>[ReAr_18.91217181041]</t>
  </si>
  <si>
    <t>Restituição de Transferências de Convênios da União Destinadas a Programas de Combate à Fome - Principal</t>
  </si>
  <si>
    <t>[ReAr_18.91217181051]</t>
  </si>
  <si>
    <t>Restituição de Transferências de Convênios da União Destinadas a Programas de Saneamento Básico - Principal</t>
  </si>
  <si>
    <t>[ReAr_18.91217181091]</t>
  </si>
  <si>
    <t>Restituição de Outras Transferências de Convênios da União - Principal</t>
  </si>
  <si>
    <t>[ReAr_18.91217281011]</t>
  </si>
  <si>
    <t>Restituição de Transferências de Convênio dos Estados para o Sistema Único de Saúde - SUS - Principal</t>
  </si>
  <si>
    <t>[ReAr_18.91217281021]</t>
  </si>
  <si>
    <t>Restituição de Transferências de Convênio dos Estados Destinadas a Programas de Educação - Principal</t>
  </si>
  <si>
    <t>[ReAr_18.91217281091]</t>
  </si>
  <si>
    <t>[ReAr_18.91217289911]</t>
  </si>
  <si>
    <t>Restituição de Outras Transferências dos Estados - Principal</t>
  </si>
  <si>
    <t>[ReAr_18.91217380211]</t>
  </si>
  <si>
    <t>Restituição de Transferências de Municípios a Consórcios Públicos - Principal</t>
  </si>
  <si>
    <t>[ReAr_18.91217381011]</t>
  </si>
  <si>
    <t>Restituição de Transferências de Convênio dos Municípios para o Sistema Único de Saúde - SUS - Principal</t>
  </si>
  <si>
    <t>[ReAr_18.91217381021]</t>
  </si>
  <si>
    <t>Restituição de Transferências de Convênio dos Municípios destinadas a Programas de Educação - Principal</t>
  </si>
  <si>
    <t>[ReAr_18.91217381091]</t>
  </si>
  <si>
    <t>Restituição de Outras Transferências de Convênios dos Municípios - Principal</t>
  </si>
  <si>
    <t>[ReAr_18.91217389911]</t>
  </si>
  <si>
    <t>Restituição de Outras Transferências dos Municípios - Principal</t>
  </si>
  <si>
    <t>[ReAr_18.91217481011]</t>
  </si>
  <si>
    <t>Restituição de Transferência de Convênios de Instituições Privadas - Principal</t>
  </si>
  <si>
    <t>[ReAr_18.91911120111]</t>
  </si>
  <si>
    <t>Outras Deduções de Imposto sobre a Propriedade Territorial Rural - Municípios Conveniados - Principal</t>
  </si>
  <si>
    <t>[ReAr_18.91911120112]</t>
  </si>
  <si>
    <t>Outras Deduções de Imposto sobre a Propriedade Territorial Rural - Municípios Conveniados - Multas e Juros</t>
  </si>
  <si>
    <t>[ReAr_18.91911120113]</t>
  </si>
  <si>
    <t>Outras Deduções de Imposto sobre a Propriedade Territorial Rural - Municípios Conveniados - Dívida Ativa</t>
  </si>
  <si>
    <t>[ReAr_18.91911120114]</t>
  </si>
  <si>
    <t>Outras Deduções de Imposto sobre a Propriedade Territorial Rural - Municípios Conveniados - Dívida Ativa - Multas e Juros</t>
  </si>
  <si>
    <t>[ReAr_18.91911130311]</t>
  </si>
  <si>
    <t>Outras Deduções de Imposto sobre a Renda - Retido na Fonte - Trabalho - Principal</t>
  </si>
  <si>
    <t>[ReAr_18.91911130312]</t>
  </si>
  <si>
    <t>Outras Deduções de Imposto sobre a Renda - Retido na Fonte - Trabalho - Multas e Juros</t>
  </si>
  <si>
    <t>[ReAr_18.91911130313]</t>
  </si>
  <si>
    <t>Outras Deduções de Imposto sobre a Renda - Retido na Fonte - Trabalho - Dívida Ativa</t>
  </si>
  <si>
    <t>[ReAr_18.91911130314]</t>
  </si>
  <si>
    <t>Outras Deduções de Imposto sobre a Renda - Retido na Fonte - Trabalho - Dívida Ativa - Multas e Juros</t>
  </si>
  <si>
    <t>[ReAr_18.91911130342]</t>
  </si>
  <si>
    <t>Outras Deduções de Imposto sobre a Renda - Retido na Fonte - Outros Rendimentos - Multas e Juros</t>
  </si>
  <si>
    <t>[ReAr_18.91911130343]</t>
  </si>
  <si>
    <t>Outras Deduções de Imposto sobre a Renda - Retido na Fonte - Outros Rendimentos - Dívida Ativa</t>
  </si>
  <si>
    <t>[ReAr_18.91911130344]</t>
  </si>
  <si>
    <t>Outras Deduções de Imposto sobre a Renda - Retido na Fonte - Outros Rendimentos - Dívida Ativa - Multas e Juros</t>
  </si>
  <si>
    <t>[ReAr_18.91911180112]</t>
  </si>
  <si>
    <t>Outras Deduções de Imposto sobre a Propriedade Predial e Territorial Urbana - Multas e Juros</t>
  </si>
  <si>
    <t>[ReAr_18.91911180114]</t>
  </si>
  <si>
    <t>Outras Deduções de Imposto sobre a Propriedade Predial e Territorial Urbana - Dívida Ativa - Multas e Juros</t>
  </si>
  <si>
    <t>[ReAr_18.91911180142]</t>
  </si>
  <si>
    <t>Outras Deduções de Imposto sobre Transmissão “Inter Vivos” de Bens Imóveis e de Direitos Reais sobre Imóveis - Multas e Juros</t>
  </si>
  <si>
    <t>[ReAr_18.91911180143]</t>
  </si>
  <si>
    <t>Outras Deduções de Imposto sobre Transmissão “Inter Vivos” de Bens Imóveis e de Direitos Reais sobre Imóveis - Dívida Ativa</t>
  </si>
  <si>
    <t>[ReAr_18.91911180144]</t>
  </si>
  <si>
    <t>Outras Deduções de Imposto sobre Transmissão “Inter Vivos” de Bens Imóveis e de Direitos Reais sobre Imóveis - Dívida Ativa - Multas e Juros</t>
  </si>
  <si>
    <t>[ReAr_18.91911180232]</t>
  </si>
  <si>
    <t>Outras Deduções de Imposto sobre Serviços de Qualquer Natureza - Multas e Juros</t>
  </si>
  <si>
    <t>[ReAr_18.91911180233]</t>
  </si>
  <si>
    <t>Outras Deduções de Imposto sobre Serviços de Qualquer Natureza - Dívida Ativa</t>
  </si>
  <si>
    <t>[ReAr_18.91911180234]</t>
  </si>
  <si>
    <t>Outras Deduções de Imposto sobre Serviços de Qualquer Natureza - Dívida Ativa - Multas e Juros</t>
  </si>
  <si>
    <t>[ReAr_18.91911180241]</t>
  </si>
  <si>
    <t>Outras Deduções de Adicional ISS - Fundo Municipal de Combate à Pobreza - Principal</t>
  </si>
  <si>
    <t>[ReAr_18.91911210112]</t>
  </si>
  <si>
    <t>Outras Deduções de Taxas de Inspeção, Controle e Fiscalização - Multas e Juros</t>
  </si>
  <si>
    <t>[ReAr_18.91911210113]</t>
  </si>
  <si>
    <t>Outras Deduções de Taxas de Inspeção, Controle e Fiscalização - Dívida Ativa</t>
  </si>
  <si>
    <t>[ReAr_18.91911210114]</t>
  </si>
  <si>
    <t>Outras Deduções de Taxas de Inspeção, Controle e Fiscalização - Dívida Ativa - Multas e Juros</t>
  </si>
  <si>
    <t>[ReAr_18.91911210412]</t>
  </si>
  <si>
    <t>Outras Deduções de Taxa de Controle e Fiscalização Ambiental - Multas e Juros</t>
  </si>
  <si>
    <t>[ReAr_18.91911210413]</t>
  </si>
  <si>
    <t>Outras Deduções de Taxa de Controle e Fiscalização Ambiental - Dívida Ativa</t>
  </si>
  <si>
    <t>[ReAr_18.91911210414]</t>
  </si>
  <si>
    <t>Outras Deduções de Taxa de Controle e Fiscalização Ambiental - Dívida Ativa - Multas e Juros</t>
  </si>
  <si>
    <t>[ReAr_18.91911210511]</t>
  </si>
  <si>
    <t>Outras Deduções de Taxa de Controle e Fiscalização da Pesca e Aquicultura - Principal</t>
  </si>
  <si>
    <t>[ReAr_18.91911210512]</t>
  </si>
  <si>
    <t>Outras Deduções de Taxa de Controle e Fiscalização da Pesca e Aquicultura - Multas e Juros</t>
  </si>
  <si>
    <t>[ReAr_18.91911210513]</t>
  </si>
  <si>
    <t>Outras Deduções de Taxa de Controle e Fiscalização da Pesca e Aquicultura - Dívida Ativa</t>
  </si>
  <si>
    <t>[ReAr_18.91911210514]</t>
  </si>
  <si>
    <t>Outras Deduções de Taxa de Controle e Fiscalização da Pesca e Aquicultura - Dívida Ativa - Multas e Juros</t>
  </si>
  <si>
    <t>[ReAr_18.91911220112]</t>
  </si>
  <si>
    <t>Outras Deduções de Taxas pela Prestação de Serviços - Multas e Juros</t>
  </si>
  <si>
    <t>[ReAr_18.91911220113]</t>
  </si>
  <si>
    <t>Outras Deduções de Taxas pela Prestação de Serviços - Dívida Ativa</t>
  </si>
  <si>
    <t>[ReAr_18.91911220114]</t>
  </si>
  <si>
    <t>Outras Deduções de Taxas pela Prestação de Serviços - Dívida Ativa - Multas e Juros</t>
  </si>
  <si>
    <t>[ReAr_18.91911380111]</t>
  </si>
  <si>
    <t>Outras Deduções de Contribuição de Melhoria para Expansão da Rede de Água Potável e Esgoto Sanitário - Principal</t>
  </si>
  <si>
    <t>[ReAr_18.91911380211]</t>
  </si>
  <si>
    <t>Outras Deduções de Contribuição de Melhoria para Expansão da Rede de Iluminação Pública na Cidade - Principal</t>
  </si>
  <si>
    <t>[ReAr_18.91911380311]</t>
  </si>
  <si>
    <t>Outras Deduções de Contribuição de Melhoria para Expansão de Rede de Iluminação Pública Rural - Principal</t>
  </si>
  <si>
    <t>[ReAr_18.91911380411]</t>
  </si>
  <si>
    <t>Outras Deduções de Contribuição de Melhoria para Pavimentação e Obras Complementares - Principal</t>
  </si>
  <si>
    <t>[ReAr_18.92224180111]</t>
  </si>
  <si>
    <t>Restituição de Transferências da União a Consórcios Públicos - Principal</t>
  </si>
  <si>
    <t>[ReAr_18.92224180311]</t>
  </si>
  <si>
    <t>[ReAr_18.92224180511]</t>
  </si>
  <si>
    <t>Restituição de Transferências de Recursos Destinados a Programas de Educação - Principal</t>
  </si>
  <si>
    <t>[ReAr_18.92224180811]</t>
  </si>
  <si>
    <t>Restituição de Transferências Advindas de Emendas Parlamentares Individuais - Principal</t>
  </si>
  <si>
    <t>[ReAr_18.92224181011]</t>
  </si>
  <si>
    <t>Restituição de Transferências de Convênio da União para o Sistema Único de Saúde - SUS - Principal</t>
  </si>
  <si>
    <t>[ReAr_18.92224181021]</t>
  </si>
  <si>
    <t>Restituição de Transferências de Convênio da União destinadas a Programas de Educação -  - Principal</t>
  </si>
  <si>
    <t>[ReAr_18.92224181051]</t>
  </si>
  <si>
    <t>Restituição de Transferências de Convênios da União destinadas a Programas de Saneamento Básico - Principal</t>
  </si>
  <si>
    <t>[ReAr_18.92224181061]</t>
  </si>
  <si>
    <t>Restituição de Transferências de Convênios da União destinadas a Programas de Meio Ambiente - Principal</t>
  </si>
  <si>
    <t>[ReAr_18.92224181071]</t>
  </si>
  <si>
    <t>Restituição de Transferências de Convênios da União destinadas a Programas de Infraestrutura em Transporte - Principal</t>
  </si>
  <si>
    <t>[ReAr_18.92224181091]</t>
  </si>
  <si>
    <t>[ReAr_18.92224280111]</t>
  </si>
  <si>
    <t>Restituição de Transferências dos Estados e Distrito Federal a Consórcios Públicos - Principal</t>
  </si>
  <si>
    <t>[ReAr_18.92224280311]</t>
  </si>
  <si>
    <t>[ReAr_18.92224280511]</t>
  </si>
  <si>
    <t>[ReAr_18.92224281011]</t>
  </si>
  <si>
    <t>Restituição de Transferências de Convênios dos Estados para o Sistema Único de Saúde - SUS - Principal</t>
  </si>
  <si>
    <t>[ReAr_18.92224281021]</t>
  </si>
  <si>
    <t>Restituição de Transferências de Convênios dos Estados destinadas a Programas de Educação - Principal</t>
  </si>
  <si>
    <t>[ReAr_18.92224281051]</t>
  </si>
  <si>
    <t>Restituição de Transferências de Convênios dos Estados destinadas a Programas de Saneamento Básico - Principal</t>
  </si>
  <si>
    <t>[ReAr_18.92224281061]</t>
  </si>
  <si>
    <t>Restituição de Transferências de Convênios dos Estados destinadas a Programas de Meio Ambiente - Principal</t>
  </si>
  <si>
    <t>[ReAr_18.92224281071]</t>
  </si>
  <si>
    <t>Restituição de Transferências de Convênios dos Estados destinadas a Programas de Infraestrutura em Transporte - Principal</t>
  </si>
  <si>
    <t>[ReAr_18.92224289911]</t>
  </si>
  <si>
    <t>[ReAr_18.92224300000]</t>
  </si>
  <si>
    <t>[ReAr_18.92224380111]</t>
  </si>
  <si>
    <t>[ReAr_18.92224381011]</t>
  </si>
  <si>
    <t>Restituição de Transferências de Convênios dos Municípios destinados a Programas de Saúde - Principal</t>
  </si>
  <si>
    <t>[ReAr_18.92224381021]</t>
  </si>
  <si>
    <t>Restituição de Transferências de Convênios dos Municípios destinadas a Programas de Educação - Principal</t>
  </si>
  <si>
    <t>[ReAr_18.92224381091]</t>
  </si>
  <si>
    <t>[ReAr_18.92224389911]</t>
  </si>
  <si>
    <t>[ReAr_18.92224400000]</t>
  </si>
  <si>
    <t>[ReAr_18.92224400011]</t>
  </si>
  <si>
    <t>[ReAr_18.92224481011]</t>
  </si>
  <si>
    <t>Restituição de Transferências de Convênios de Instituições Privadas - Principal</t>
  </si>
  <si>
    <t>[ReAr_18.92224500000]</t>
  </si>
  <si>
    <t>RESTITUIÇÃO DE TRANSFERÊNCIAS DE OUTRAS INSTITUIÇÕES PÚBLICAS</t>
  </si>
  <si>
    <t>[ReAr_18.92224580111]</t>
  </si>
  <si>
    <t>Restituição de Transferências de Outras Instituições Públicas - Principal</t>
  </si>
  <si>
    <t>[ReAr_18.92224600000]</t>
  </si>
  <si>
    <t>RESTITUIÇÃO DE TRANSFERÊNCIAS DO EXTERIOR</t>
  </si>
  <si>
    <t>[ReAr_18.92224680111]</t>
  </si>
  <si>
    <t>Restituição de Transferências do Exterior - Principal</t>
  </si>
  <si>
    <t>[ReAr_18.92224700000]</t>
  </si>
  <si>
    <t>RESTITUIÇÃO DE TRANSFERÊNCIAS DE PESSOAS FÍSICAS</t>
  </si>
  <si>
    <t>[ReAr_18.92224780111]</t>
  </si>
  <si>
    <t>Restituição de Transferências de Pessoas Físicas - Principal</t>
  </si>
  <si>
    <t>[ReAr_18.92224800000]</t>
  </si>
  <si>
    <t>RESTITUIÇÃO DE TRANSFERÊNCIAS PROVENIENTES DE DEPÓSITOS NÃO IDENTIFICADOS</t>
  </si>
  <si>
    <t>[ReAr_18.92224880111]</t>
  </si>
  <si>
    <t>Restituição de Transferências Provenientes de Depósito Não Identificados - Específica E/M - Principal</t>
  </si>
  <si>
    <t>OK</t>
  </si>
  <si>
    <t>Créditos Adicionais abertos no exercício (total, independente da fonte de recurso)</t>
  </si>
  <si>
    <t>[C_R.FIX.PR_1]</t>
  </si>
  <si>
    <t>Subsídio do Prefeito - Janeiro</t>
  </si>
  <si>
    <t>[C_R.FIX.PR_2]</t>
  </si>
  <si>
    <t>Subsídio do Prefeito - Fevereiro</t>
  </si>
  <si>
    <t>[C_R.FIX.PR_3]</t>
  </si>
  <si>
    <t>Subsídio do Prefeito - Março</t>
  </si>
  <si>
    <t>[C_R.FIX.PR_4]</t>
  </si>
  <si>
    <t>Subsídio do Prefeito - Abril</t>
  </si>
  <si>
    <t>[C_R.FIX.PR_5]</t>
  </si>
  <si>
    <t>Subsídio do Prefeito - Maio</t>
  </si>
  <si>
    <t>[C_R.FIX.PR_6]</t>
  </si>
  <si>
    <t>Subsídio do Prefeito - Junho</t>
  </si>
  <si>
    <t>[C_R.FIX.PR_7]</t>
  </si>
  <si>
    <t>Subsídio do Prefeito - Julho</t>
  </si>
  <si>
    <t>[C_R.FIX.PR_8]</t>
  </si>
  <si>
    <t>Subsídio do Prefeito - Agosto</t>
  </si>
  <si>
    <t>[C_R.FIX.PR_9]</t>
  </si>
  <si>
    <t>Subsídio do Prefeito - Setembro</t>
  </si>
  <si>
    <t>[C_R.FIX.PR_10]</t>
  </si>
  <si>
    <t>Subsídio do Prefeito - Outubro</t>
  </si>
  <si>
    <t>[C_R.FIX.PR_11]</t>
  </si>
  <si>
    <t>Subsídio do Prefeito - Novembro</t>
  </si>
  <si>
    <t>[C_R.FIX.PR_12]</t>
  </si>
  <si>
    <t>Subsídio do Prefeito - Dezembro</t>
  </si>
  <si>
    <t>[C_R.FIX.PR_13]</t>
  </si>
  <si>
    <t>Subsídio do Prefeito - 13o Salário</t>
  </si>
  <si>
    <t>NÃO CONSTA NA PC CÂMARA</t>
  </si>
  <si>
    <t>DADO SOLICITADO POR SAULO - GINF</t>
  </si>
  <si>
    <t>SELECT * FROM PA_ExtracaoItem WHERE Exercicio = 2018 AND Municipio = 'P015' AND Descricao LIKE '%ALÍQUO%' ORDER BY TipoPapelTrabalho, CodigoHierarquia</t>
  </si>
  <si>
    <t>Formulário excluído. A despesa realizada será extraída do sistema Sagres.</t>
  </si>
  <si>
    <t>APLICATIVO DE INFORMAÇÕES MUNICIPAIS ESTRUTURADAS 2020 (item 66 da Resolução TC 112/2020)</t>
  </si>
  <si>
    <t>ANEXO II DA RESOLUÇÃO TCE/PE N. 112/2020</t>
  </si>
  <si>
    <t>ANEXO III DA RESOLUÇÃO TCE/PE N. 112/2020</t>
  </si>
  <si>
    <t>Nome do Estabelecimento de Saúde</t>
  </si>
  <si>
    <t>Nº CNES</t>
  </si>
  <si>
    <t>JAN</t>
  </si>
  <si>
    <t>FEV</t>
  </si>
  <si>
    <t>MAR</t>
  </si>
  <si>
    <t>ABR</t>
  </si>
  <si>
    <t>MAI</t>
  </si>
  <si>
    <t>JUN</t>
  </si>
  <si>
    <t>JUL</t>
  </si>
  <si>
    <t>AGO</t>
  </si>
  <si>
    <t>SET</t>
  </si>
  <si>
    <t>OUT</t>
  </si>
  <si>
    <t>NOV</t>
  </si>
  <si>
    <t>DEZ</t>
  </si>
  <si>
    <t>Inserir Nº</t>
  </si>
  <si>
    <t>Quantidade média mensal de leitos utilizados por pacientes com Covid</t>
  </si>
  <si>
    <t>Quantidade de pacientes com Covid atendidos</t>
  </si>
  <si>
    <t>Quantidade de pacientes com Covid que evoluíram para casos graves</t>
  </si>
  <si>
    <t>GRUPO CID 10</t>
  </si>
  <si>
    <t>ÓBITOS DE RESIDENTES</t>
  </si>
  <si>
    <t>Covid 19 *</t>
  </si>
  <si>
    <t>Neoplasias malignas</t>
  </si>
  <si>
    <t>Diabetes mellitus</t>
  </si>
  <si>
    <t>Doenças isquêmicas do coração</t>
  </si>
  <si>
    <t>Doenças cerebrovasculares</t>
  </si>
  <si>
    <t>Influenza [gripe] e pneumonia</t>
  </si>
  <si>
    <t>Outras doenças do aparelho respiratório</t>
  </si>
  <si>
    <t>Acidentes</t>
  </si>
  <si>
    <t>Agressões</t>
  </si>
  <si>
    <t>Demais óbitos de residentes</t>
  </si>
  <si>
    <t>* Incluir todos os casos de COVID-19 registrados: códigos U07.1 COVID-19, vírus identificado e U07.2 COVID-19, vírus não identificado, B34.2 (Infecção por coronavírus de localização não especificada) etc.</t>
  </si>
  <si>
    <t>Total de Nascidos Vivos</t>
  </si>
  <si>
    <t>Taxa de mortalidade/1000</t>
  </si>
  <si>
    <t>Quantidade mensal de leitos disponíveis para pacientes com Covid</t>
  </si>
  <si>
    <t>Quantidade de testes realizados para detecção de Covid</t>
  </si>
  <si>
    <t>Quantidade de pacientes infectados por Covid que foram recuperados</t>
  </si>
  <si>
    <t>Quantidade de óbitos de residentes no município em decorrência da Covid</t>
  </si>
  <si>
    <t>Qual foi o tipo de instrumento normativo que instituiu a programação financeira?</t>
  </si>
  <si>
    <t>Qual foi o número do instrumento normativo que instruiu a programação financeira?</t>
  </si>
  <si>
    <t>Se a resposta à pergunta anterior foi "Outro instrumento normativo", informe o nome do instrumento normativo que estabeleceu a programação financeira:</t>
  </si>
  <si>
    <t>Insira abaixo os valores bimestrais previstos na programação financeira:</t>
  </si>
  <si>
    <t>1º Bimestre</t>
  </si>
  <si>
    <t>2º Bimestre</t>
  </si>
  <si>
    <t>3º Bimestre</t>
  </si>
  <si>
    <t>4º Bimestre</t>
  </si>
  <si>
    <t>5º Bimestre</t>
  </si>
  <si>
    <t>6º Bimestre</t>
  </si>
  <si>
    <t>Decreto</t>
  </si>
  <si>
    <t>Portaria</t>
  </si>
  <si>
    <t>Outro instrumento normativo</t>
  </si>
  <si>
    <t>Qual foi o tipo de instrumento normativo que instituiu o cronograma de execução mensal de desembolso?</t>
  </si>
  <si>
    <t>Se a resposta à pergunta anterior foi "Outro instrumento normativo", informe o nome do instrumento normativo que instituiu o cronograma de execução mensal de desembolso?</t>
  </si>
  <si>
    <t>Qual foi o número do instrumento normativo que instituiu o cronograma de execução mensal de desembolso?</t>
  </si>
  <si>
    <t>Janeiro</t>
  </si>
  <si>
    <t>Fevereiro</t>
  </si>
  <si>
    <t>Março</t>
  </si>
  <si>
    <t>Abril</t>
  </si>
  <si>
    <t>Maio</t>
  </si>
  <si>
    <t>Junho</t>
  </si>
  <si>
    <t>Julho</t>
  </si>
  <si>
    <t>Agosto</t>
  </si>
  <si>
    <t>Setembro</t>
  </si>
  <si>
    <t>Outubro</t>
  </si>
  <si>
    <t>Novembro</t>
  </si>
  <si>
    <t>Dezembro</t>
  </si>
  <si>
    <t>Insira abaixo os valores mensais previstos no cronograma de execução mensal de desembolso:</t>
  </si>
  <si>
    <r>
      <rPr>
        <b/>
        <sz val="12"/>
        <color indexed="30"/>
        <rFont val="Times New Roman"/>
        <family val="1"/>
      </rPr>
      <t>01</t>
    </r>
    <r>
      <rPr>
        <sz val="12"/>
        <rFont val="Times New Roman"/>
        <family val="1"/>
      </rPr>
      <t xml:space="preserve"> Dados do responsável pelo preenchimento deste aplicativo</t>
    </r>
  </si>
  <si>
    <r>
      <rPr>
        <b/>
        <sz val="12"/>
        <color indexed="30"/>
        <rFont val="Times New Roman"/>
        <family val="1"/>
      </rPr>
      <t>02</t>
    </r>
    <r>
      <rPr>
        <sz val="12"/>
        <rFont val="Times New Roman"/>
        <family val="1"/>
      </rPr>
      <t xml:space="preserve"> Receita Estimada e Despesa Fixada</t>
    </r>
  </si>
  <si>
    <r>
      <rPr>
        <b/>
        <sz val="12"/>
        <color indexed="30"/>
        <rFont val="Times New Roman"/>
        <family val="1"/>
      </rPr>
      <t>03</t>
    </r>
    <r>
      <rPr>
        <sz val="12"/>
        <rFont val="Times New Roman"/>
        <family val="1"/>
      </rPr>
      <t xml:space="preserve"> Receita Arrecadada no Exercício</t>
    </r>
  </si>
  <si>
    <r>
      <rPr>
        <b/>
        <sz val="12"/>
        <color indexed="30"/>
        <rFont val="Times New Roman"/>
        <family val="1"/>
      </rPr>
      <t>04</t>
    </r>
    <r>
      <rPr>
        <sz val="12"/>
        <rFont val="Times New Roman"/>
        <family val="1"/>
      </rPr>
      <t xml:space="preserve"> Demonstrativo da despesa realizada por funções e subfunções</t>
    </r>
  </si>
  <si>
    <r>
      <rPr>
        <b/>
        <sz val="12"/>
        <color indexed="30"/>
        <rFont val="Times New Roman"/>
        <family val="1"/>
      </rPr>
      <t>05</t>
    </r>
    <r>
      <rPr>
        <sz val="12"/>
        <rFont val="Times New Roman"/>
        <family val="1"/>
      </rPr>
      <t xml:space="preserve"> Demonstrativo da Despesa Total com Pessoal</t>
    </r>
  </si>
  <si>
    <r>
      <rPr>
        <b/>
        <sz val="12"/>
        <color indexed="30"/>
        <rFont val="Times New Roman"/>
        <family val="1"/>
      </rPr>
      <t>06</t>
    </r>
    <r>
      <rPr>
        <sz val="12"/>
        <color indexed="30"/>
        <rFont val="Times New Roman"/>
        <family val="1"/>
      </rPr>
      <t xml:space="preserve"> </t>
    </r>
    <r>
      <rPr>
        <sz val="12"/>
        <rFont val="Times New Roman"/>
        <family val="1"/>
      </rPr>
      <t>Demonstrativo das despesas com ações típicas de manutenção e desenvolvimento do ensino</t>
    </r>
  </si>
  <si>
    <r>
      <rPr>
        <b/>
        <sz val="12"/>
        <color indexed="30"/>
        <rFont val="Times New Roman"/>
        <family val="1"/>
      </rPr>
      <t>07</t>
    </r>
    <r>
      <rPr>
        <sz val="12"/>
        <rFont val="Times New Roman"/>
        <family val="1"/>
      </rPr>
      <t xml:space="preserve"> Pagamento dos Profissionais do Magistério com Recursos do FUNDEB</t>
    </r>
  </si>
  <si>
    <r>
      <rPr>
        <b/>
        <sz val="12"/>
        <color indexed="30"/>
        <rFont val="Times New Roman"/>
        <family val="1"/>
      </rPr>
      <t>08</t>
    </r>
    <r>
      <rPr>
        <sz val="12"/>
        <rFont val="Times New Roman"/>
        <family val="1"/>
      </rPr>
      <t xml:space="preserve"> Saldo Conciliado da Conta do FUNDEB</t>
    </r>
  </si>
  <si>
    <r>
      <rPr>
        <b/>
        <sz val="12"/>
        <color indexed="30"/>
        <rFont val="Times New Roman"/>
        <family val="1"/>
      </rPr>
      <t>09</t>
    </r>
    <r>
      <rPr>
        <sz val="12"/>
        <rFont val="Times New Roman"/>
        <family val="1"/>
      </rPr>
      <t xml:space="preserve"> Aplicação em Serviços Públicos de Saúde</t>
    </r>
  </si>
  <si>
    <r>
      <rPr>
        <b/>
        <sz val="12"/>
        <color indexed="30"/>
        <rFont val="Times New Roman"/>
        <family val="1"/>
      </rPr>
      <t>10</t>
    </r>
    <r>
      <rPr>
        <sz val="12"/>
        <rFont val="Times New Roman"/>
        <family val="1"/>
      </rPr>
      <t xml:space="preserve"> Informações Diversas acerca do Ativo, do Passivo e da Dívida Ativa</t>
    </r>
  </si>
  <si>
    <r>
      <rPr>
        <b/>
        <sz val="12"/>
        <color indexed="30"/>
        <rFont val="Times New Roman"/>
        <family val="1"/>
      </rPr>
      <t>11</t>
    </r>
    <r>
      <rPr>
        <sz val="12"/>
        <color indexed="30"/>
        <rFont val="Times New Roman"/>
        <family val="1"/>
      </rPr>
      <t xml:space="preserve"> </t>
    </r>
    <r>
      <rPr>
        <sz val="12"/>
        <rFont val="Times New Roman"/>
        <family val="1"/>
      </rPr>
      <t>Demonstrativo da Dívida Consolidada Líquida  -  RGF, ANEXO II (LRF, art. 55, inciso I, alínea "b")</t>
    </r>
  </si>
  <si>
    <r>
      <rPr>
        <b/>
        <sz val="12"/>
        <color indexed="30"/>
        <rFont val="Times New Roman"/>
        <family val="1"/>
      </rPr>
      <t>12</t>
    </r>
    <r>
      <rPr>
        <sz val="12"/>
        <rFont val="Times New Roman"/>
        <family val="1"/>
      </rPr>
      <t xml:space="preserve"> Repasse de Duodécimo para a Câmara Municipal</t>
    </r>
  </si>
  <si>
    <r>
      <rPr>
        <b/>
        <sz val="12"/>
        <color indexed="30"/>
        <rFont val="Times New Roman"/>
        <family val="1"/>
      </rPr>
      <t>13</t>
    </r>
    <r>
      <rPr>
        <sz val="12"/>
        <rFont val="Times New Roman"/>
        <family val="1"/>
      </rPr>
      <t xml:space="preserve"> Subsídio Fixado - Prefeito</t>
    </r>
  </si>
  <si>
    <r>
      <rPr>
        <b/>
        <sz val="12"/>
        <color indexed="30"/>
        <rFont val="Times New Roman"/>
        <family val="1"/>
      </rPr>
      <t>14</t>
    </r>
    <r>
      <rPr>
        <sz val="12"/>
        <color indexed="30"/>
        <rFont val="Times New Roman"/>
        <family val="1"/>
      </rPr>
      <t xml:space="preserve"> </t>
    </r>
    <r>
      <rPr>
        <sz val="12"/>
        <rFont val="Times New Roman"/>
        <family val="1"/>
      </rPr>
      <t>Vantagens remuneratórias</t>
    </r>
  </si>
  <si>
    <r>
      <rPr>
        <b/>
        <sz val="12"/>
        <color indexed="30"/>
        <rFont val="Times New Roman"/>
        <family val="1"/>
      </rPr>
      <t>15</t>
    </r>
    <r>
      <rPr>
        <sz val="12"/>
        <color indexed="30"/>
        <rFont val="Times New Roman"/>
        <family val="1"/>
      </rPr>
      <t xml:space="preserve"> </t>
    </r>
    <r>
      <rPr>
        <sz val="12"/>
        <rFont val="Times New Roman"/>
        <family val="1"/>
      </rPr>
      <t>Demonstrativo de Recolhimento das Contribuições Previdenciárias ao RPPS</t>
    </r>
  </si>
  <si>
    <r>
      <rPr>
        <b/>
        <sz val="12"/>
        <color indexed="30"/>
        <rFont val="Times New Roman"/>
        <family val="1"/>
      </rPr>
      <t>16</t>
    </r>
    <r>
      <rPr>
        <sz val="12"/>
        <rFont val="Times New Roman"/>
        <family val="1"/>
      </rPr>
      <t xml:space="preserve"> Demonstrativo de Recolhimento das Contribuições Previdenciárias ao RGPS</t>
    </r>
  </si>
  <si>
    <r>
      <rPr>
        <b/>
        <sz val="12"/>
        <color indexed="10"/>
        <rFont val="Times New Roman"/>
        <family val="1"/>
      </rPr>
      <t>17</t>
    </r>
    <r>
      <rPr>
        <sz val="12"/>
        <color indexed="30"/>
        <rFont val="Times New Roman"/>
        <family val="1"/>
      </rPr>
      <t xml:space="preserve"> </t>
    </r>
    <r>
      <rPr>
        <sz val="12"/>
        <rFont val="Times New Roman"/>
        <family val="1"/>
      </rPr>
      <t>Programação Financeira</t>
    </r>
  </si>
  <si>
    <r>
      <rPr>
        <b/>
        <sz val="12"/>
        <color indexed="10"/>
        <rFont val="Times New Roman"/>
        <family val="1"/>
      </rPr>
      <t>18</t>
    </r>
    <r>
      <rPr>
        <b/>
        <sz val="12"/>
        <rFont val="Times New Roman"/>
        <family val="1"/>
      </rPr>
      <t xml:space="preserve"> </t>
    </r>
    <r>
      <rPr>
        <sz val="12"/>
        <rFont val="Times New Roman"/>
        <family val="1"/>
      </rPr>
      <t>Cronograma Mensal de Desembolso</t>
    </r>
  </si>
  <si>
    <r>
      <rPr>
        <b/>
        <sz val="12"/>
        <color indexed="10"/>
        <rFont val="Times New Roman"/>
        <family val="1"/>
      </rPr>
      <t>19</t>
    </r>
    <r>
      <rPr>
        <sz val="12"/>
        <color indexed="10"/>
        <rFont val="Times New Roman"/>
        <family val="1"/>
      </rPr>
      <t xml:space="preserve"> </t>
    </r>
    <r>
      <rPr>
        <sz val="12"/>
        <rFont val="Times New Roman"/>
        <family val="1"/>
      </rPr>
      <t>Número de leitos disponíveis para pacientes com covid por estabelecimento de saúde</t>
    </r>
  </si>
  <si>
    <r>
      <rPr>
        <b/>
        <sz val="12"/>
        <color indexed="10"/>
        <rFont val="Times New Roman"/>
        <family val="1"/>
      </rPr>
      <t>20</t>
    </r>
    <r>
      <rPr>
        <sz val="12"/>
        <rFont val="Times New Roman"/>
        <family val="1"/>
      </rPr>
      <t xml:space="preserve"> Número de leitos ocupados, em média, por pacientes com covid, por estabelecimento de saúde</t>
    </r>
  </si>
  <si>
    <t>21 NÚMERO DE TESTES REALIZADOS PARA DETECÇÃO DE COVID, POR ESTABELECIMENTO DE SAÚDE</t>
  </si>
  <si>
    <r>
      <t xml:space="preserve">19 NÚMERO DE LEITOS </t>
    </r>
    <r>
      <rPr>
        <b/>
        <sz val="12"/>
        <color indexed="10"/>
        <rFont val="Times New Roman"/>
        <family val="1"/>
      </rPr>
      <t>DISPONÍVEIS</t>
    </r>
    <r>
      <rPr>
        <b/>
        <sz val="12"/>
        <rFont val="Times New Roman"/>
        <family val="1"/>
      </rPr>
      <t xml:space="preserve"> PARA PACIENTES COM COVID POR ESTABELECIMENTO DE SAÚDE</t>
    </r>
  </si>
  <si>
    <r>
      <t xml:space="preserve">20 NÚMERO DE LEITOS </t>
    </r>
    <r>
      <rPr>
        <b/>
        <sz val="12"/>
        <color indexed="10"/>
        <rFont val="Times New Roman"/>
        <family val="1"/>
      </rPr>
      <t>OCUPADOS, EM MÉDIA,</t>
    </r>
    <r>
      <rPr>
        <b/>
        <sz val="12"/>
        <rFont val="Times New Roman"/>
        <family val="1"/>
      </rPr>
      <t xml:space="preserve"> POR PACIENTES COM COVID, POR ESTABELECIMENTO DE SAÚDE</t>
    </r>
  </si>
  <si>
    <r>
      <t xml:space="preserve">22 </t>
    </r>
    <r>
      <rPr>
        <b/>
        <sz val="12"/>
        <color indexed="10"/>
        <rFont val="Times New Roman"/>
        <family val="1"/>
      </rPr>
      <t>NÚMERO DE PACIENTES</t>
    </r>
    <r>
      <rPr>
        <b/>
        <sz val="12"/>
        <rFont val="Times New Roman"/>
        <family val="1"/>
      </rPr>
      <t xml:space="preserve"> COM COVID, POR ESTABELECIMENTO DE SAÚDE</t>
    </r>
  </si>
  <si>
    <r>
      <t xml:space="preserve">23 </t>
    </r>
    <r>
      <rPr>
        <b/>
        <sz val="12"/>
        <color indexed="8"/>
        <rFont val="Times New Roman"/>
        <family val="1"/>
      </rPr>
      <t xml:space="preserve">NÚMERO DE PACIENTES COM COVID QUE EVOLUÍRAM PARA </t>
    </r>
    <r>
      <rPr>
        <b/>
        <sz val="12"/>
        <color indexed="10"/>
        <rFont val="Times New Roman"/>
        <family val="1"/>
      </rPr>
      <t>CASOS GRAVES</t>
    </r>
    <r>
      <rPr>
        <b/>
        <sz val="12"/>
        <color indexed="8"/>
        <rFont val="Times New Roman"/>
        <family val="1"/>
      </rPr>
      <t>, POR ESTABELECIMENTO DE SAÚDE</t>
    </r>
  </si>
  <si>
    <r>
      <t xml:space="preserve">24 </t>
    </r>
    <r>
      <rPr>
        <b/>
        <sz val="12"/>
        <color indexed="8"/>
        <rFont val="Times New Roman"/>
        <family val="1"/>
      </rPr>
      <t xml:space="preserve">NÚMERO DE PACIENTES INFECTADOS POR COVID QUE FORAM </t>
    </r>
    <r>
      <rPr>
        <b/>
        <sz val="12"/>
        <color indexed="10"/>
        <rFont val="Times New Roman"/>
        <family val="1"/>
      </rPr>
      <t>RECUPERADOS</t>
    </r>
    <r>
      <rPr>
        <b/>
        <sz val="12"/>
        <color indexed="8"/>
        <rFont val="Times New Roman"/>
        <family val="1"/>
      </rPr>
      <t>, POR ESTABELECIMENTO DE SAÚDE</t>
    </r>
  </si>
  <si>
    <r>
      <t xml:space="preserve">25 </t>
    </r>
    <r>
      <rPr>
        <b/>
        <sz val="12"/>
        <color indexed="10"/>
        <rFont val="Times New Roman"/>
        <family val="1"/>
      </rPr>
      <t>NÚMERO DE ÓBITOS</t>
    </r>
    <r>
      <rPr>
        <b/>
        <sz val="12"/>
        <color indexed="8"/>
        <rFont val="Times New Roman"/>
        <family val="1"/>
      </rPr>
      <t xml:space="preserve"> DE RESIDENTES NO MUNICÍPIO EM DECORRÊNCIA DA COVID</t>
    </r>
  </si>
  <si>
    <r>
      <rPr>
        <b/>
        <sz val="12"/>
        <color indexed="8"/>
        <rFont val="Times New Roman"/>
        <family val="1"/>
      </rPr>
      <t xml:space="preserve">26 QUANTIDADE DE ÓBITOS DE RESIDENTES NO MUNICÍPIO, </t>
    </r>
    <r>
      <rPr>
        <b/>
        <sz val="12"/>
        <color indexed="10"/>
        <rFont val="Times New Roman"/>
        <family val="1"/>
      </rPr>
      <t>SEGUNDO GRUPO CID-10</t>
    </r>
  </si>
  <si>
    <r>
      <rPr>
        <b/>
        <sz val="12"/>
        <color indexed="10"/>
        <rFont val="Times New Roman"/>
        <family val="1"/>
      </rPr>
      <t>21</t>
    </r>
    <r>
      <rPr>
        <sz val="12"/>
        <rFont val="Times New Roman"/>
        <family val="1"/>
      </rPr>
      <t xml:space="preserve"> Número de testes realizados para detecção de covid, por estabelecimento de saúde</t>
    </r>
  </si>
  <si>
    <r>
      <rPr>
        <b/>
        <sz val="12"/>
        <color indexed="10"/>
        <rFont val="Times New Roman"/>
        <family val="1"/>
      </rPr>
      <t>22</t>
    </r>
    <r>
      <rPr>
        <sz val="12"/>
        <color indexed="10"/>
        <rFont val="Times New Roman"/>
        <family val="1"/>
      </rPr>
      <t xml:space="preserve"> </t>
    </r>
    <r>
      <rPr>
        <sz val="12"/>
        <rFont val="Times New Roman"/>
        <family val="1"/>
      </rPr>
      <t>Número de pacientes com covid, por estabelecimento de saúde</t>
    </r>
  </si>
  <si>
    <r>
      <rPr>
        <b/>
        <sz val="12"/>
        <color indexed="10"/>
        <rFont val="Times New Roman"/>
        <family val="1"/>
      </rPr>
      <t xml:space="preserve">23 </t>
    </r>
    <r>
      <rPr>
        <sz val="12"/>
        <rFont val="Times New Roman"/>
        <family val="1"/>
      </rPr>
      <t>Número de pacientes com covid que evoluíram para casos graves, por estabelecimento de saúde</t>
    </r>
  </si>
  <si>
    <r>
      <rPr>
        <b/>
        <sz val="12"/>
        <color indexed="10"/>
        <rFont val="Times New Roman"/>
        <family val="1"/>
      </rPr>
      <t xml:space="preserve">24 </t>
    </r>
    <r>
      <rPr>
        <sz val="12"/>
        <rFont val="Times New Roman"/>
        <family val="1"/>
      </rPr>
      <t>Número de pacientes infectados por covid que foram recuperados, por estabelecimento de saúde</t>
    </r>
  </si>
  <si>
    <r>
      <rPr>
        <b/>
        <sz val="12"/>
        <color indexed="10"/>
        <rFont val="Times New Roman"/>
        <family val="1"/>
      </rPr>
      <t>25</t>
    </r>
    <r>
      <rPr>
        <sz val="12"/>
        <rFont val="Times New Roman"/>
        <family val="1"/>
      </rPr>
      <t xml:space="preserve"> Número de óbitos de residentes no município em decorrência da covid</t>
    </r>
  </si>
  <si>
    <r>
      <rPr>
        <b/>
        <sz val="12"/>
        <color indexed="10"/>
        <rFont val="Times New Roman"/>
        <family val="1"/>
      </rPr>
      <t xml:space="preserve">26 </t>
    </r>
    <r>
      <rPr>
        <sz val="12"/>
        <rFont val="Times New Roman"/>
        <family val="1"/>
      </rPr>
      <t>Quantidade de óbitos de residentes no município, segundo grupo cid-10</t>
    </r>
  </si>
  <si>
    <t>[Covid_CID10_Covid]</t>
  </si>
  <si>
    <t>[Covid_CID10_Neoplasias]</t>
  </si>
  <si>
    <t>[Covid_CID10_Diabetes]</t>
  </si>
  <si>
    <t>[Covid_CID10_Coracao]</t>
  </si>
  <si>
    <t>[Covid_CID10_Cerebro]</t>
  </si>
  <si>
    <t>[Covid_CID10_Influenza]</t>
  </si>
  <si>
    <t>[Covid_CID10_Acidentes]</t>
  </si>
  <si>
    <t>[Covid_CID10_Agressoes]</t>
  </si>
  <si>
    <t>[Covid_CID10_DemaisObitos]</t>
  </si>
  <si>
    <t>[Covid_CID10_Total]</t>
  </si>
  <si>
    <t>[Covid_CID10_TxMortalidade]</t>
  </si>
  <si>
    <t>[Covid_CID10_NascidosVivos]</t>
  </si>
  <si>
    <t>[Covid_CID10_OutrasRespirat]</t>
  </si>
  <si>
    <t>[PrFin_InstrTipo]</t>
  </si>
  <si>
    <t>[PrFin_InstrOutro]</t>
  </si>
  <si>
    <t>[PrFin_InstrNum]</t>
  </si>
  <si>
    <t>[PrFin_1B]</t>
  </si>
  <si>
    <t>[PrFin_2B]</t>
  </si>
  <si>
    <t>[PrFin_3B]</t>
  </si>
  <si>
    <t>[PrFin_4B]</t>
  </si>
  <si>
    <t>[PrFin_5B]</t>
  </si>
  <si>
    <t>[PrFin_6B]</t>
  </si>
  <si>
    <t>[CrDesemb_InstrTipo]</t>
  </si>
  <si>
    <t>[CrDesemb_InstrOutro]</t>
  </si>
  <si>
    <t>[CrDesemb_InstrNum]</t>
  </si>
  <si>
    <t>[CrDesemb_Jan]</t>
  </si>
  <si>
    <t>[CrDesemb_Fev]</t>
  </si>
  <si>
    <t>[CrDesemb_Mar]</t>
  </si>
  <si>
    <t>[CrDesemb_Abr]</t>
  </si>
  <si>
    <t>[CrDesemb_Mai]</t>
  </si>
  <si>
    <t>[CrDesemb_Jun]</t>
  </si>
  <si>
    <t>[CrDesemb_Jul]</t>
  </si>
  <si>
    <t>[CrDesemb_Ago]</t>
  </si>
  <si>
    <t>[CrDesemb_Set]</t>
  </si>
  <si>
    <t>[CrDesemb_Out]</t>
  </si>
  <si>
    <t>[CrDesemb_Nov]</t>
  </si>
  <si>
    <t>[CrDesemb_Dez]</t>
  </si>
  <si>
    <t>[Covid_LeitosDisp_1.1]</t>
  </si>
  <si>
    <t>[Covid_LeitosDisp_2.1]</t>
  </si>
  <si>
    <t>[Covid_LeitosDisp_3.1]</t>
  </si>
  <si>
    <t>[Covid_LeitosDisp_4.1]</t>
  </si>
  <si>
    <t>[Covid_LeitosDisp_5.1]</t>
  </si>
  <si>
    <t>[Covid_LeitosDisp_6.1]</t>
  </si>
  <si>
    <t>[Covid_LeitosDisp_7.1]</t>
  </si>
  <si>
    <t>[Covid_LeitosDisp_8.1]</t>
  </si>
  <si>
    <t>[Covid_LeitosDisp_9.1]</t>
  </si>
  <si>
    <t>[Covid_LeitosDisp_10.1]</t>
  </si>
  <si>
    <t>[Covid_LeitosDisp_11.1]</t>
  </si>
  <si>
    <t>[Covid_LeitosDisp_12.1]</t>
  </si>
  <si>
    <t>[Covid_LeitosDisp_13.1]</t>
  </si>
  <si>
    <t>[Covid_LeitosDisp_14.1]</t>
  </si>
  <si>
    <t>[Covid_LeitosDisp_15.1]</t>
  </si>
  <si>
    <t>[Covid_LeitosDisp_16.1]</t>
  </si>
  <si>
    <t>[Covid_LeitosDisp_17.1]</t>
  </si>
  <si>
    <t>[Covid_LeitosDisp_18.1]</t>
  </si>
  <si>
    <t>[Covid_LeitosDisp_19.1]</t>
  </si>
  <si>
    <t>[Covid_LeitosDisp_20.1]</t>
  </si>
  <si>
    <t>[Covid_LeitosDisp_21.1]</t>
  </si>
  <si>
    <t>[Covid_LeitosDisp_22.1]</t>
  </si>
  <si>
    <t>[Covid_LeitosDisp_23.1]</t>
  </si>
  <si>
    <t>[Covid_LeitosDisp_24.1]</t>
  </si>
  <si>
    <t>[Covid_LeitosDisp_25.1]</t>
  </si>
  <si>
    <t>[Covid_LeitosDisp_26.1]</t>
  </si>
  <si>
    <t>[Covid_LeitosDisp_27.1]</t>
  </si>
  <si>
    <t>[Covid_LeitosDisp_28.1]</t>
  </si>
  <si>
    <t>[Covid_LeitosDisp_29.1]</t>
  </si>
  <si>
    <t>[Covid_LeitosDisp_30.1]</t>
  </si>
  <si>
    <t>[Covid_LeitosDisp_31.1]</t>
  </si>
  <si>
    <t>[Covid_LeitosDisp_32.1]</t>
  </si>
  <si>
    <t>[Covid_LeitosDisp_33.1]</t>
  </si>
  <si>
    <t>[Covid_LeitosDisp_34.1]</t>
  </si>
  <si>
    <t>[Covid_LeitosDisp_35.1]</t>
  </si>
  <si>
    <t>[Covid_LeitosDisp_36.1]</t>
  </si>
  <si>
    <t>[Covid_LeitosDisp_37.1]</t>
  </si>
  <si>
    <t>[Covid_LeitosDisp_38.1]</t>
  </si>
  <si>
    <t>[Covid_LeitosDisp_39.1]</t>
  </si>
  <si>
    <t>[Covid_LeitosDisp_40.1]</t>
  </si>
  <si>
    <t>[Covid_LeitosDisp_41.1]</t>
  </si>
  <si>
    <t>[Covid_LeitosDisp_42.1]</t>
  </si>
  <si>
    <t>[Covid_LeitosDisp_43.1]</t>
  </si>
  <si>
    <t>[Covid_LeitosDisp_44.1]</t>
  </si>
  <si>
    <t>[Covid_LeitosDisp_45.1]</t>
  </si>
  <si>
    <t>[Covid_LeitosDisp_46.1]</t>
  </si>
  <si>
    <t>[Covid_LeitosDisp_47.1]</t>
  </si>
  <si>
    <t>[Covid_LeitosDisp_48.1]</t>
  </si>
  <si>
    <t>[Covid_LeitosDisp_49.1]</t>
  </si>
  <si>
    <t>[Covid_LeitosDisp_50.1]</t>
  </si>
  <si>
    <t>[Covid_LeitosDisp_51.1]</t>
  </si>
  <si>
    <t>[Covid_LeitosDisp_52.1]</t>
  </si>
  <si>
    <t>[Covid_LeitosDisp_53.1]</t>
  </si>
  <si>
    <t>[Covid_LeitosDisp_54.1]</t>
  </si>
  <si>
    <t>[Covid_LeitosDisp_55.1]</t>
  </si>
  <si>
    <t>[Covid_LeitosDisp_56.1]</t>
  </si>
  <si>
    <t>[Covid_LeitosDisp_57.1]</t>
  </si>
  <si>
    <t>[Covid_LeitosDisp_58.1]</t>
  </si>
  <si>
    <t>[Covid_LeitosDisp_59.1]</t>
  </si>
  <si>
    <t>[Covid_LeitosDisp_60.1]</t>
  </si>
  <si>
    <t>[Covid_LeitosDisp_61.1]</t>
  </si>
  <si>
    <t>[Covid_LeitosDisp_62.1]</t>
  </si>
  <si>
    <t>[Covid_LeitosDisp_63.1]</t>
  </si>
  <si>
    <t>[Covid_LeitosDisp_64.1]</t>
  </si>
  <si>
    <t>[Covid_LeitosDisp_65.1]</t>
  </si>
  <si>
    <t>[Covid_LeitosDisp_66.1]</t>
  </si>
  <si>
    <t>[Covid_LeitosDisp_67.1]</t>
  </si>
  <si>
    <t>[Covid_LeitosDisp_68.1]</t>
  </si>
  <si>
    <t>[Covid_LeitosDisp_69.1]</t>
  </si>
  <si>
    <t>[Covid_LeitosDisp_70.1]</t>
  </si>
  <si>
    <t>[Covid_LeitosDisp_71.1]</t>
  </si>
  <si>
    <t>[Covid_LeitosDisp_72.1]</t>
  </si>
  <si>
    <t>[Covid_LeitosDisp_73.1]</t>
  </si>
  <si>
    <t>[Covid_LeitosDisp_74.1]</t>
  </si>
  <si>
    <t>[Covid_LeitosDisp_75.1]</t>
  </si>
  <si>
    <t>[Covid_LeitosDisp_76.1]</t>
  </si>
  <si>
    <t>[Covid_LeitosDisp_77.1]</t>
  </si>
  <si>
    <t>[Covid_LeitosDisp_78.1]</t>
  </si>
  <si>
    <t>[Covid_LeitosDisp_79.1]</t>
  </si>
  <si>
    <t>[Covid_LeitosDisp_80.1]</t>
  </si>
  <si>
    <t>[Covid_LeitosDisp_81.1]</t>
  </si>
  <si>
    <t>[Covid_LeitosDisp_82.1]</t>
  </si>
  <si>
    <t>[Covid_LeitosDisp_83.1]</t>
  </si>
  <si>
    <t>[Covid_LeitosDisp_84.1]</t>
  </si>
  <si>
    <t>[Covid_LeitosDisp_85.1]</t>
  </si>
  <si>
    <t>[Covid_LeitosDisp_86.1]</t>
  </si>
  <si>
    <t>[Covid_LeitosDisp_87.1]</t>
  </si>
  <si>
    <t>[Covid_LeitosDisp_88.1]</t>
  </si>
  <si>
    <t>[Covid_LeitosDisp_89.1]</t>
  </si>
  <si>
    <t>[Covid_LeitosDisp_90.1]</t>
  </si>
  <si>
    <t>[Covid_LeitosDisp_1.2]</t>
  </si>
  <si>
    <t>[Covid_LeitosDisp_2.2]</t>
  </si>
  <si>
    <t>[Covid_LeitosDisp_3.2]</t>
  </si>
  <si>
    <t>[Covid_LeitosDisp_4.2]</t>
  </si>
  <si>
    <t>[Covid_LeitosDisp_5.2]</t>
  </si>
  <si>
    <t>[Covid_LeitosDisp_6.2]</t>
  </si>
  <si>
    <t>[Covid_LeitosDisp_7.2]</t>
  </si>
  <si>
    <t>[Covid_LeitosDisp_8.2]</t>
  </si>
  <si>
    <t>[Covid_LeitosDisp_9.2]</t>
  </si>
  <si>
    <t>[Covid_LeitosDisp_10.2]</t>
  </si>
  <si>
    <t>[Covid_LeitosDisp_11.2]</t>
  </si>
  <si>
    <t>[Covid_LeitosDisp_12.2]</t>
  </si>
  <si>
    <t>[Covid_LeitosDisp_13.2]</t>
  </si>
  <si>
    <t>[Covid_LeitosDisp_14.2]</t>
  </si>
  <si>
    <t>[Covid_LeitosDisp_15.2]</t>
  </si>
  <si>
    <t>[Covid_LeitosDisp_16.2]</t>
  </si>
  <si>
    <t>[Covid_LeitosDisp_17.2]</t>
  </si>
  <si>
    <t>[Covid_LeitosDisp_18.2]</t>
  </si>
  <si>
    <t>[Covid_LeitosDisp_19.2]</t>
  </si>
  <si>
    <t>[Covid_LeitosDisp_20.2]</t>
  </si>
  <si>
    <t>[Covid_LeitosDisp_21.2]</t>
  </si>
  <si>
    <t>[Covid_LeitosDisp_22.2]</t>
  </si>
  <si>
    <t>[Covid_LeitosDisp_23.2]</t>
  </si>
  <si>
    <t>[Covid_LeitosDisp_24.2]</t>
  </si>
  <si>
    <t>[Covid_LeitosDisp_25.2]</t>
  </si>
  <si>
    <t>[Covid_LeitosDisp_26.2]</t>
  </si>
  <si>
    <t>[Covid_LeitosDisp_27.2]</t>
  </si>
  <si>
    <t>[Covid_LeitosDisp_28.2]</t>
  </si>
  <si>
    <t>[Covid_LeitosDisp_29.2]</t>
  </si>
  <si>
    <t>[Covid_LeitosDisp_30.2]</t>
  </si>
  <si>
    <t>[Covid_LeitosDisp_31.2]</t>
  </si>
  <si>
    <t>[Covid_LeitosDisp_32.2]</t>
  </si>
  <si>
    <t>[Covid_LeitosDisp_33.2]</t>
  </si>
  <si>
    <t>[Covid_LeitosDisp_34.2]</t>
  </si>
  <si>
    <t>[Covid_LeitosDisp_35.2]</t>
  </si>
  <si>
    <t>[Covid_LeitosDisp_36.2]</t>
  </si>
  <si>
    <t>[Covid_LeitosDisp_37.2]</t>
  </si>
  <si>
    <t>[Covid_LeitosDisp_38.2]</t>
  </si>
  <si>
    <t>[Covid_LeitosDisp_39.2]</t>
  </si>
  <si>
    <t>[Covid_LeitosDisp_40.2]</t>
  </si>
  <si>
    <t>[Covid_LeitosDisp_41.2]</t>
  </si>
  <si>
    <t>[Covid_LeitosDisp_42.2]</t>
  </si>
  <si>
    <t>[Covid_LeitosDisp_43.2]</t>
  </si>
  <si>
    <t>[Covid_LeitosDisp_44.2]</t>
  </si>
  <si>
    <t>[Covid_LeitosDisp_45.2]</t>
  </si>
  <si>
    <t>[Covid_LeitosDisp_46.2]</t>
  </si>
  <si>
    <t>[Covid_LeitosDisp_47.2]</t>
  </si>
  <si>
    <t>[Covid_LeitosDisp_48.2]</t>
  </si>
  <si>
    <t>[Covid_LeitosDisp_49.2]</t>
  </si>
  <si>
    <t>[Covid_LeitosDisp_50.2]</t>
  </si>
  <si>
    <t>[Covid_LeitosDisp_51.2]</t>
  </si>
  <si>
    <t>[Covid_LeitosDisp_52.2]</t>
  </si>
  <si>
    <t>[Covid_LeitosDisp_53.2]</t>
  </si>
  <si>
    <t>[Covid_LeitosDisp_54.2]</t>
  </si>
  <si>
    <t>[Covid_LeitosDisp_55.2]</t>
  </si>
  <si>
    <t>[Covid_LeitosDisp_56.2]</t>
  </si>
  <si>
    <t>[Covid_LeitosDisp_57.2]</t>
  </si>
  <si>
    <t>[Covid_LeitosDisp_58.2]</t>
  </si>
  <si>
    <t>[Covid_LeitosDisp_59.2]</t>
  </si>
  <si>
    <t>[Covid_LeitosDisp_60.2]</t>
  </si>
  <si>
    <t>[Covid_LeitosDisp_61.2]</t>
  </si>
  <si>
    <t>[Covid_LeitosDisp_62.2]</t>
  </si>
  <si>
    <t>[Covid_LeitosDisp_63.2]</t>
  </si>
  <si>
    <t>[Covid_LeitosDisp_64.2]</t>
  </si>
  <si>
    <t>[Covid_LeitosDisp_65.2]</t>
  </si>
  <si>
    <t>[Covid_LeitosDisp_66.2]</t>
  </si>
  <si>
    <t>[Covid_LeitosDisp_67.2]</t>
  </si>
  <si>
    <t>[Covid_LeitosDisp_68.2]</t>
  </si>
  <si>
    <t>[Covid_LeitosDisp_69.2]</t>
  </si>
  <si>
    <t>[Covid_LeitosDisp_70.2]</t>
  </si>
  <si>
    <t>[Covid_LeitosDisp_71.2]</t>
  </si>
  <si>
    <t>[Covid_LeitosDisp_72.2]</t>
  </si>
  <si>
    <t>[Covid_LeitosDisp_73.2]</t>
  </si>
  <si>
    <t>[Covid_LeitosDisp_74.2]</t>
  </si>
  <si>
    <t>[Covid_LeitosDisp_75.2]</t>
  </si>
  <si>
    <t>[Covid_LeitosDisp_76.2]</t>
  </si>
  <si>
    <t>[Covid_LeitosDisp_77.2]</t>
  </si>
  <si>
    <t>[Covid_LeitosDisp_78.2]</t>
  </si>
  <si>
    <t>[Covid_LeitosDisp_79.2]</t>
  </si>
  <si>
    <t>[Covid_LeitosDisp_80.2]</t>
  </si>
  <si>
    <t>[Covid_LeitosDisp_81.2]</t>
  </si>
  <si>
    <t>[Covid_LeitosDisp_82.2]</t>
  </si>
  <si>
    <t>[Covid_LeitosDisp_83.2]</t>
  </si>
  <si>
    <t>[Covid_LeitosDisp_84.2]</t>
  </si>
  <si>
    <t>[Covid_LeitosDisp_85.2]</t>
  </si>
  <si>
    <t>[Covid_LeitosDisp_86.2]</t>
  </si>
  <si>
    <t>[Covid_LeitosDisp_87.2]</t>
  </si>
  <si>
    <t>[Covid_LeitosDisp_88.2]</t>
  </si>
  <si>
    <t>[Covid_LeitosDisp_89.2]</t>
  </si>
  <si>
    <t>[Covid_LeitosDisp_90.2]</t>
  </si>
  <si>
    <t>[Covid_LeitosDisp_1.3]</t>
  </si>
  <si>
    <t>[Covid_LeitosDisp_2.3]</t>
  </si>
  <si>
    <t>[Covid_LeitosDisp_3.3]</t>
  </si>
  <si>
    <t>[Covid_LeitosDisp_4.3]</t>
  </si>
  <si>
    <t>[Covid_LeitosDisp_5.3]</t>
  </si>
  <si>
    <t>[Covid_LeitosDisp_6.3]</t>
  </si>
  <si>
    <t>[Covid_LeitosDisp_7.3]</t>
  </si>
  <si>
    <t>[Covid_LeitosDisp_8.3]</t>
  </si>
  <si>
    <t>[Covid_LeitosDisp_9.3]</t>
  </si>
  <si>
    <t>[Covid_LeitosDisp_10.3]</t>
  </si>
  <si>
    <t>[Covid_LeitosDisp_11.3]</t>
  </si>
  <si>
    <t>[Covid_LeitosDisp_12.3]</t>
  </si>
  <si>
    <t>[Covid_LeitosDisp_13.3]</t>
  </si>
  <si>
    <t>[Covid_LeitosDisp_14.3]</t>
  </si>
  <si>
    <t>[Covid_LeitosDisp_15.3]</t>
  </si>
  <si>
    <t>[Covid_LeitosDisp_16.3]</t>
  </si>
  <si>
    <t>[Covid_LeitosDisp_17.3]</t>
  </si>
  <si>
    <t>[Covid_LeitosDisp_18.3]</t>
  </si>
  <si>
    <t>[Covid_LeitosDisp_19.3]</t>
  </si>
  <si>
    <t>[Covid_LeitosDisp_20.3]</t>
  </si>
  <si>
    <t>[Covid_LeitosDisp_21.3]</t>
  </si>
  <si>
    <t>[Covid_LeitosDisp_22.3]</t>
  </si>
  <si>
    <t>[Covid_LeitosDisp_23.3]</t>
  </si>
  <si>
    <t>[Covid_LeitosDisp_24.3]</t>
  </si>
  <si>
    <t>[Covid_LeitosDisp_25.3]</t>
  </si>
  <si>
    <t>[Covid_LeitosDisp_26.3]</t>
  </si>
  <si>
    <t>[Covid_LeitosDisp_27.3]</t>
  </si>
  <si>
    <t>[Covid_LeitosDisp_28.3]</t>
  </si>
  <si>
    <t>[Covid_LeitosDisp_29.3]</t>
  </si>
  <si>
    <t>[Covid_LeitosDisp_30.3]</t>
  </si>
  <si>
    <t>[Covid_LeitosDisp_31.3]</t>
  </si>
  <si>
    <t>[Covid_LeitosDisp_32.3]</t>
  </si>
  <si>
    <t>[Covid_LeitosDisp_33.3]</t>
  </si>
  <si>
    <t>[Covid_LeitosDisp_34.3]</t>
  </si>
  <si>
    <t>[Covid_LeitosDisp_35.3]</t>
  </si>
  <si>
    <t>[Covid_LeitosDisp_36.3]</t>
  </si>
  <si>
    <t>[Covid_LeitosDisp_37.3]</t>
  </si>
  <si>
    <t>[Covid_LeitosDisp_38.3]</t>
  </si>
  <si>
    <t>[Covid_LeitosDisp_39.3]</t>
  </si>
  <si>
    <t>[Covid_LeitosDisp_40.3]</t>
  </si>
  <si>
    <t>[Covid_LeitosDisp_41.3]</t>
  </si>
  <si>
    <t>[Covid_LeitosDisp_42.3]</t>
  </si>
  <si>
    <t>[Covid_LeitosDisp_43.3]</t>
  </si>
  <si>
    <t>[Covid_LeitosDisp_44.3]</t>
  </si>
  <si>
    <t>[Covid_LeitosDisp_45.3]</t>
  </si>
  <si>
    <t>[Covid_LeitosDisp_46.3]</t>
  </si>
  <si>
    <t>[Covid_LeitosDisp_47.3]</t>
  </si>
  <si>
    <t>[Covid_LeitosDisp_48.3]</t>
  </si>
  <si>
    <t>[Covid_LeitosDisp_49.3]</t>
  </si>
  <si>
    <t>[Covid_LeitosDisp_50.3]</t>
  </si>
  <si>
    <t>[Covid_LeitosDisp_51.3]</t>
  </si>
  <si>
    <t>[Covid_LeitosDisp_52.3]</t>
  </si>
  <si>
    <t>[Covid_LeitosDisp_53.3]</t>
  </si>
  <si>
    <t>[Covid_LeitosDisp_54.3]</t>
  </si>
  <si>
    <t>[Covid_LeitosDisp_55.3]</t>
  </si>
  <si>
    <t>[Covid_LeitosDisp_56.3]</t>
  </si>
  <si>
    <t>[Covid_LeitosDisp_57.3]</t>
  </si>
  <si>
    <t>[Covid_LeitosDisp_58.3]</t>
  </si>
  <si>
    <t>[Covid_LeitosDisp_59.3]</t>
  </si>
  <si>
    <t>[Covid_LeitosDisp_60.3]</t>
  </si>
  <si>
    <t>[Covid_LeitosDisp_61.3]</t>
  </si>
  <si>
    <t>[Covid_LeitosDisp_62.3]</t>
  </si>
  <si>
    <t>[Covid_LeitosDisp_63.3]</t>
  </si>
  <si>
    <t>[Covid_LeitosDisp_64.3]</t>
  </si>
  <si>
    <t>[Covid_LeitosDisp_65.3]</t>
  </si>
  <si>
    <t>[Covid_LeitosDisp_66.3]</t>
  </si>
  <si>
    <t>[Covid_LeitosDisp_67.3]</t>
  </si>
  <si>
    <t>[Covid_LeitosDisp_68.3]</t>
  </si>
  <si>
    <t>[Covid_LeitosDisp_69.3]</t>
  </si>
  <si>
    <t>[Covid_LeitosDisp_70.3]</t>
  </si>
  <si>
    <t>[Covid_LeitosDisp_71.3]</t>
  </si>
  <si>
    <t>[Covid_LeitosDisp_72.3]</t>
  </si>
  <si>
    <t>[Covid_LeitosDisp_73.3]</t>
  </si>
  <si>
    <t>[Covid_LeitosDisp_74.3]</t>
  </si>
  <si>
    <t>[Covid_LeitosDisp_75.3]</t>
  </si>
  <si>
    <t>[Covid_LeitosDisp_76.3]</t>
  </si>
  <si>
    <t>[Covid_LeitosDisp_77.3]</t>
  </si>
  <si>
    <t>[Covid_LeitosDisp_78.3]</t>
  </si>
  <si>
    <t>[Covid_LeitosDisp_79.3]</t>
  </si>
  <si>
    <t>[Covid_LeitosDisp_80.3]</t>
  </si>
  <si>
    <t>[Covid_LeitosDisp_81.3]</t>
  </si>
  <si>
    <t>[Covid_LeitosDisp_82.3]</t>
  </si>
  <si>
    <t>[Covid_LeitosDisp_83.3]</t>
  </si>
  <si>
    <t>[Covid_LeitosDisp_84.3]</t>
  </si>
  <si>
    <t>[Covid_LeitosDisp_85.3]</t>
  </si>
  <si>
    <t>[Covid_LeitosDisp_86.3]</t>
  </si>
  <si>
    <t>[Covid_LeitosDisp_87.3]</t>
  </si>
  <si>
    <t>[Covid_LeitosDisp_88.3]</t>
  </si>
  <si>
    <t>[Covid_LeitosDisp_89.3]</t>
  </si>
  <si>
    <t>[Covid_LeitosDisp_90.3]</t>
  </si>
  <si>
    <t>[Covid_LeitosDisp_1.4]</t>
  </si>
  <si>
    <t>[Covid_LeitosDisp_2.4]</t>
  </si>
  <si>
    <t>[Covid_LeitosDisp_3.4]</t>
  </si>
  <si>
    <t>[Covid_LeitosDisp_4.4]</t>
  </si>
  <si>
    <t>[Covid_LeitosDisp_5.4]</t>
  </si>
  <si>
    <t>[Covid_LeitosDisp_6.4]</t>
  </si>
  <si>
    <t>[Covid_LeitosDisp_7.4]</t>
  </si>
  <si>
    <t>[Covid_LeitosDisp_8.4]</t>
  </si>
  <si>
    <t>[Covid_LeitosDisp_9.4]</t>
  </si>
  <si>
    <t>[Covid_LeitosDisp_10.4]</t>
  </si>
  <si>
    <t>[Covid_LeitosDisp_11.4]</t>
  </si>
  <si>
    <t>[Covid_LeitosDisp_12.4]</t>
  </si>
  <si>
    <t>[Covid_LeitosDisp_13.4]</t>
  </si>
  <si>
    <t>[Covid_LeitosDisp_14.4]</t>
  </si>
  <si>
    <t>[Covid_LeitosDisp_15.4]</t>
  </si>
  <si>
    <t>[Covid_LeitosDisp_16.4]</t>
  </si>
  <si>
    <t>[Covid_LeitosDisp_17.4]</t>
  </si>
  <si>
    <t>[Covid_LeitosDisp_18.4]</t>
  </si>
  <si>
    <t>[Covid_LeitosDisp_19.4]</t>
  </si>
  <si>
    <t>[Covid_LeitosDisp_20.4]</t>
  </si>
  <si>
    <t>[Covid_LeitosDisp_21.4]</t>
  </si>
  <si>
    <t>[Covid_LeitosDisp_22.4]</t>
  </si>
  <si>
    <t>[Covid_LeitosDisp_23.4]</t>
  </si>
  <si>
    <t>[Covid_LeitosDisp_24.4]</t>
  </si>
  <si>
    <t>[Covid_LeitosDisp_25.4]</t>
  </si>
  <si>
    <t>[Covid_LeitosDisp_26.4]</t>
  </si>
  <si>
    <t>[Covid_LeitosDisp_27.4]</t>
  </si>
  <si>
    <t>[Covid_LeitosDisp_28.4]</t>
  </si>
  <si>
    <t>[Covid_LeitosDisp_29.4]</t>
  </si>
  <si>
    <t>[Covid_LeitosDisp_30.4]</t>
  </si>
  <si>
    <t>[Covid_LeitosDisp_31.4]</t>
  </si>
  <si>
    <t>[Covid_LeitosDisp_32.4]</t>
  </si>
  <si>
    <t>[Covid_LeitosDisp_33.4]</t>
  </si>
  <si>
    <t>[Covid_LeitosDisp_34.4]</t>
  </si>
  <si>
    <t>[Covid_LeitosDisp_35.4]</t>
  </si>
  <si>
    <t>[Covid_LeitosDisp_36.4]</t>
  </si>
  <si>
    <t>[Covid_LeitosDisp_37.4]</t>
  </si>
  <si>
    <t>[Covid_LeitosDisp_38.4]</t>
  </si>
  <si>
    <t>[Covid_LeitosDisp_39.4]</t>
  </si>
  <si>
    <t>[Covid_LeitosDisp_40.4]</t>
  </si>
  <si>
    <t>[Covid_LeitosDisp_41.4]</t>
  </si>
  <si>
    <t>[Covid_LeitosDisp_42.4]</t>
  </si>
  <si>
    <t>[Covid_LeitosDisp_43.4]</t>
  </si>
  <si>
    <t>[Covid_LeitosDisp_44.4]</t>
  </si>
  <si>
    <t>[Covid_LeitosDisp_45.4]</t>
  </si>
  <si>
    <t>[Covid_LeitosDisp_46.4]</t>
  </si>
  <si>
    <t>[Covid_LeitosDisp_47.4]</t>
  </si>
  <si>
    <t>[Covid_LeitosDisp_48.4]</t>
  </si>
  <si>
    <t>[Covid_LeitosDisp_49.4]</t>
  </si>
  <si>
    <t>[Covid_LeitosDisp_50.4]</t>
  </si>
  <si>
    <t>[Covid_LeitosDisp_51.4]</t>
  </si>
  <si>
    <t>[Covid_LeitosDisp_52.4]</t>
  </si>
  <si>
    <t>[Covid_LeitosDisp_53.4]</t>
  </si>
  <si>
    <t>[Covid_LeitosDisp_54.4]</t>
  </si>
  <si>
    <t>[Covid_LeitosDisp_55.4]</t>
  </si>
  <si>
    <t>[Covid_LeitosDisp_56.4]</t>
  </si>
  <si>
    <t>[Covid_LeitosDisp_57.4]</t>
  </si>
  <si>
    <t>[Covid_LeitosDisp_58.4]</t>
  </si>
  <si>
    <t>[Covid_LeitosDisp_59.4]</t>
  </si>
  <si>
    <t>[Covid_LeitosDisp_60.4]</t>
  </si>
  <si>
    <t>[Covid_LeitosDisp_61.4]</t>
  </si>
  <si>
    <t>[Covid_LeitosDisp_62.4]</t>
  </si>
  <si>
    <t>[Covid_LeitosDisp_63.4]</t>
  </si>
  <si>
    <t>[Covid_LeitosDisp_64.4]</t>
  </si>
  <si>
    <t>[Covid_LeitosDisp_65.4]</t>
  </si>
  <si>
    <t>[Covid_LeitosDisp_66.4]</t>
  </si>
  <si>
    <t>[Covid_LeitosDisp_67.4]</t>
  </si>
  <si>
    <t>[Covid_LeitosDisp_68.4]</t>
  </si>
  <si>
    <t>[Covid_LeitosDisp_69.4]</t>
  </si>
  <si>
    <t>[Covid_LeitosDisp_70.4]</t>
  </si>
  <si>
    <t>[Covid_LeitosDisp_71.4]</t>
  </si>
  <si>
    <t>[Covid_LeitosDisp_72.4]</t>
  </si>
  <si>
    <t>[Covid_LeitosDisp_73.4]</t>
  </si>
  <si>
    <t>[Covid_LeitosDisp_74.4]</t>
  </si>
  <si>
    <t>[Covid_LeitosDisp_75.4]</t>
  </si>
  <si>
    <t>[Covid_LeitosDisp_76.4]</t>
  </si>
  <si>
    <t>[Covid_LeitosDisp_77.4]</t>
  </si>
  <si>
    <t>[Covid_LeitosDisp_78.4]</t>
  </si>
  <si>
    <t>[Covid_LeitosDisp_79.4]</t>
  </si>
  <si>
    <t>[Covid_LeitosDisp_80.4]</t>
  </si>
  <si>
    <t>[Covid_LeitosDisp_81.4]</t>
  </si>
  <si>
    <t>[Covid_LeitosDisp_82.4]</t>
  </si>
  <si>
    <t>[Covid_LeitosDisp_83.4]</t>
  </si>
  <si>
    <t>[Covid_LeitosDisp_84.4]</t>
  </si>
  <si>
    <t>[Covid_LeitosDisp_85.4]</t>
  </si>
  <si>
    <t>[Covid_LeitosDisp_86.4]</t>
  </si>
  <si>
    <t>[Covid_LeitosDisp_87.4]</t>
  </si>
  <si>
    <t>[Covid_LeitosDisp_88.4]</t>
  </si>
  <si>
    <t>[Covid_LeitosDisp_89.4]</t>
  </si>
  <si>
    <t>[Covid_LeitosDisp_90.4]</t>
  </si>
  <si>
    <t>[Covid_LeitosDisp_1.5]</t>
  </si>
  <si>
    <t>[Covid_LeitosDisp_2.5]</t>
  </si>
  <si>
    <t>[Covid_LeitosDisp_3.5]</t>
  </si>
  <si>
    <t>[Covid_LeitosDisp_4.5]</t>
  </si>
  <si>
    <t>[Covid_LeitosDisp_5.5]</t>
  </si>
  <si>
    <t>[Covid_LeitosDisp_6.5]</t>
  </si>
  <si>
    <t>[Covid_LeitosDisp_7.5]</t>
  </si>
  <si>
    <t>[Covid_LeitosDisp_8.5]</t>
  </si>
  <si>
    <t>[Covid_LeitosDisp_9.5]</t>
  </si>
  <si>
    <t>[Covid_LeitosDisp_10.5]</t>
  </si>
  <si>
    <t>[Covid_LeitosDisp_11.5]</t>
  </si>
  <si>
    <t>[Covid_LeitosDisp_12.5]</t>
  </si>
  <si>
    <t>[Covid_LeitosDisp_13.5]</t>
  </si>
  <si>
    <t>[Covid_LeitosDisp_14.5]</t>
  </si>
  <si>
    <t>[Covid_LeitosDisp_15.5]</t>
  </si>
  <si>
    <t>[Covid_LeitosDisp_16.5]</t>
  </si>
  <si>
    <t>[Covid_LeitosDisp_17.5]</t>
  </si>
  <si>
    <t>[Covid_LeitosDisp_18.5]</t>
  </si>
  <si>
    <t>[Covid_LeitosDisp_19.5]</t>
  </si>
  <si>
    <t>[Covid_LeitosDisp_20.5]</t>
  </si>
  <si>
    <t>[Covid_LeitosDisp_21.5]</t>
  </si>
  <si>
    <t>[Covid_LeitosDisp_22.5]</t>
  </si>
  <si>
    <t>[Covid_LeitosDisp_23.5]</t>
  </si>
  <si>
    <t>[Covid_LeitosDisp_24.5]</t>
  </si>
  <si>
    <t>[Covid_LeitosDisp_25.5]</t>
  </si>
  <si>
    <t>[Covid_LeitosDisp_26.5]</t>
  </si>
  <si>
    <t>[Covid_LeitosDisp_27.5]</t>
  </si>
  <si>
    <t>[Covid_LeitosDisp_28.5]</t>
  </si>
  <si>
    <t>[Covid_LeitosDisp_29.5]</t>
  </si>
  <si>
    <t>[Covid_LeitosDisp_30.5]</t>
  </si>
  <si>
    <t>[Covid_LeitosDisp_31.5]</t>
  </si>
  <si>
    <t>[Covid_LeitosDisp_32.5]</t>
  </si>
  <si>
    <t>[Covid_LeitosDisp_33.5]</t>
  </si>
  <si>
    <t>[Covid_LeitosDisp_34.5]</t>
  </si>
  <si>
    <t>[Covid_LeitosDisp_35.5]</t>
  </si>
  <si>
    <t>[Covid_LeitosDisp_36.5]</t>
  </si>
  <si>
    <t>[Covid_LeitosDisp_37.5]</t>
  </si>
  <si>
    <t>[Covid_LeitosDisp_38.5]</t>
  </si>
  <si>
    <t>[Covid_LeitosDisp_39.5]</t>
  </si>
  <si>
    <t>[Covid_LeitosDisp_40.5]</t>
  </si>
  <si>
    <t>[Covid_LeitosDisp_41.5]</t>
  </si>
  <si>
    <t>[Covid_LeitosDisp_42.5]</t>
  </si>
  <si>
    <t>[Covid_LeitosDisp_43.5]</t>
  </si>
  <si>
    <t>[Covid_LeitosDisp_44.5]</t>
  </si>
  <si>
    <t>[Covid_LeitosDisp_45.5]</t>
  </si>
  <si>
    <t>[Covid_LeitosDisp_46.5]</t>
  </si>
  <si>
    <t>[Covid_LeitosDisp_47.5]</t>
  </si>
  <si>
    <t>[Covid_LeitosDisp_48.5]</t>
  </si>
  <si>
    <t>[Covid_LeitosDisp_49.5]</t>
  </si>
  <si>
    <t>[Covid_LeitosDisp_50.5]</t>
  </si>
  <si>
    <t>[Covid_LeitosDisp_51.5]</t>
  </si>
  <si>
    <t>[Covid_LeitosDisp_52.5]</t>
  </si>
  <si>
    <t>[Covid_LeitosDisp_53.5]</t>
  </si>
  <si>
    <t>[Covid_LeitosDisp_54.5]</t>
  </si>
  <si>
    <t>[Covid_LeitosDisp_55.5]</t>
  </si>
  <si>
    <t>[Covid_LeitosDisp_56.5]</t>
  </si>
  <si>
    <t>[Covid_LeitosDisp_57.5]</t>
  </si>
  <si>
    <t>[Covid_LeitosDisp_58.5]</t>
  </si>
  <si>
    <t>[Covid_LeitosDisp_59.5]</t>
  </si>
  <si>
    <t>[Covid_LeitosDisp_60.5]</t>
  </si>
  <si>
    <t>[Covid_LeitosDisp_61.5]</t>
  </si>
  <si>
    <t>[Covid_LeitosDisp_62.5]</t>
  </si>
  <si>
    <t>[Covid_LeitosDisp_63.5]</t>
  </si>
  <si>
    <t>[Covid_LeitosDisp_64.5]</t>
  </si>
  <si>
    <t>[Covid_LeitosDisp_65.5]</t>
  </si>
  <si>
    <t>[Covid_LeitosDisp_66.5]</t>
  </si>
  <si>
    <t>[Covid_LeitosDisp_67.5]</t>
  </si>
  <si>
    <t>[Covid_LeitosDisp_68.5]</t>
  </si>
  <si>
    <t>[Covid_LeitosDisp_69.5]</t>
  </si>
  <si>
    <t>[Covid_LeitosDisp_70.5]</t>
  </si>
  <si>
    <t>[Covid_LeitosDisp_71.5]</t>
  </si>
  <si>
    <t>[Covid_LeitosDisp_72.5]</t>
  </si>
  <si>
    <t>[Covid_LeitosDisp_73.5]</t>
  </si>
  <si>
    <t>[Covid_LeitosDisp_74.5]</t>
  </si>
  <si>
    <t>[Covid_LeitosDisp_75.5]</t>
  </si>
  <si>
    <t>[Covid_LeitosDisp_76.5]</t>
  </si>
  <si>
    <t>[Covid_LeitosDisp_77.5]</t>
  </si>
  <si>
    <t>[Covid_LeitosDisp_78.5]</t>
  </si>
  <si>
    <t>[Covid_LeitosDisp_79.5]</t>
  </si>
  <si>
    <t>[Covid_LeitosDisp_80.5]</t>
  </si>
  <si>
    <t>[Covid_LeitosDisp_81.5]</t>
  </si>
  <si>
    <t>[Covid_LeitosDisp_82.5]</t>
  </si>
  <si>
    <t>[Covid_LeitosDisp_83.5]</t>
  </si>
  <si>
    <t>[Covid_LeitosDisp_84.5]</t>
  </si>
  <si>
    <t>[Covid_LeitosDisp_85.5]</t>
  </si>
  <si>
    <t>[Covid_LeitosDisp_86.5]</t>
  </si>
  <si>
    <t>[Covid_LeitosDisp_87.5]</t>
  </si>
  <si>
    <t>[Covid_LeitosDisp_88.5]</t>
  </si>
  <si>
    <t>[Covid_LeitosDisp_89.5]</t>
  </si>
  <si>
    <t>[Covid_LeitosDisp_90.5]</t>
  </si>
  <si>
    <t>[Covid_LeitosDisp_1.6]</t>
  </si>
  <si>
    <t>[Covid_LeitosDisp_2.6]</t>
  </si>
  <si>
    <t>[Covid_LeitosDisp_3.6]</t>
  </si>
  <si>
    <t>[Covid_LeitosDisp_4.6]</t>
  </si>
  <si>
    <t>[Covid_LeitosDisp_5.6]</t>
  </si>
  <si>
    <t>[Covid_LeitosDisp_6.6]</t>
  </si>
  <si>
    <t>[Covid_LeitosDisp_7.6]</t>
  </si>
  <si>
    <t>[Covid_LeitosDisp_8.6]</t>
  </si>
  <si>
    <t>[Covid_LeitosDisp_9.6]</t>
  </si>
  <si>
    <t>[Covid_LeitosDisp_10.6]</t>
  </si>
  <si>
    <t>[Covid_LeitosDisp_11.6]</t>
  </si>
  <si>
    <t>[Covid_LeitosDisp_12.6]</t>
  </si>
  <si>
    <t>[Covid_LeitosDisp_13.6]</t>
  </si>
  <si>
    <t>[Covid_LeitosDisp_14.6]</t>
  </si>
  <si>
    <t>[Covid_LeitosDisp_15.6]</t>
  </si>
  <si>
    <t>[Covid_LeitosDisp_16.6]</t>
  </si>
  <si>
    <t>[Covid_LeitosDisp_17.6]</t>
  </si>
  <si>
    <t>[Covid_LeitosDisp_18.6]</t>
  </si>
  <si>
    <t>[Covid_LeitosDisp_19.6]</t>
  </si>
  <si>
    <t>[Covid_LeitosDisp_20.6]</t>
  </si>
  <si>
    <t>[Covid_LeitosDisp_21.6]</t>
  </si>
  <si>
    <t>[Covid_LeitosDisp_22.6]</t>
  </si>
  <si>
    <t>[Covid_LeitosDisp_23.6]</t>
  </si>
  <si>
    <t>[Covid_LeitosDisp_24.6]</t>
  </si>
  <si>
    <t>[Covid_LeitosDisp_25.6]</t>
  </si>
  <si>
    <t>[Covid_LeitosDisp_26.6]</t>
  </si>
  <si>
    <t>[Covid_LeitosDisp_27.6]</t>
  </si>
  <si>
    <t>[Covid_LeitosDisp_28.6]</t>
  </si>
  <si>
    <t>[Covid_LeitosDisp_29.6]</t>
  </si>
  <si>
    <t>[Covid_LeitosDisp_30.6]</t>
  </si>
  <si>
    <t>[Covid_LeitosDisp_31.6]</t>
  </si>
  <si>
    <t>[Covid_LeitosDisp_32.6]</t>
  </si>
  <si>
    <t>[Covid_LeitosDisp_33.6]</t>
  </si>
  <si>
    <t>[Covid_LeitosDisp_34.6]</t>
  </si>
  <si>
    <t>[Covid_LeitosDisp_35.6]</t>
  </si>
  <si>
    <t>[Covid_LeitosDisp_36.6]</t>
  </si>
  <si>
    <t>[Covid_LeitosDisp_37.6]</t>
  </si>
  <si>
    <t>[Covid_LeitosDisp_38.6]</t>
  </si>
  <si>
    <t>[Covid_LeitosDisp_39.6]</t>
  </si>
  <si>
    <t>[Covid_LeitosDisp_40.6]</t>
  </si>
  <si>
    <t>[Covid_LeitosDisp_41.6]</t>
  </si>
  <si>
    <t>[Covid_LeitosDisp_42.6]</t>
  </si>
  <si>
    <t>[Covid_LeitosDisp_43.6]</t>
  </si>
  <si>
    <t>[Covid_LeitosDisp_44.6]</t>
  </si>
  <si>
    <t>[Covid_LeitosDisp_45.6]</t>
  </si>
  <si>
    <t>[Covid_LeitosDisp_46.6]</t>
  </si>
  <si>
    <t>[Covid_LeitosDisp_47.6]</t>
  </si>
  <si>
    <t>[Covid_LeitosDisp_48.6]</t>
  </si>
  <si>
    <t>[Covid_LeitosDisp_49.6]</t>
  </si>
  <si>
    <t>[Covid_LeitosDisp_50.6]</t>
  </si>
  <si>
    <t>[Covid_LeitosDisp_51.6]</t>
  </si>
  <si>
    <t>[Covid_LeitosDisp_52.6]</t>
  </si>
  <si>
    <t>[Covid_LeitosDisp_53.6]</t>
  </si>
  <si>
    <t>[Covid_LeitosDisp_54.6]</t>
  </si>
  <si>
    <t>[Covid_LeitosDisp_55.6]</t>
  </si>
  <si>
    <t>[Covid_LeitosDisp_56.6]</t>
  </si>
  <si>
    <t>[Covid_LeitosDisp_57.6]</t>
  </si>
  <si>
    <t>[Covid_LeitosDisp_58.6]</t>
  </si>
  <si>
    <t>[Covid_LeitosDisp_59.6]</t>
  </si>
  <si>
    <t>[Covid_LeitosDisp_60.6]</t>
  </si>
  <si>
    <t>[Covid_LeitosDisp_61.6]</t>
  </si>
  <si>
    <t>[Covid_LeitosDisp_62.6]</t>
  </si>
  <si>
    <t>[Covid_LeitosDisp_63.6]</t>
  </si>
  <si>
    <t>[Covid_LeitosDisp_64.6]</t>
  </si>
  <si>
    <t>[Covid_LeitosDisp_65.6]</t>
  </si>
  <si>
    <t>[Covid_LeitosDisp_66.6]</t>
  </si>
  <si>
    <t>[Covid_LeitosDisp_67.6]</t>
  </si>
  <si>
    <t>[Covid_LeitosDisp_68.6]</t>
  </si>
  <si>
    <t>[Covid_LeitosDisp_69.6]</t>
  </si>
  <si>
    <t>[Covid_LeitosDisp_70.6]</t>
  </si>
  <si>
    <t>[Covid_LeitosDisp_71.6]</t>
  </si>
  <si>
    <t>[Covid_LeitosDisp_72.6]</t>
  </si>
  <si>
    <t>[Covid_LeitosDisp_73.6]</t>
  </si>
  <si>
    <t>[Covid_LeitosDisp_74.6]</t>
  </si>
  <si>
    <t>[Covid_LeitosDisp_75.6]</t>
  </si>
  <si>
    <t>[Covid_LeitosDisp_76.6]</t>
  </si>
  <si>
    <t>[Covid_LeitosDisp_77.6]</t>
  </si>
  <si>
    <t>[Covid_LeitosDisp_78.6]</t>
  </si>
  <si>
    <t>[Covid_LeitosDisp_79.6]</t>
  </si>
  <si>
    <t>[Covid_LeitosDisp_80.6]</t>
  </si>
  <si>
    <t>[Covid_LeitosDisp_81.6]</t>
  </si>
  <si>
    <t>[Covid_LeitosDisp_82.6]</t>
  </si>
  <si>
    <t>[Covid_LeitosDisp_83.6]</t>
  </si>
  <si>
    <t>[Covid_LeitosDisp_84.6]</t>
  </si>
  <si>
    <t>[Covid_LeitosDisp_85.6]</t>
  </si>
  <si>
    <t>[Covid_LeitosDisp_86.6]</t>
  </si>
  <si>
    <t>[Covid_LeitosDisp_87.6]</t>
  </si>
  <si>
    <t>[Covid_LeitosDisp_88.6]</t>
  </si>
  <si>
    <t>[Covid_LeitosDisp_89.6]</t>
  </si>
  <si>
    <t>[Covid_LeitosDisp_90.6]</t>
  </si>
  <si>
    <t>[Covid_LeitosDisp_1.7]</t>
  </si>
  <si>
    <t>[Covid_LeitosDisp_2.7]</t>
  </si>
  <si>
    <t>[Covid_LeitosDisp_3.7]</t>
  </si>
  <si>
    <t>[Covid_LeitosDisp_4.7]</t>
  </si>
  <si>
    <t>[Covid_LeitosDisp_5.7]</t>
  </si>
  <si>
    <t>[Covid_LeitosDisp_6.7]</t>
  </si>
  <si>
    <t>[Covid_LeitosDisp_7.7]</t>
  </si>
  <si>
    <t>[Covid_LeitosDisp_8.7]</t>
  </si>
  <si>
    <t>[Covid_LeitosDisp_9.7]</t>
  </si>
  <si>
    <t>[Covid_LeitosDisp_10.7]</t>
  </si>
  <si>
    <t>[Covid_LeitosDisp_11.7]</t>
  </si>
  <si>
    <t>[Covid_LeitosDisp_12.7]</t>
  </si>
  <si>
    <t>[Covid_LeitosDisp_13.7]</t>
  </si>
  <si>
    <t>[Covid_LeitosDisp_14.7]</t>
  </si>
  <si>
    <t>[Covid_LeitosDisp_15.7]</t>
  </si>
  <si>
    <t>[Covid_LeitosDisp_16.7]</t>
  </si>
  <si>
    <t>[Covid_LeitosDisp_17.7]</t>
  </si>
  <si>
    <t>[Covid_LeitosDisp_18.7]</t>
  </si>
  <si>
    <t>[Covid_LeitosDisp_19.7]</t>
  </si>
  <si>
    <t>[Covid_LeitosDisp_20.7]</t>
  </si>
  <si>
    <t>[Covid_LeitosDisp_21.7]</t>
  </si>
  <si>
    <t>[Covid_LeitosDisp_22.7]</t>
  </si>
  <si>
    <t>[Covid_LeitosDisp_23.7]</t>
  </si>
  <si>
    <t>[Covid_LeitosDisp_24.7]</t>
  </si>
  <si>
    <t>[Covid_LeitosDisp_25.7]</t>
  </si>
  <si>
    <t>[Covid_LeitosDisp_26.7]</t>
  </si>
  <si>
    <t>[Covid_LeitosDisp_27.7]</t>
  </si>
  <si>
    <t>[Covid_LeitosDisp_28.7]</t>
  </si>
  <si>
    <t>[Covid_LeitosDisp_29.7]</t>
  </si>
  <si>
    <t>[Covid_LeitosDisp_30.7]</t>
  </si>
  <si>
    <t>[Covid_LeitosDisp_31.7]</t>
  </si>
  <si>
    <t>[Covid_LeitosDisp_32.7]</t>
  </si>
  <si>
    <t>[Covid_LeitosDisp_33.7]</t>
  </si>
  <si>
    <t>[Covid_LeitosDisp_34.7]</t>
  </si>
  <si>
    <t>[Covid_LeitosDisp_35.7]</t>
  </si>
  <si>
    <t>[Covid_LeitosDisp_36.7]</t>
  </si>
  <si>
    <t>[Covid_LeitosDisp_37.7]</t>
  </si>
  <si>
    <t>[Covid_LeitosDisp_38.7]</t>
  </si>
  <si>
    <t>[Covid_LeitosDisp_39.7]</t>
  </si>
  <si>
    <t>[Covid_LeitosDisp_40.7]</t>
  </si>
  <si>
    <t>[Covid_LeitosDisp_41.7]</t>
  </si>
  <si>
    <t>[Covid_LeitosDisp_42.7]</t>
  </si>
  <si>
    <t>[Covid_LeitosDisp_43.7]</t>
  </si>
  <si>
    <t>[Covid_LeitosDisp_44.7]</t>
  </si>
  <si>
    <t>[Covid_LeitosDisp_45.7]</t>
  </si>
  <si>
    <t>[Covid_LeitosDisp_46.7]</t>
  </si>
  <si>
    <t>[Covid_LeitosDisp_47.7]</t>
  </si>
  <si>
    <t>[Covid_LeitosDisp_48.7]</t>
  </si>
  <si>
    <t>[Covid_LeitosDisp_49.7]</t>
  </si>
  <si>
    <t>[Covid_LeitosDisp_50.7]</t>
  </si>
  <si>
    <t>[Covid_LeitosDisp_51.7]</t>
  </si>
  <si>
    <t>[Covid_LeitosDisp_52.7]</t>
  </si>
  <si>
    <t>[Covid_LeitosDisp_53.7]</t>
  </si>
  <si>
    <t>[Covid_LeitosDisp_54.7]</t>
  </si>
  <si>
    <t>[Covid_LeitosDisp_55.7]</t>
  </si>
  <si>
    <t>[Covid_LeitosDisp_56.7]</t>
  </si>
  <si>
    <t>[Covid_LeitosDisp_57.7]</t>
  </si>
  <si>
    <t>[Covid_LeitosDisp_58.7]</t>
  </si>
  <si>
    <t>[Covid_LeitosDisp_59.7]</t>
  </si>
  <si>
    <t>[Covid_LeitosDisp_60.7]</t>
  </si>
  <si>
    <t>[Covid_LeitosDisp_61.7]</t>
  </si>
  <si>
    <t>[Covid_LeitosDisp_62.7]</t>
  </si>
  <si>
    <t>[Covid_LeitosDisp_63.7]</t>
  </si>
  <si>
    <t>[Covid_LeitosDisp_64.7]</t>
  </si>
  <si>
    <t>[Covid_LeitosDisp_65.7]</t>
  </si>
  <si>
    <t>[Covid_LeitosDisp_66.7]</t>
  </si>
  <si>
    <t>[Covid_LeitosDisp_67.7]</t>
  </si>
  <si>
    <t>[Covid_LeitosDisp_68.7]</t>
  </si>
  <si>
    <t>[Covid_LeitosDisp_69.7]</t>
  </si>
  <si>
    <t>[Covid_LeitosDisp_70.7]</t>
  </si>
  <si>
    <t>[Covid_LeitosDisp_71.7]</t>
  </si>
  <si>
    <t>[Covid_LeitosDisp_72.7]</t>
  </si>
  <si>
    <t>[Covid_LeitosDisp_73.7]</t>
  </si>
  <si>
    <t>[Covid_LeitosDisp_74.7]</t>
  </si>
  <si>
    <t>[Covid_LeitosDisp_75.7]</t>
  </si>
  <si>
    <t>[Covid_LeitosDisp_76.7]</t>
  </si>
  <si>
    <t>[Covid_LeitosDisp_77.7]</t>
  </si>
  <si>
    <t>[Covid_LeitosDisp_78.7]</t>
  </si>
  <si>
    <t>[Covid_LeitosDisp_79.7]</t>
  </si>
  <si>
    <t>[Covid_LeitosDisp_80.7]</t>
  </si>
  <si>
    <t>[Covid_LeitosDisp_81.7]</t>
  </si>
  <si>
    <t>[Covid_LeitosDisp_82.7]</t>
  </si>
  <si>
    <t>[Covid_LeitosDisp_83.7]</t>
  </si>
  <si>
    <t>[Covid_LeitosDisp_84.7]</t>
  </si>
  <si>
    <t>[Covid_LeitosDisp_85.7]</t>
  </si>
  <si>
    <t>[Covid_LeitosDisp_86.7]</t>
  </si>
  <si>
    <t>[Covid_LeitosDisp_87.7]</t>
  </si>
  <si>
    <t>[Covid_LeitosDisp_88.7]</t>
  </si>
  <si>
    <t>[Covid_LeitosDisp_89.7]</t>
  </si>
  <si>
    <t>[Covid_LeitosDisp_90.7]</t>
  </si>
  <si>
    <t>[Covid_LeitosDisp_1.8]</t>
  </si>
  <si>
    <t>[Covid_LeitosDisp_2.8]</t>
  </si>
  <si>
    <t>[Covid_LeitosDisp_3.8]</t>
  </si>
  <si>
    <t>[Covid_LeitosDisp_4.8]</t>
  </si>
  <si>
    <t>[Covid_LeitosDisp_5.8]</t>
  </si>
  <si>
    <t>[Covid_LeitosDisp_6.8]</t>
  </si>
  <si>
    <t>[Covid_LeitosDisp_7.8]</t>
  </si>
  <si>
    <t>[Covid_LeitosDisp_8.8]</t>
  </si>
  <si>
    <t>[Covid_LeitosDisp_9.8]</t>
  </si>
  <si>
    <t>[Covid_LeitosDisp_10.8]</t>
  </si>
  <si>
    <t>[Covid_LeitosDisp_11.8]</t>
  </si>
  <si>
    <t>[Covid_LeitosDisp_12.8]</t>
  </si>
  <si>
    <t>[Covid_LeitosDisp_13.8]</t>
  </si>
  <si>
    <t>[Covid_LeitosDisp_14.8]</t>
  </si>
  <si>
    <t>[Covid_LeitosDisp_15.8]</t>
  </si>
  <si>
    <t>[Covid_LeitosDisp_16.8]</t>
  </si>
  <si>
    <t>[Covid_LeitosDisp_17.8]</t>
  </si>
  <si>
    <t>[Covid_LeitosDisp_18.8]</t>
  </si>
  <si>
    <t>[Covid_LeitosDisp_19.8]</t>
  </si>
  <si>
    <t>[Covid_LeitosDisp_20.8]</t>
  </si>
  <si>
    <t>[Covid_LeitosDisp_21.8]</t>
  </si>
  <si>
    <t>[Covid_LeitosDisp_22.8]</t>
  </si>
  <si>
    <t>[Covid_LeitosDisp_23.8]</t>
  </si>
  <si>
    <t>[Covid_LeitosDisp_24.8]</t>
  </si>
  <si>
    <t>[Covid_LeitosDisp_25.8]</t>
  </si>
  <si>
    <t>[Covid_LeitosDisp_26.8]</t>
  </si>
  <si>
    <t>[Covid_LeitosDisp_27.8]</t>
  </si>
  <si>
    <t>[Covid_LeitosDisp_28.8]</t>
  </si>
  <si>
    <t>[Covid_LeitosDisp_29.8]</t>
  </si>
  <si>
    <t>[Covid_LeitosDisp_30.8]</t>
  </si>
  <si>
    <t>[Covid_LeitosDisp_31.8]</t>
  </si>
  <si>
    <t>[Covid_LeitosDisp_32.8]</t>
  </si>
  <si>
    <t>[Covid_LeitosDisp_33.8]</t>
  </si>
  <si>
    <t>[Covid_LeitosDisp_34.8]</t>
  </si>
  <si>
    <t>[Covid_LeitosDisp_35.8]</t>
  </si>
  <si>
    <t>[Covid_LeitosDisp_36.8]</t>
  </si>
  <si>
    <t>[Covid_LeitosDisp_37.8]</t>
  </si>
  <si>
    <t>[Covid_LeitosDisp_38.8]</t>
  </si>
  <si>
    <t>[Covid_LeitosDisp_39.8]</t>
  </si>
  <si>
    <t>[Covid_LeitosDisp_40.8]</t>
  </si>
  <si>
    <t>[Covid_LeitosDisp_41.8]</t>
  </si>
  <si>
    <t>[Covid_LeitosDisp_42.8]</t>
  </si>
  <si>
    <t>[Covid_LeitosDisp_43.8]</t>
  </si>
  <si>
    <t>[Covid_LeitosDisp_44.8]</t>
  </si>
  <si>
    <t>[Covid_LeitosDisp_45.8]</t>
  </si>
  <si>
    <t>[Covid_LeitosDisp_46.8]</t>
  </si>
  <si>
    <t>[Covid_LeitosDisp_47.8]</t>
  </si>
  <si>
    <t>[Covid_LeitosDisp_48.8]</t>
  </si>
  <si>
    <t>[Covid_LeitosDisp_49.8]</t>
  </si>
  <si>
    <t>[Covid_LeitosDisp_50.8]</t>
  </si>
  <si>
    <t>[Covid_LeitosDisp_51.8]</t>
  </si>
  <si>
    <t>[Covid_LeitosDisp_52.8]</t>
  </si>
  <si>
    <t>[Covid_LeitosDisp_53.8]</t>
  </si>
  <si>
    <t>[Covid_LeitosDisp_54.8]</t>
  </si>
  <si>
    <t>[Covid_LeitosDisp_55.8]</t>
  </si>
  <si>
    <t>[Covid_LeitosDisp_56.8]</t>
  </si>
  <si>
    <t>[Covid_LeitosDisp_57.8]</t>
  </si>
  <si>
    <t>[Covid_LeitosDisp_58.8]</t>
  </si>
  <si>
    <t>[Covid_LeitosDisp_59.8]</t>
  </si>
  <si>
    <t>[Covid_LeitosDisp_60.8]</t>
  </si>
  <si>
    <t>[Covid_LeitosDisp_61.8]</t>
  </si>
  <si>
    <t>[Covid_LeitosDisp_62.8]</t>
  </si>
  <si>
    <t>[Covid_LeitosDisp_63.8]</t>
  </si>
  <si>
    <t>[Covid_LeitosDisp_64.8]</t>
  </si>
  <si>
    <t>[Covid_LeitosDisp_65.8]</t>
  </si>
  <si>
    <t>[Covid_LeitosDisp_66.8]</t>
  </si>
  <si>
    <t>[Covid_LeitosDisp_67.8]</t>
  </si>
  <si>
    <t>[Covid_LeitosDisp_68.8]</t>
  </si>
  <si>
    <t>[Covid_LeitosDisp_69.8]</t>
  </si>
  <si>
    <t>[Covid_LeitosDisp_70.8]</t>
  </si>
  <si>
    <t>[Covid_LeitosDisp_71.8]</t>
  </si>
  <si>
    <t>[Covid_LeitosDisp_72.8]</t>
  </si>
  <si>
    <t>[Covid_LeitosDisp_73.8]</t>
  </si>
  <si>
    <t>[Covid_LeitosDisp_74.8]</t>
  </si>
  <si>
    <t>[Covid_LeitosDisp_75.8]</t>
  </si>
  <si>
    <t>[Covid_LeitosDisp_76.8]</t>
  </si>
  <si>
    <t>[Covid_LeitosDisp_77.8]</t>
  </si>
  <si>
    <t>[Covid_LeitosDisp_78.8]</t>
  </si>
  <si>
    <t>[Covid_LeitosDisp_79.8]</t>
  </si>
  <si>
    <t>[Covid_LeitosDisp_80.8]</t>
  </si>
  <si>
    <t>[Covid_LeitosDisp_81.8]</t>
  </si>
  <si>
    <t>[Covid_LeitosDisp_82.8]</t>
  </si>
  <si>
    <t>[Covid_LeitosDisp_83.8]</t>
  </si>
  <si>
    <t>[Covid_LeitosDisp_84.8]</t>
  </si>
  <si>
    <t>[Covid_LeitosDisp_85.8]</t>
  </si>
  <si>
    <t>[Covid_LeitosDisp_86.8]</t>
  </si>
  <si>
    <t>[Covid_LeitosDisp_87.8]</t>
  </si>
  <si>
    <t>[Covid_LeitosDisp_88.8]</t>
  </si>
  <si>
    <t>[Covid_LeitosDisp_89.8]</t>
  </si>
  <si>
    <t>[Covid_LeitosDisp_90.8]</t>
  </si>
  <si>
    <t>[Covid_LeitosDisp_1.9]</t>
  </si>
  <si>
    <t>[Covid_LeitosDisp_2.9]</t>
  </si>
  <si>
    <t>[Covid_LeitosDisp_3.9]</t>
  </si>
  <si>
    <t>[Covid_LeitosDisp_4.9]</t>
  </si>
  <si>
    <t>[Covid_LeitosDisp_5.9]</t>
  </si>
  <si>
    <t>[Covid_LeitosDisp_6.9]</t>
  </si>
  <si>
    <t>[Covid_LeitosDisp_7.9]</t>
  </si>
  <si>
    <t>[Covid_LeitosDisp_8.9]</t>
  </si>
  <si>
    <t>[Covid_LeitosDisp_9.9]</t>
  </si>
  <si>
    <t>[Covid_LeitosDisp_10.9]</t>
  </si>
  <si>
    <t>[Covid_LeitosDisp_11.9]</t>
  </si>
  <si>
    <t>[Covid_LeitosDisp_12.9]</t>
  </si>
  <si>
    <t>[Covid_LeitosDisp_13.9]</t>
  </si>
  <si>
    <t>[Covid_LeitosDisp_14.9]</t>
  </si>
  <si>
    <t>[Covid_LeitosDisp_15.9]</t>
  </si>
  <si>
    <t>[Covid_LeitosDisp_16.9]</t>
  </si>
  <si>
    <t>[Covid_LeitosDisp_17.9]</t>
  </si>
  <si>
    <t>[Covid_LeitosDisp_18.9]</t>
  </si>
  <si>
    <t>[Covid_LeitosDisp_19.9]</t>
  </si>
  <si>
    <t>[Covid_LeitosDisp_20.9]</t>
  </si>
  <si>
    <t>[Covid_LeitosDisp_21.9]</t>
  </si>
  <si>
    <t>[Covid_LeitosDisp_22.9]</t>
  </si>
  <si>
    <t>[Covid_LeitosDisp_23.9]</t>
  </si>
  <si>
    <t>[Covid_LeitosDisp_24.9]</t>
  </si>
  <si>
    <t>[Covid_LeitosDisp_25.9]</t>
  </si>
  <si>
    <t>[Covid_LeitosDisp_26.9]</t>
  </si>
  <si>
    <t>[Covid_LeitosDisp_27.9]</t>
  </si>
  <si>
    <t>[Covid_LeitosDisp_28.9]</t>
  </si>
  <si>
    <t>[Covid_LeitosDisp_29.9]</t>
  </si>
  <si>
    <t>[Covid_LeitosDisp_30.9]</t>
  </si>
  <si>
    <t>[Covid_LeitosDisp_31.9]</t>
  </si>
  <si>
    <t>[Covid_LeitosDisp_32.9]</t>
  </si>
  <si>
    <t>[Covid_LeitosDisp_33.9]</t>
  </si>
  <si>
    <t>[Covid_LeitosDisp_34.9]</t>
  </si>
  <si>
    <t>[Covid_LeitosDisp_35.9]</t>
  </si>
  <si>
    <t>[Covid_LeitosDisp_36.9]</t>
  </si>
  <si>
    <t>[Covid_LeitosDisp_37.9]</t>
  </si>
  <si>
    <t>[Covid_LeitosDisp_38.9]</t>
  </si>
  <si>
    <t>[Covid_LeitosDisp_39.9]</t>
  </si>
  <si>
    <t>[Covid_LeitosDisp_40.9]</t>
  </si>
  <si>
    <t>[Covid_LeitosDisp_41.9]</t>
  </si>
  <si>
    <t>[Covid_LeitosDisp_42.9]</t>
  </si>
  <si>
    <t>[Covid_LeitosDisp_43.9]</t>
  </si>
  <si>
    <t>[Covid_LeitosDisp_44.9]</t>
  </si>
  <si>
    <t>[Covid_LeitosDisp_45.9]</t>
  </si>
  <si>
    <t>[Covid_LeitosDisp_46.9]</t>
  </si>
  <si>
    <t>[Covid_LeitosDisp_47.9]</t>
  </si>
  <si>
    <t>[Covid_LeitosDisp_48.9]</t>
  </si>
  <si>
    <t>[Covid_LeitosDisp_49.9]</t>
  </si>
  <si>
    <t>[Covid_LeitosDisp_50.9]</t>
  </si>
  <si>
    <t>[Covid_LeitosDisp_51.9]</t>
  </si>
  <si>
    <t>[Covid_LeitosDisp_52.9]</t>
  </si>
  <si>
    <t>[Covid_LeitosDisp_53.9]</t>
  </si>
  <si>
    <t>[Covid_LeitosDisp_54.9]</t>
  </si>
  <si>
    <t>[Covid_LeitosDisp_55.9]</t>
  </si>
  <si>
    <t>[Covid_LeitosDisp_56.9]</t>
  </si>
  <si>
    <t>[Covid_LeitosDisp_57.9]</t>
  </si>
  <si>
    <t>[Covid_LeitosDisp_58.9]</t>
  </si>
  <si>
    <t>[Covid_LeitosDisp_59.9]</t>
  </si>
  <si>
    <t>[Covid_LeitosDisp_60.9]</t>
  </si>
  <si>
    <t>[Covid_LeitosDisp_61.9]</t>
  </si>
  <si>
    <t>[Covid_LeitosDisp_62.9]</t>
  </si>
  <si>
    <t>[Covid_LeitosDisp_63.9]</t>
  </si>
  <si>
    <t>[Covid_LeitosDisp_64.9]</t>
  </si>
  <si>
    <t>[Covid_LeitosDisp_65.9]</t>
  </si>
  <si>
    <t>[Covid_LeitosDisp_66.9]</t>
  </si>
  <si>
    <t>[Covid_LeitosDisp_67.9]</t>
  </si>
  <si>
    <t>[Covid_LeitosDisp_68.9]</t>
  </si>
  <si>
    <t>[Covid_LeitosDisp_69.9]</t>
  </si>
  <si>
    <t>[Covid_LeitosDisp_70.9]</t>
  </si>
  <si>
    <t>[Covid_LeitosDisp_71.9]</t>
  </si>
  <si>
    <t>[Covid_LeitosDisp_72.9]</t>
  </si>
  <si>
    <t>[Covid_LeitosDisp_73.9]</t>
  </si>
  <si>
    <t>[Covid_LeitosDisp_74.9]</t>
  </si>
  <si>
    <t>[Covid_LeitosDisp_75.9]</t>
  </si>
  <si>
    <t>[Covid_LeitosDisp_76.9]</t>
  </si>
  <si>
    <t>[Covid_LeitosDisp_77.9]</t>
  </si>
  <si>
    <t>[Covid_LeitosDisp_78.9]</t>
  </si>
  <si>
    <t>[Covid_LeitosDisp_79.9]</t>
  </si>
  <si>
    <t>[Covid_LeitosDisp_80.9]</t>
  </si>
  <si>
    <t>[Covid_LeitosDisp_81.9]</t>
  </si>
  <si>
    <t>[Covid_LeitosDisp_82.9]</t>
  </si>
  <si>
    <t>[Covid_LeitosDisp_83.9]</t>
  </si>
  <si>
    <t>[Covid_LeitosDisp_84.9]</t>
  </si>
  <si>
    <t>[Covid_LeitosDisp_85.9]</t>
  </si>
  <si>
    <t>[Covid_LeitosDisp_86.9]</t>
  </si>
  <si>
    <t>[Covid_LeitosDisp_87.9]</t>
  </si>
  <si>
    <t>[Covid_LeitosDisp_88.9]</t>
  </si>
  <si>
    <t>[Covid_LeitosDisp_89.9]</t>
  </si>
  <si>
    <t>[Covid_LeitosDisp_90.9]</t>
  </si>
  <si>
    <t>[Covid_LeitosDisp_1.10]</t>
  </si>
  <si>
    <t>[Covid_LeitosDisp_2.10]</t>
  </si>
  <si>
    <t>[Covid_LeitosDisp_3.10]</t>
  </si>
  <si>
    <t>[Covid_LeitosDisp_4.10]</t>
  </si>
  <si>
    <t>[Covid_LeitosDisp_5.10]</t>
  </si>
  <si>
    <t>[Covid_LeitosDisp_6.10]</t>
  </si>
  <si>
    <t>[Covid_LeitosDisp_7.10]</t>
  </si>
  <si>
    <t>[Covid_LeitosDisp_8.10]</t>
  </si>
  <si>
    <t>[Covid_LeitosDisp_9.10]</t>
  </si>
  <si>
    <t>[Covid_LeitosDisp_10.10]</t>
  </si>
  <si>
    <t>[Covid_LeitosDisp_11.10]</t>
  </si>
  <si>
    <t>[Covid_LeitosDisp_12.10]</t>
  </si>
  <si>
    <t>[Covid_LeitosDisp_13.10]</t>
  </si>
  <si>
    <t>[Covid_LeitosDisp_14.10]</t>
  </si>
  <si>
    <t>[Covid_LeitosDisp_15.10]</t>
  </si>
  <si>
    <t>[Covid_LeitosDisp_16.10]</t>
  </si>
  <si>
    <t>[Covid_LeitosDisp_17.10]</t>
  </si>
  <si>
    <t>[Covid_LeitosDisp_18.10]</t>
  </si>
  <si>
    <t>[Covid_LeitosDisp_19.10]</t>
  </si>
  <si>
    <t>[Covid_LeitosDisp_20.10]</t>
  </si>
  <si>
    <t>[Covid_LeitosDisp_21.10]</t>
  </si>
  <si>
    <t>[Covid_LeitosDisp_22.10]</t>
  </si>
  <si>
    <t>[Covid_LeitosDisp_23.10]</t>
  </si>
  <si>
    <t>[Covid_LeitosDisp_24.10]</t>
  </si>
  <si>
    <t>[Covid_LeitosDisp_25.10]</t>
  </si>
  <si>
    <t>[Covid_LeitosDisp_26.10]</t>
  </si>
  <si>
    <t>[Covid_LeitosDisp_27.10]</t>
  </si>
  <si>
    <t>[Covid_LeitosDisp_28.10]</t>
  </si>
  <si>
    <t>[Covid_LeitosDisp_29.10]</t>
  </si>
  <si>
    <t>[Covid_LeitosDisp_30.10]</t>
  </si>
  <si>
    <t>[Covid_LeitosDisp_31.10]</t>
  </si>
  <si>
    <t>[Covid_LeitosDisp_32.10]</t>
  </si>
  <si>
    <t>[Covid_LeitosDisp_33.10]</t>
  </si>
  <si>
    <t>[Covid_LeitosDisp_34.10]</t>
  </si>
  <si>
    <t>[Covid_LeitosDisp_35.10]</t>
  </si>
  <si>
    <t>[Covid_LeitosDisp_36.10]</t>
  </si>
  <si>
    <t>[Covid_LeitosDisp_37.10]</t>
  </si>
  <si>
    <t>[Covid_LeitosDisp_38.10]</t>
  </si>
  <si>
    <t>[Covid_LeitosDisp_39.10]</t>
  </si>
  <si>
    <t>[Covid_LeitosDisp_40.10]</t>
  </si>
  <si>
    <t>[Covid_LeitosDisp_41.10]</t>
  </si>
  <si>
    <t>[Covid_LeitosDisp_42.10]</t>
  </si>
  <si>
    <t>[Covid_LeitosDisp_43.10]</t>
  </si>
  <si>
    <t>[Covid_LeitosDisp_44.10]</t>
  </si>
  <si>
    <t>[Covid_LeitosDisp_45.10]</t>
  </si>
  <si>
    <t>[Covid_LeitosDisp_46.10]</t>
  </si>
  <si>
    <t>[Covid_LeitosDisp_47.10]</t>
  </si>
  <si>
    <t>[Covid_LeitosDisp_48.10]</t>
  </si>
  <si>
    <t>[Covid_LeitosDisp_49.10]</t>
  </si>
  <si>
    <t>[Covid_LeitosDisp_50.10]</t>
  </si>
  <si>
    <t>[Covid_LeitosDisp_51.10]</t>
  </si>
  <si>
    <t>[Covid_LeitosDisp_52.10]</t>
  </si>
  <si>
    <t>[Covid_LeitosDisp_53.10]</t>
  </si>
  <si>
    <t>[Covid_LeitosDisp_54.10]</t>
  </si>
  <si>
    <t>[Covid_LeitosDisp_55.10]</t>
  </si>
  <si>
    <t>[Covid_LeitosDisp_56.10]</t>
  </si>
  <si>
    <t>[Covid_LeitosDisp_57.10]</t>
  </si>
  <si>
    <t>[Covid_LeitosDisp_58.10]</t>
  </si>
  <si>
    <t>[Covid_LeitosDisp_59.10]</t>
  </si>
  <si>
    <t>[Covid_LeitosDisp_60.10]</t>
  </si>
  <si>
    <t>[Covid_LeitosDisp_61.10]</t>
  </si>
  <si>
    <t>[Covid_LeitosDisp_62.10]</t>
  </si>
  <si>
    <t>[Covid_LeitosDisp_63.10]</t>
  </si>
  <si>
    <t>[Covid_LeitosDisp_64.10]</t>
  </si>
  <si>
    <t>[Covid_LeitosDisp_65.10]</t>
  </si>
  <si>
    <t>[Covid_LeitosDisp_66.10]</t>
  </si>
  <si>
    <t>[Covid_LeitosDisp_67.10]</t>
  </si>
  <si>
    <t>[Covid_LeitosDisp_68.10]</t>
  </si>
  <si>
    <t>[Covid_LeitosDisp_69.10]</t>
  </si>
  <si>
    <t>[Covid_LeitosDisp_70.10]</t>
  </si>
  <si>
    <t>[Covid_LeitosDisp_71.10]</t>
  </si>
  <si>
    <t>[Covid_LeitosDisp_72.10]</t>
  </si>
  <si>
    <t>[Covid_LeitosDisp_73.10]</t>
  </si>
  <si>
    <t>[Covid_LeitosDisp_74.10]</t>
  </si>
  <si>
    <t>[Covid_LeitosDisp_75.10]</t>
  </si>
  <si>
    <t>[Covid_LeitosDisp_76.10]</t>
  </si>
  <si>
    <t>[Covid_LeitosDisp_77.10]</t>
  </si>
  <si>
    <t>[Covid_LeitosDisp_78.10]</t>
  </si>
  <si>
    <t>[Covid_LeitosDisp_79.10]</t>
  </si>
  <si>
    <t>[Covid_LeitosDisp_80.10]</t>
  </si>
  <si>
    <t>[Covid_LeitosDisp_81.10]</t>
  </si>
  <si>
    <t>[Covid_LeitosDisp_82.10]</t>
  </si>
  <si>
    <t>[Covid_LeitosDisp_83.10]</t>
  </si>
  <si>
    <t>[Covid_LeitosDisp_84.10]</t>
  </si>
  <si>
    <t>[Covid_LeitosDisp_85.10]</t>
  </si>
  <si>
    <t>[Covid_LeitosDisp_86.10]</t>
  </si>
  <si>
    <t>[Covid_LeitosDisp_87.10]</t>
  </si>
  <si>
    <t>[Covid_LeitosDisp_88.10]</t>
  </si>
  <si>
    <t>[Covid_LeitosDisp_89.10]</t>
  </si>
  <si>
    <t>[Covid_LeitosDisp_90.10]</t>
  </si>
  <si>
    <t>[Covid_LeitosDisp_1.11]</t>
  </si>
  <si>
    <t>[Covid_LeitosDisp_2.11]</t>
  </si>
  <si>
    <t>[Covid_LeitosDisp_3.11]</t>
  </si>
  <si>
    <t>[Covid_LeitosDisp_4.11]</t>
  </si>
  <si>
    <t>[Covid_LeitosDisp_5.11]</t>
  </si>
  <si>
    <t>[Covid_LeitosDisp_6.11]</t>
  </si>
  <si>
    <t>[Covid_LeitosDisp_7.11]</t>
  </si>
  <si>
    <t>[Covid_LeitosDisp_8.11]</t>
  </si>
  <si>
    <t>[Covid_LeitosDisp_9.11]</t>
  </si>
  <si>
    <t>[Covid_LeitosDisp_10.11]</t>
  </si>
  <si>
    <t>[Covid_LeitosDisp_11.11]</t>
  </si>
  <si>
    <t>[Covid_LeitosDisp_12.11]</t>
  </si>
  <si>
    <t>[Covid_LeitosDisp_13.11]</t>
  </si>
  <si>
    <t>[Covid_LeitosDisp_14.11]</t>
  </si>
  <si>
    <t>[Covid_LeitosDisp_15.11]</t>
  </si>
  <si>
    <t>[Covid_LeitosDisp_16.11]</t>
  </si>
  <si>
    <t>[Covid_LeitosDisp_17.11]</t>
  </si>
  <si>
    <t>[Covid_LeitosDisp_18.11]</t>
  </si>
  <si>
    <t>[Covid_LeitosDisp_19.11]</t>
  </si>
  <si>
    <t>[Covid_LeitosDisp_20.11]</t>
  </si>
  <si>
    <t>[Covid_LeitosDisp_21.11]</t>
  </si>
  <si>
    <t>[Covid_LeitosDisp_22.11]</t>
  </si>
  <si>
    <t>[Covid_LeitosDisp_23.11]</t>
  </si>
  <si>
    <t>[Covid_LeitosDisp_24.11]</t>
  </si>
  <si>
    <t>[Covid_LeitosDisp_25.11]</t>
  </si>
  <si>
    <t>[Covid_LeitosDisp_26.11]</t>
  </si>
  <si>
    <t>[Covid_LeitosDisp_27.11]</t>
  </si>
  <si>
    <t>[Covid_LeitosDisp_28.11]</t>
  </si>
  <si>
    <t>[Covid_LeitosDisp_29.11]</t>
  </si>
  <si>
    <t>[Covid_LeitosDisp_30.11]</t>
  </si>
  <si>
    <t>[Covid_LeitosDisp_31.11]</t>
  </si>
  <si>
    <t>[Covid_LeitosDisp_32.11]</t>
  </si>
  <si>
    <t>[Covid_LeitosDisp_33.11]</t>
  </si>
  <si>
    <t>[Covid_LeitosDisp_34.11]</t>
  </si>
  <si>
    <t>[Covid_LeitosDisp_35.11]</t>
  </si>
  <si>
    <t>[Covid_LeitosDisp_36.11]</t>
  </si>
  <si>
    <t>[Covid_LeitosDisp_37.11]</t>
  </si>
  <si>
    <t>[Covid_LeitosDisp_38.11]</t>
  </si>
  <si>
    <t>[Covid_LeitosDisp_39.11]</t>
  </si>
  <si>
    <t>[Covid_LeitosDisp_40.11]</t>
  </si>
  <si>
    <t>[Covid_LeitosDisp_41.11]</t>
  </si>
  <si>
    <t>[Covid_LeitosDisp_42.11]</t>
  </si>
  <si>
    <t>[Covid_LeitosDisp_43.11]</t>
  </si>
  <si>
    <t>[Covid_LeitosDisp_44.11]</t>
  </si>
  <si>
    <t>[Covid_LeitosDisp_45.11]</t>
  </si>
  <si>
    <t>[Covid_LeitosDisp_46.11]</t>
  </si>
  <si>
    <t>[Covid_LeitosDisp_47.11]</t>
  </si>
  <si>
    <t>[Covid_LeitosDisp_48.11]</t>
  </si>
  <si>
    <t>[Covid_LeitosDisp_49.11]</t>
  </si>
  <si>
    <t>[Covid_LeitosDisp_50.11]</t>
  </si>
  <si>
    <t>[Covid_LeitosDisp_51.11]</t>
  </si>
  <si>
    <t>[Covid_LeitosDisp_52.11]</t>
  </si>
  <si>
    <t>[Covid_LeitosDisp_53.11]</t>
  </si>
  <si>
    <t>[Covid_LeitosDisp_54.11]</t>
  </si>
  <si>
    <t>[Covid_LeitosDisp_55.11]</t>
  </si>
  <si>
    <t>[Covid_LeitosDisp_56.11]</t>
  </si>
  <si>
    <t>[Covid_LeitosDisp_57.11]</t>
  </si>
  <si>
    <t>[Covid_LeitosDisp_58.11]</t>
  </si>
  <si>
    <t>[Covid_LeitosDisp_59.11]</t>
  </si>
  <si>
    <t>[Covid_LeitosDisp_60.11]</t>
  </si>
  <si>
    <t>[Covid_LeitosDisp_61.11]</t>
  </si>
  <si>
    <t>[Covid_LeitosDisp_62.11]</t>
  </si>
  <si>
    <t>[Covid_LeitosDisp_63.11]</t>
  </si>
  <si>
    <t>[Covid_LeitosDisp_64.11]</t>
  </si>
  <si>
    <t>[Covid_LeitosDisp_65.11]</t>
  </si>
  <si>
    <t>[Covid_LeitosDisp_66.11]</t>
  </si>
  <si>
    <t>[Covid_LeitosDisp_67.11]</t>
  </si>
  <si>
    <t>[Covid_LeitosDisp_68.11]</t>
  </si>
  <si>
    <t>[Covid_LeitosDisp_69.11]</t>
  </si>
  <si>
    <t>[Covid_LeitosDisp_70.11]</t>
  </si>
  <si>
    <t>[Covid_LeitosDisp_71.11]</t>
  </si>
  <si>
    <t>[Covid_LeitosDisp_72.11]</t>
  </si>
  <si>
    <t>[Covid_LeitosDisp_73.11]</t>
  </si>
  <si>
    <t>[Covid_LeitosDisp_74.11]</t>
  </si>
  <si>
    <t>[Covid_LeitosDisp_75.11]</t>
  </si>
  <si>
    <t>[Covid_LeitosDisp_76.11]</t>
  </si>
  <si>
    <t>[Covid_LeitosDisp_77.11]</t>
  </si>
  <si>
    <t>[Covid_LeitosDisp_78.11]</t>
  </si>
  <si>
    <t>[Covid_LeitosDisp_79.11]</t>
  </si>
  <si>
    <t>[Covid_LeitosDisp_80.11]</t>
  </si>
  <si>
    <t>[Covid_LeitosDisp_81.11]</t>
  </si>
  <si>
    <t>[Covid_LeitosDisp_82.11]</t>
  </si>
  <si>
    <t>[Covid_LeitosDisp_83.11]</t>
  </si>
  <si>
    <t>[Covid_LeitosDisp_84.11]</t>
  </si>
  <si>
    <t>[Covid_LeitosDisp_85.11]</t>
  </si>
  <si>
    <t>[Covid_LeitosDisp_86.11]</t>
  </si>
  <si>
    <t>[Covid_LeitosDisp_87.11]</t>
  </si>
  <si>
    <t>[Covid_LeitosDisp_88.11]</t>
  </si>
  <si>
    <t>[Covid_LeitosDisp_89.11]</t>
  </si>
  <si>
    <t>[Covid_LeitosDisp_90.11]</t>
  </si>
  <si>
    <t>[Covid_LeitosDisp_1.12]</t>
  </si>
  <si>
    <t>[Covid_LeitosDisp_2.12]</t>
  </si>
  <si>
    <t>[Covid_LeitosDisp_3.12]</t>
  </si>
  <si>
    <t>[Covid_LeitosDisp_4.12]</t>
  </si>
  <si>
    <t>[Covid_LeitosDisp_5.12]</t>
  </si>
  <si>
    <t>[Covid_LeitosDisp_6.12]</t>
  </si>
  <si>
    <t>[Covid_LeitosDisp_7.12]</t>
  </si>
  <si>
    <t>[Covid_LeitosDisp_8.12]</t>
  </si>
  <si>
    <t>[Covid_LeitosDisp_9.12]</t>
  </si>
  <si>
    <t>[Covid_LeitosDisp_10.12]</t>
  </si>
  <si>
    <t>[Covid_LeitosDisp_11.12]</t>
  </si>
  <si>
    <t>[Covid_LeitosDisp_12.12]</t>
  </si>
  <si>
    <t>[Covid_LeitosDisp_13.12]</t>
  </si>
  <si>
    <t>[Covid_LeitosDisp_14.12]</t>
  </si>
  <si>
    <t>[Covid_LeitosDisp_15.12]</t>
  </si>
  <si>
    <t>[Covid_LeitosDisp_16.12]</t>
  </si>
  <si>
    <t>[Covid_LeitosDisp_17.12]</t>
  </si>
  <si>
    <t>[Covid_LeitosDisp_18.12]</t>
  </si>
  <si>
    <t>[Covid_LeitosDisp_19.12]</t>
  </si>
  <si>
    <t>[Covid_LeitosDisp_20.12]</t>
  </si>
  <si>
    <t>[Covid_LeitosDisp_21.12]</t>
  </si>
  <si>
    <t>[Covid_LeitosDisp_22.12]</t>
  </si>
  <si>
    <t>[Covid_LeitosDisp_23.12]</t>
  </si>
  <si>
    <t>[Covid_LeitosDisp_24.12]</t>
  </si>
  <si>
    <t>[Covid_LeitosDisp_25.12]</t>
  </si>
  <si>
    <t>[Covid_LeitosDisp_26.12]</t>
  </si>
  <si>
    <t>[Covid_LeitosDisp_27.12]</t>
  </si>
  <si>
    <t>[Covid_LeitosDisp_28.12]</t>
  </si>
  <si>
    <t>[Covid_LeitosDisp_29.12]</t>
  </si>
  <si>
    <t>[Covid_LeitosDisp_30.12]</t>
  </si>
  <si>
    <t>[Covid_LeitosDisp_31.12]</t>
  </si>
  <si>
    <t>[Covid_LeitosDisp_32.12]</t>
  </si>
  <si>
    <t>[Covid_LeitosDisp_33.12]</t>
  </si>
  <si>
    <t>[Covid_LeitosDisp_34.12]</t>
  </si>
  <si>
    <t>[Covid_LeitosDisp_35.12]</t>
  </si>
  <si>
    <t>[Covid_LeitosDisp_36.12]</t>
  </si>
  <si>
    <t>[Covid_LeitosDisp_37.12]</t>
  </si>
  <si>
    <t>[Covid_LeitosDisp_38.12]</t>
  </si>
  <si>
    <t>[Covid_LeitosDisp_39.12]</t>
  </si>
  <si>
    <t>[Covid_LeitosDisp_40.12]</t>
  </si>
  <si>
    <t>[Covid_LeitosDisp_41.12]</t>
  </si>
  <si>
    <t>[Covid_LeitosDisp_42.12]</t>
  </si>
  <si>
    <t>[Covid_LeitosDisp_43.12]</t>
  </si>
  <si>
    <t>[Covid_LeitosDisp_44.12]</t>
  </si>
  <si>
    <t>[Covid_LeitosDisp_45.12]</t>
  </si>
  <si>
    <t>[Covid_LeitosDisp_46.12]</t>
  </si>
  <si>
    <t>[Covid_LeitosDisp_47.12]</t>
  </si>
  <si>
    <t>[Covid_LeitosDisp_48.12]</t>
  </si>
  <si>
    <t>[Covid_LeitosDisp_49.12]</t>
  </si>
  <si>
    <t>[Covid_LeitosDisp_50.12]</t>
  </si>
  <si>
    <t>[Covid_LeitosDisp_51.12]</t>
  </si>
  <si>
    <t>[Covid_LeitosDisp_52.12]</t>
  </si>
  <si>
    <t>[Covid_LeitosDisp_53.12]</t>
  </si>
  <si>
    <t>[Covid_LeitosDisp_54.12]</t>
  </si>
  <si>
    <t>[Covid_LeitosDisp_55.12]</t>
  </si>
  <si>
    <t>[Covid_LeitosDisp_56.12]</t>
  </si>
  <si>
    <t>[Covid_LeitosDisp_57.12]</t>
  </si>
  <si>
    <t>[Covid_LeitosDisp_58.12]</t>
  </si>
  <si>
    <t>[Covid_LeitosDisp_59.12]</t>
  </si>
  <si>
    <t>[Covid_LeitosDisp_60.12]</t>
  </si>
  <si>
    <t>[Covid_LeitosDisp_61.12]</t>
  </si>
  <si>
    <t>[Covid_LeitosDisp_62.12]</t>
  </si>
  <si>
    <t>[Covid_LeitosDisp_63.12]</t>
  </si>
  <si>
    <t>[Covid_LeitosDisp_64.12]</t>
  </si>
  <si>
    <t>[Covid_LeitosDisp_65.12]</t>
  </si>
  <si>
    <t>[Covid_LeitosDisp_66.12]</t>
  </si>
  <si>
    <t>[Covid_LeitosDisp_67.12]</t>
  </si>
  <si>
    <t>[Covid_LeitosDisp_68.12]</t>
  </si>
  <si>
    <t>[Covid_LeitosDisp_69.12]</t>
  </si>
  <si>
    <t>[Covid_LeitosDisp_70.12]</t>
  </si>
  <si>
    <t>[Covid_LeitosDisp_71.12]</t>
  </si>
  <si>
    <t>[Covid_LeitosDisp_72.12]</t>
  </si>
  <si>
    <t>[Covid_LeitosDisp_73.12]</t>
  </si>
  <si>
    <t>[Covid_LeitosDisp_74.12]</t>
  </si>
  <si>
    <t>[Covid_LeitosDisp_75.12]</t>
  </si>
  <si>
    <t>[Covid_LeitosDisp_76.12]</t>
  </si>
  <si>
    <t>[Covid_LeitosDisp_77.12]</t>
  </si>
  <si>
    <t>[Covid_LeitosDisp_78.12]</t>
  </si>
  <si>
    <t>[Covid_LeitosDisp_79.12]</t>
  </si>
  <si>
    <t>[Covid_LeitosDisp_80.12]</t>
  </si>
  <si>
    <t>[Covid_LeitosDisp_81.12]</t>
  </si>
  <si>
    <t>[Covid_LeitosDisp_82.12]</t>
  </si>
  <si>
    <t>[Covid_LeitosDisp_83.12]</t>
  </si>
  <si>
    <t>[Covid_LeitosDisp_84.12]</t>
  </si>
  <si>
    <t>[Covid_LeitosDisp_85.12]</t>
  </si>
  <si>
    <t>[Covid_LeitosDisp_86.12]</t>
  </si>
  <si>
    <t>[Covid_LeitosDisp_87.12]</t>
  </si>
  <si>
    <t>[Covid_LeitosDisp_88.12]</t>
  </si>
  <si>
    <t>[Covid_LeitosDisp_89.12]</t>
  </si>
  <si>
    <t>[Covid_LeitosDisp_90.12]</t>
  </si>
  <si>
    <t>[Covid_LeitosDisp_1.13]</t>
  </si>
  <si>
    <t>[Covid_LeitosDisp_2.13]</t>
  </si>
  <si>
    <t>[Covid_LeitosDisp_3.13]</t>
  </si>
  <si>
    <t>[Covid_LeitosDisp_4.13]</t>
  </si>
  <si>
    <t>[Covid_LeitosDisp_5.13]</t>
  </si>
  <si>
    <t>[Covid_LeitosDisp_6.13]</t>
  </si>
  <si>
    <t>[Covid_LeitosDisp_7.13]</t>
  </si>
  <si>
    <t>[Covid_LeitosDisp_8.13]</t>
  </si>
  <si>
    <t>[Covid_LeitosDisp_9.13]</t>
  </si>
  <si>
    <t>[Covid_LeitosDisp_10.13]</t>
  </si>
  <si>
    <t>[Covid_LeitosDisp_11.13]</t>
  </si>
  <si>
    <t>[Covid_LeitosDisp_12.13]</t>
  </si>
  <si>
    <t>[Covid_LeitosDisp_13.13]</t>
  </si>
  <si>
    <t>[Covid_LeitosDisp_14.13]</t>
  </si>
  <si>
    <t>[Covid_LeitosDisp_15.13]</t>
  </si>
  <si>
    <t>[Covid_LeitosDisp_16.13]</t>
  </si>
  <si>
    <t>[Covid_LeitosDisp_17.13]</t>
  </si>
  <si>
    <t>[Covid_LeitosDisp_18.13]</t>
  </si>
  <si>
    <t>[Covid_LeitosDisp_19.13]</t>
  </si>
  <si>
    <t>[Covid_LeitosDisp_20.13]</t>
  </si>
  <si>
    <t>[Covid_LeitosDisp_21.13]</t>
  </si>
  <si>
    <t>[Covid_LeitosDisp_22.13]</t>
  </si>
  <si>
    <t>[Covid_LeitosDisp_23.13]</t>
  </si>
  <si>
    <t>[Covid_LeitosDisp_24.13]</t>
  </si>
  <si>
    <t>[Covid_LeitosDisp_25.13]</t>
  </si>
  <si>
    <t>[Covid_LeitosDisp_26.13]</t>
  </si>
  <si>
    <t>[Covid_LeitosDisp_27.13]</t>
  </si>
  <si>
    <t>[Covid_LeitosDisp_28.13]</t>
  </si>
  <si>
    <t>[Covid_LeitosDisp_29.13]</t>
  </si>
  <si>
    <t>[Covid_LeitosDisp_30.13]</t>
  </si>
  <si>
    <t>[Covid_LeitosDisp_31.13]</t>
  </si>
  <si>
    <t>[Covid_LeitosDisp_32.13]</t>
  </si>
  <si>
    <t>[Covid_LeitosDisp_33.13]</t>
  </si>
  <si>
    <t>[Covid_LeitosDisp_34.13]</t>
  </si>
  <si>
    <t>[Covid_LeitosDisp_35.13]</t>
  </si>
  <si>
    <t>[Covid_LeitosDisp_36.13]</t>
  </si>
  <si>
    <t>[Covid_LeitosDisp_37.13]</t>
  </si>
  <si>
    <t>[Covid_LeitosDisp_38.13]</t>
  </si>
  <si>
    <t>[Covid_LeitosDisp_39.13]</t>
  </si>
  <si>
    <t>[Covid_LeitosDisp_40.13]</t>
  </si>
  <si>
    <t>[Covid_LeitosDisp_41.13]</t>
  </si>
  <si>
    <t>[Covid_LeitosDisp_42.13]</t>
  </si>
  <si>
    <t>[Covid_LeitosDisp_43.13]</t>
  </si>
  <si>
    <t>[Covid_LeitosDisp_44.13]</t>
  </si>
  <si>
    <t>[Covid_LeitosDisp_45.13]</t>
  </si>
  <si>
    <t>[Covid_LeitosDisp_46.13]</t>
  </si>
  <si>
    <t>[Covid_LeitosDisp_47.13]</t>
  </si>
  <si>
    <t>[Covid_LeitosDisp_48.13]</t>
  </si>
  <si>
    <t>[Covid_LeitosDisp_49.13]</t>
  </si>
  <si>
    <t>[Covid_LeitosDisp_50.13]</t>
  </si>
  <si>
    <t>[Covid_LeitosDisp_51.13]</t>
  </si>
  <si>
    <t>[Covid_LeitosDisp_52.13]</t>
  </si>
  <si>
    <t>[Covid_LeitosDisp_53.13]</t>
  </si>
  <si>
    <t>[Covid_LeitosDisp_54.13]</t>
  </si>
  <si>
    <t>[Covid_LeitosDisp_55.13]</t>
  </si>
  <si>
    <t>[Covid_LeitosDisp_56.13]</t>
  </si>
  <si>
    <t>[Covid_LeitosDisp_57.13]</t>
  </si>
  <si>
    <t>[Covid_LeitosDisp_58.13]</t>
  </si>
  <si>
    <t>[Covid_LeitosDisp_59.13]</t>
  </si>
  <si>
    <t>[Covid_LeitosDisp_60.13]</t>
  </si>
  <si>
    <t>[Covid_LeitosDisp_61.13]</t>
  </si>
  <si>
    <t>[Covid_LeitosDisp_62.13]</t>
  </si>
  <si>
    <t>[Covid_LeitosDisp_63.13]</t>
  </si>
  <si>
    <t>[Covid_LeitosDisp_64.13]</t>
  </si>
  <si>
    <t>[Covid_LeitosDisp_65.13]</t>
  </si>
  <si>
    <t>[Covid_LeitosDisp_66.13]</t>
  </si>
  <si>
    <t>[Covid_LeitosDisp_67.13]</t>
  </si>
  <si>
    <t>[Covid_LeitosDisp_68.13]</t>
  </si>
  <si>
    <t>[Covid_LeitosDisp_69.13]</t>
  </si>
  <si>
    <t>[Covid_LeitosDisp_70.13]</t>
  </si>
  <si>
    <t>[Covid_LeitosDisp_71.13]</t>
  </si>
  <si>
    <t>[Covid_LeitosDisp_72.13]</t>
  </si>
  <si>
    <t>[Covid_LeitosDisp_73.13]</t>
  </si>
  <si>
    <t>[Covid_LeitosDisp_74.13]</t>
  </si>
  <si>
    <t>[Covid_LeitosDisp_75.13]</t>
  </si>
  <si>
    <t>[Covid_LeitosDisp_76.13]</t>
  </si>
  <si>
    <t>[Covid_LeitosDisp_77.13]</t>
  </si>
  <si>
    <t>[Covid_LeitosDisp_78.13]</t>
  </si>
  <si>
    <t>[Covid_LeitosDisp_79.13]</t>
  </si>
  <si>
    <t>[Covid_LeitosDisp_80.13]</t>
  </si>
  <si>
    <t>[Covid_LeitosDisp_81.13]</t>
  </si>
  <si>
    <t>[Covid_LeitosDisp_82.13]</t>
  </si>
  <si>
    <t>[Covid_LeitosDisp_83.13]</t>
  </si>
  <si>
    <t>[Covid_LeitosDisp_84.13]</t>
  </si>
  <si>
    <t>[Covid_LeitosDisp_85.13]</t>
  </si>
  <si>
    <t>[Covid_LeitosDisp_86.13]</t>
  </si>
  <si>
    <t>[Covid_LeitosDisp_87.13]</t>
  </si>
  <si>
    <t>[Covid_LeitosDisp_88.13]</t>
  </si>
  <si>
    <t>[Covid_LeitosDisp_89.13]</t>
  </si>
  <si>
    <t>[Covid_LeitosDisp_90.13]</t>
  </si>
  <si>
    <t>[Covid_LeitosDisp_1.14]</t>
  </si>
  <si>
    <t>[Covid_LeitosDisp_2.14]</t>
  </si>
  <si>
    <t>[Covid_LeitosDisp_3.14]</t>
  </si>
  <si>
    <t>[Covid_LeitosDisp_4.14]</t>
  </si>
  <si>
    <t>[Covid_LeitosDisp_5.14]</t>
  </si>
  <si>
    <t>[Covid_LeitosDisp_6.14]</t>
  </si>
  <si>
    <t>[Covid_LeitosDisp_7.14]</t>
  </si>
  <si>
    <t>[Covid_LeitosDisp_8.14]</t>
  </si>
  <si>
    <t>[Covid_LeitosDisp_9.14]</t>
  </si>
  <si>
    <t>[Covid_LeitosDisp_10.14]</t>
  </si>
  <si>
    <t>[Covid_LeitosDisp_11.14]</t>
  </si>
  <si>
    <t>[Covid_LeitosDisp_12.14]</t>
  </si>
  <si>
    <t>[Covid_LeitosDisp_13.14]</t>
  </si>
  <si>
    <t>[Covid_LeitosDisp_14.14]</t>
  </si>
  <si>
    <t>[Covid_LeitosDisp_15.14]</t>
  </si>
  <si>
    <t>[Covid_LeitosDisp_16.14]</t>
  </si>
  <si>
    <t>[Covid_LeitosDisp_17.14]</t>
  </si>
  <si>
    <t>[Covid_LeitosDisp_18.14]</t>
  </si>
  <si>
    <t>[Covid_LeitosDisp_19.14]</t>
  </si>
  <si>
    <t>[Covid_LeitosDisp_20.14]</t>
  </si>
  <si>
    <t>[Covid_LeitosDisp_21.14]</t>
  </si>
  <si>
    <t>[Covid_LeitosDisp_22.14]</t>
  </si>
  <si>
    <t>[Covid_LeitosDisp_23.14]</t>
  </si>
  <si>
    <t>[Covid_LeitosDisp_24.14]</t>
  </si>
  <si>
    <t>[Covid_LeitosDisp_25.14]</t>
  </si>
  <si>
    <t>[Covid_LeitosDisp_26.14]</t>
  </si>
  <si>
    <t>[Covid_LeitosDisp_27.14]</t>
  </si>
  <si>
    <t>[Covid_LeitosDisp_28.14]</t>
  </si>
  <si>
    <t>[Covid_LeitosDisp_29.14]</t>
  </si>
  <si>
    <t>[Covid_LeitosDisp_30.14]</t>
  </si>
  <si>
    <t>[Covid_LeitosDisp_31.14]</t>
  </si>
  <si>
    <t>[Covid_LeitosDisp_32.14]</t>
  </si>
  <si>
    <t>[Covid_LeitosDisp_33.14]</t>
  </si>
  <si>
    <t>[Covid_LeitosDisp_34.14]</t>
  </si>
  <si>
    <t>[Covid_LeitosDisp_35.14]</t>
  </si>
  <si>
    <t>[Covid_LeitosDisp_36.14]</t>
  </si>
  <si>
    <t>[Covid_LeitosDisp_37.14]</t>
  </si>
  <si>
    <t>[Covid_LeitosDisp_38.14]</t>
  </si>
  <si>
    <t>[Covid_LeitosDisp_39.14]</t>
  </si>
  <si>
    <t>[Covid_LeitosDisp_40.14]</t>
  </si>
  <si>
    <t>[Covid_LeitosDisp_41.14]</t>
  </si>
  <si>
    <t>[Covid_LeitosDisp_42.14]</t>
  </si>
  <si>
    <t>[Covid_LeitosDisp_43.14]</t>
  </si>
  <si>
    <t>[Covid_LeitosDisp_44.14]</t>
  </si>
  <si>
    <t>[Covid_LeitosDisp_45.14]</t>
  </si>
  <si>
    <t>[Covid_LeitosDisp_46.14]</t>
  </si>
  <si>
    <t>[Covid_LeitosDisp_47.14]</t>
  </si>
  <si>
    <t>[Covid_LeitosDisp_48.14]</t>
  </si>
  <si>
    <t>[Covid_LeitosDisp_49.14]</t>
  </si>
  <si>
    <t>[Covid_LeitosDisp_50.14]</t>
  </si>
  <si>
    <t>[Covid_LeitosDisp_51.14]</t>
  </si>
  <si>
    <t>[Covid_LeitosDisp_52.14]</t>
  </si>
  <si>
    <t>[Covid_LeitosDisp_53.14]</t>
  </si>
  <si>
    <t>[Covid_LeitosDisp_54.14]</t>
  </si>
  <si>
    <t>[Covid_LeitosDisp_55.14]</t>
  </si>
  <si>
    <t>[Covid_LeitosDisp_56.14]</t>
  </si>
  <si>
    <t>[Covid_LeitosDisp_57.14]</t>
  </si>
  <si>
    <t>[Covid_LeitosDisp_58.14]</t>
  </si>
  <si>
    <t>[Covid_LeitosDisp_59.14]</t>
  </si>
  <si>
    <t>[Covid_LeitosDisp_60.14]</t>
  </si>
  <si>
    <t>[Covid_LeitosDisp_61.14]</t>
  </si>
  <si>
    <t>[Covid_LeitosDisp_62.14]</t>
  </si>
  <si>
    <t>[Covid_LeitosDisp_63.14]</t>
  </si>
  <si>
    <t>[Covid_LeitosDisp_64.14]</t>
  </si>
  <si>
    <t>[Covid_LeitosDisp_65.14]</t>
  </si>
  <si>
    <t>[Covid_LeitosDisp_66.14]</t>
  </si>
  <si>
    <t>[Covid_LeitosDisp_67.14]</t>
  </si>
  <si>
    <t>[Covid_LeitosDisp_68.14]</t>
  </si>
  <si>
    <t>[Covid_LeitosDisp_69.14]</t>
  </si>
  <si>
    <t>[Covid_LeitosDisp_70.14]</t>
  </si>
  <si>
    <t>[Covid_LeitosDisp_71.14]</t>
  </si>
  <si>
    <t>[Covid_LeitosDisp_72.14]</t>
  </si>
  <si>
    <t>[Covid_LeitosDisp_73.14]</t>
  </si>
  <si>
    <t>[Covid_LeitosDisp_74.14]</t>
  </si>
  <si>
    <t>[Covid_LeitosDisp_75.14]</t>
  </si>
  <si>
    <t>[Covid_LeitosDisp_76.14]</t>
  </si>
  <si>
    <t>[Covid_LeitosDisp_77.14]</t>
  </si>
  <si>
    <t>[Covid_LeitosDisp_78.14]</t>
  </si>
  <si>
    <t>[Covid_LeitosDisp_79.14]</t>
  </si>
  <si>
    <t>[Covid_LeitosDisp_80.14]</t>
  </si>
  <si>
    <t>[Covid_LeitosDisp_81.14]</t>
  </si>
  <si>
    <t>[Covid_LeitosDisp_82.14]</t>
  </si>
  <si>
    <t>[Covid_LeitosDisp_83.14]</t>
  </si>
  <si>
    <t>[Covid_LeitosDisp_84.14]</t>
  </si>
  <si>
    <t>[Covid_LeitosDisp_85.14]</t>
  </si>
  <si>
    <t>[Covid_LeitosDisp_86.14]</t>
  </si>
  <si>
    <t>[Covid_LeitosDisp_87.14]</t>
  </si>
  <si>
    <t>[Covid_LeitosDisp_88.14]</t>
  </si>
  <si>
    <t>[Covid_LeitosDisp_89.14]</t>
  </si>
  <si>
    <t>[Covid_LeitosDisp_90.14]</t>
  </si>
  <si>
    <t>[Covid_LeitosOcup_1.1]</t>
  </si>
  <si>
    <t>[Covid_LeitosOcup_2.1]</t>
  </si>
  <si>
    <t>[Covid_LeitosOcup_3.1]</t>
  </si>
  <si>
    <t>[Covid_LeitosOcup_4.1]</t>
  </si>
  <si>
    <t>[Covid_LeitosOcup_5.1]</t>
  </si>
  <si>
    <t>[Covid_LeitosOcup_6.1]</t>
  </si>
  <si>
    <t>[Covid_LeitosOcup_7.1]</t>
  </si>
  <si>
    <t>[Covid_LeitosOcup_8.1]</t>
  </si>
  <si>
    <t>[Covid_LeitosOcup_9.1]</t>
  </si>
  <si>
    <t>[Covid_LeitosOcup_10.1]</t>
  </si>
  <si>
    <t>[Covid_LeitosOcup_11.1]</t>
  </si>
  <si>
    <t>[Covid_LeitosOcup_12.1]</t>
  </si>
  <si>
    <t>[Covid_LeitosOcup_13.1]</t>
  </si>
  <si>
    <t>[Covid_LeitosOcup_14.1]</t>
  </si>
  <si>
    <t>[Covid_LeitosOcup_15.1]</t>
  </si>
  <si>
    <t>[Covid_LeitosOcup_16.1]</t>
  </si>
  <si>
    <t>[Covid_LeitosOcup_17.1]</t>
  </si>
  <si>
    <t>[Covid_LeitosOcup_18.1]</t>
  </si>
  <si>
    <t>[Covid_LeitosOcup_19.1]</t>
  </si>
  <si>
    <t>[Covid_LeitosOcup_20.1]</t>
  </si>
  <si>
    <t>[Covid_LeitosOcup_21.1]</t>
  </si>
  <si>
    <t>[Covid_LeitosOcup_22.1]</t>
  </si>
  <si>
    <t>[Covid_LeitosOcup_23.1]</t>
  </si>
  <si>
    <t>[Covid_LeitosOcup_24.1]</t>
  </si>
  <si>
    <t>[Covid_LeitosOcup_25.1]</t>
  </si>
  <si>
    <t>[Covid_LeitosOcup_26.1]</t>
  </si>
  <si>
    <t>[Covid_LeitosOcup_27.1]</t>
  </si>
  <si>
    <t>[Covid_LeitosOcup_28.1]</t>
  </si>
  <si>
    <t>[Covid_LeitosOcup_29.1]</t>
  </si>
  <si>
    <t>[Covid_LeitosOcup_30.1]</t>
  </si>
  <si>
    <t>[Covid_LeitosOcup_31.1]</t>
  </si>
  <si>
    <t>[Covid_LeitosOcup_32.1]</t>
  </si>
  <si>
    <t>[Covid_LeitosOcup_33.1]</t>
  </si>
  <si>
    <t>[Covid_LeitosOcup_34.1]</t>
  </si>
  <si>
    <t>[Covid_LeitosOcup_35.1]</t>
  </si>
  <si>
    <t>[Covid_LeitosOcup_36.1]</t>
  </si>
  <si>
    <t>[Covid_LeitosOcup_37.1]</t>
  </si>
  <si>
    <t>[Covid_LeitosOcup_38.1]</t>
  </si>
  <si>
    <t>[Covid_LeitosOcup_39.1]</t>
  </si>
  <si>
    <t>[Covid_LeitosOcup_40.1]</t>
  </si>
  <si>
    <t>[Covid_LeitosOcup_41.1]</t>
  </si>
  <si>
    <t>[Covid_LeitosOcup_42.1]</t>
  </si>
  <si>
    <t>[Covid_LeitosOcup_43.1]</t>
  </si>
  <si>
    <t>[Covid_LeitosOcup_44.1]</t>
  </si>
  <si>
    <t>[Covid_LeitosOcup_45.1]</t>
  </si>
  <si>
    <t>[Covid_LeitosOcup_46.1]</t>
  </si>
  <si>
    <t>[Covid_LeitosOcup_47.1]</t>
  </si>
  <si>
    <t>[Covid_LeitosOcup_48.1]</t>
  </si>
  <si>
    <t>[Covid_LeitosOcup_49.1]</t>
  </si>
  <si>
    <t>[Covid_LeitosOcup_50.1]</t>
  </si>
  <si>
    <t>[Covid_LeitosOcup_51.1]</t>
  </si>
  <si>
    <t>[Covid_LeitosOcup_52.1]</t>
  </si>
  <si>
    <t>[Covid_LeitosOcup_53.1]</t>
  </si>
  <si>
    <t>[Covid_LeitosOcup_54.1]</t>
  </si>
  <si>
    <t>[Covid_LeitosOcup_55.1]</t>
  </si>
  <si>
    <t>[Covid_LeitosOcup_56.1]</t>
  </si>
  <si>
    <t>[Covid_LeitosOcup_57.1]</t>
  </si>
  <si>
    <t>[Covid_LeitosOcup_58.1]</t>
  </si>
  <si>
    <t>[Covid_LeitosOcup_59.1]</t>
  </si>
  <si>
    <t>[Covid_LeitosOcup_60.1]</t>
  </si>
  <si>
    <t>[Covid_LeitosOcup_61.1]</t>
  </si>
  <si>
    <t>[Covid_LeitosOcup_62.1]</t>
  </si>
  <si>
    <t>[Covid_LeitosOcup_63.1]</t>
  </si>
  <si>
    <t>[Covid_LeitosOcup_64.1]</t>
  </si>
  <si>
    <t>[Covid_LeitosOcup_65.1]</t>
  </si>
  <si>
    <t>[Covid_LeitosOcup_66.1]</t>
  </si>
  <si>
    <t>[Covid_LeitosOcup_67.1]</t>
  </si>
  <si>
    <t>[Covid_LeitosOcup_68.1]</t>
  </si>
  <si>
    <t>[Covid_LeitosOcup_69.1]</t>
  </si>
  <si>
    <t>[Covid_LeitosOcup_70.1]</t>
  </si>
  <si>
    <t>[Covid_LeitosOcup_71.1]</t>
  </si>
  <si>
    <t>[Covid_LeitosOcup_72.1]</t>
  </si>
  <si>
    <t>[Covid_LeitosOcup_73.1]</t>
  </si>
  <si>
    <t>[Covid_LeitosOcup_74.1]</t>
  </si>
  <si>
    <t>[Covid_LeitosOcup_75.1]</t>
  </si>
  <si>
    <t>[Covid_LeitosOcup_76.1]</t>
  </si>
  <si>
    <t>[Covid_LeitosOcup_77.1]</t>
  </si>
  <si>
    <t>[Covid_LeitosOcup_78.1]</t>
  </si>
  <si>
    <t>[Covid_LeitosOcup_79.1]</t>
  </si>
  <si>
    <t>[Covid_LeitosOcup_80.1]</t>
  </si>
  <si>
    <t>[Covid_LeitosOcup_81.1]</t>
  </si>
  <si>
    <t>[Covid_LeitosOcup_82.1]</t>
  </si>
  <si>
    <t>[Covid_LeitosOcup_83.1]</t>
  </si>
  <si>
    <t>[Covid_LeitosOcup_84.1]</t>
  </si>
  <si>
    <t>[Covid_LeitosOcup_85.1]</t>
  </si>
  <si>
    <t>[Covid_LeitosOcup_86.1]</t>
  </si>
  <si>
    <t>[Covid_LeitosOcup_87.1]</t>
  </si>
  <si>
    <t>[Covid_LeitosOcup_88.1]</t>
  </si>
  <si>
    <t>[Covid_LeitosOcup_89.1]</t>
  </si>
  <si>
    <t>[Covid_LeitosOcup_90.1]</t>
  </si>
  <si>
    <t>[Covid_LeitosOcup_1.2]</t>
  </si>
  <si>
    <t>[Covid_LeitosOcup_2.2]</t>
  </si>
  <si>
    <t>[Covid_LeitosOcup_3.2]</t>
  </si>
  <si>
    <t>[Covid_LeitosOcup_4.2]</t>
  </si>
  <si>
    <t>[Covid_LeitosOcup_5.2]</t>
  </si>
  <si>
    <t>[Covid_LeitosOcup_6.2]</t>
  </si>
  <si>
    <t>[Covid_LeitosOcup_7.2]</t>
  </si>
  <si>
    <t>[Covid_LeitosOcup_8.2]</t>
  </si>
  <si>
    <t>[Covid_LeitosOcup_9.2]</t>
  </si>
  <si>
    <t>[Covid_LeitosOcup_10.2]</t>
  </si>
  <si>
    <t>[Covid_LeitosOcup_11.2]</t>
  </si>
  <si>
    <t>[Covid_LeitosOcup_12.2]</t>
  </si>
  <si>
    <t>[Covid_LeitosOcup_13.2]</t>
  </si>
  <si>
    <t>[Covid_LeitosOcup_14.2]</t>
  </si>
  <si>
    <t>[Covid_LeitosOcup_15.2]</t>
  </si>
  <si>
    <t>[Covid_LeitosOcup_16.2]</t>
  </si>
  <si>
    <t>[Covid_LeitosOcup_17.2]</t>
  </si>
  <si>
    <t>[Covid_LeitosOcup_18.2]</t>
  </si>
  <si>
    <t>[Covid_LeitosOcup_19.2]</t>
  </si>
  <si>
    <t>[Covid_LeitosOcup_20.2]</t>
  </si>
  <si>
    <t>[Covid_LeitosOcup_21.2]</t>
  </si>
  <si>
    <t>[Covid_LeitosOcup_22.2]</t>
  </si>
  <si>
    <t>[Covid_LeitosOcup_23.2]</t>
  </si>
  <si>
    <t>[Covid_LeitosOcup_24.2]</t>
  </si>
  <si>
    <t>[Covid_LeitosOcup_25.2]</t>
  </si>
  <si>
    <t>[Covid_LeitosOcup_26.2]</t>
  </si>
  <si>
    <t>[Covid_LeitosOcup_27.2]</t>
  </si>
  <si>
    <t>[Covid_LeitosOcup_28.2]</t>
  </si>
  <si>
    <t>[Covid_LeitosOcup_29.2]</t>
  </si>
  <si>
    <t>[Covid_LeitosOcup_30.2]</t>
  </si>
  <si>
    <t>[Covid_LeitosOcup_31.2]</t>
  </si>
  <si>
    <t>[Covid_LeitosOcup_32.2]</t>
  </si>
  <si>
    <t>[Covid_LeitosOcup_33.2]</t>
  </si>
  <si>
    <t>[Covid_LeitosOcup_34.2]</t>
  </si>
  <si>
    <t>[Covid_LeitosOcup_35.2]</t>
  </si>
  <si>
    <t>[Covid_LeitosOcup_36.2]</t>
  </si>
  <si>
    <t>[Covid_LeitosOcup_37.2]</t>
  </si>
  <si>
    <t>[Covid_LeitosOcup_38.2]</t>
  </si>
  <si>
    <t>[Covid_LeitosOcup_39.2]</t>
  </si>
  <si>
    <t>[Covid_LeitosOcup_40.2]</t>
  </si>
  <si>
    <t>[Covid_LeitosOcup_41.2]</t>
  </si>
  <si>
    <t>[Covid_LeitosOcup_42.2]</t>
  </si>
  <si>
    <t>[Covid_LeitosOcup_43.2]</t>
  </si>
  <si>
    <t>[Covid_LeitosOcup_44.2]</t>
  </si>
  <si>
    <t>[Covid_LeitosOcup_45.2]</t>
  </si>
  <si>
    <t>[Covid_LeitosOcup_46.2]</t>
  </si>
  <si>
    <t>[Covid_LeitosOcup_47.2]</t>
  </si>
  <si>
    <t>[Covid_LeitosOcup_48.2]</t>
  </si>
  <si>
    <t>[Covid_LeitosOcup_49.2]</t>
  </si>
  <si>
    <t>[Covid_LeitosOcup_50.2]</t>
  </si>
  <si>
    <t>[Covid_LeitosOcup_51.2]</t>
  </si>
  <si>
    <t>[Covid_LeitosOcup_52.2]</t>
  </si>
  <si>
    <t>[Covid_LeitosOcup_53.2]</t>
  </si>
  <si>
    <t>[Covid_LeitosOcup_54.2]</t>
  </si>
  <si>
    <t>[Covid_LeitosOcup_55.2]</t>
  </si>
  <si>
    <t>[Covid_LeitosOcup_56.2]</t>
  </si>
  <si>
    <t>[Covid_LeitosOcup_57.2]</t>
  </si>
  <si>
    <t>[Covid_LeitosOcup_58.2]</t>
  </si>
  <si>
    <t>[Covid_LeitosOcup_59.2]</t>
  </si>
  <si>
    <t>[Covid_LeitosOcup_60.2]</t>
  </si>
  <si>
    <t>[Covid_LeitosOcup_61.2]</t>
  </si>
  <si>
    <t>[Covid_LeitosOcup_62.2]</t>
  </si>
  <si>
    <t>[Covid_LeitosOcup_63.2]</t>
  </si>
  <si>
    <t>[Covid_LeitosOcup_64.2]</t>
  </si>
  <si>
    <t>[Covid_LeitosOcup_65.2]</t>
  </si>
  <si>
    <t>[Covid_LeitosOcup_66.2]</t>
  </si>
  <si>
    <t>[Covid_LeitosOcup_67.2]</t>
  </si>
  <si>
    <t>[Covid_LeitosOcup_68.2]</t>
  </si>
  <si>
    <t>[Covid_LeitosOcup_69.2]</t>
  </si>
  <si>
    <t>[Covid_LeitosOcup_70.2]</t>
  </si>
  <si>
    <t>[Covid_LeitosOcup_71.2]</t>
  </si>
  <si>
    <t>[Covid_LeitosOcup_72.2]</t>
  </si>
  <si>
    <t>[Covid_LeitosOcup_73.2]</t>
  </si>
  <si>
    <t>[Covid_LeitosOcup_74.2]</t>
  </si>
  <si>
    <t>[Covid_LeitosOcup_75.2]</t>
  </si>
  <si>
    <t>[Covid_LeitosOcup_76.2]</t>
  </si>
  <si>
    <t>[Covid_LeitosOcup_77.2]</t>
  </si>
  <si>
    <t>[Covid_LeitosOcup_78.2]</t>
  </si>
  <si>
    <t>[Covid_LeitosOcup_79.2]</t>
  </si>
  <si>
    <t>[Covid_LeitosOcup_80.2]</t>
  </si>
  <si>
    <t>[Covid_LeitosOcup_81.2]</t>
  </si>
  <si>
    <t>[Covid_LeitosOcup_82.2]</t>
  </si>
  <si>
    <t>[Covid_LeitosOcup_83.2]</t>
  </si>
  <si>
    <t>[Covid_LeitosOcup_84.2]</t>
  </si>
  <si>
    <t>[Covid_LeitosOcup_85.2]</t>
  </si>
  <si>
    <t>[Covid_LeitosOcup_86.2]</t>
  </si>
  <si>
    <t>[Covid_LeitosOcup_87.2]</t>
  </si>
  <si>
    <t>[Covid_LeitosOcup_88.2]</t>
  </si>
  <si>
    <t>[Covid_LeitosOcup_89.2]</t>
  </si>
  <si>
    <t>[Covid_LeitosOcup_90.2]</t>
  </si>
  <si>
    <t>[Covid_LeitosOcup_1.3]</t>
  </si>
  <si>
    <t>[Covid_LeitosOcup_2.3]</t>
  </si>
  <si>
    <t>[Covid_LeitosOcup_3.3]</t>
  </si>
  <si>
    <t>[Covid_LeitosOcup_4.3]</t>
  </si>
  <si>
    <t>[Covid_LeitosOcup_5.3]</t>
  </si>
  <si>
    <t>[Covid_LeitosOcup_6.3]</t>
  </si>
  <si>
    <t>[Covid_LeitosOcup_7.3]</t>
  </si>
  <si>
    <t>[Covid_LeitosOcup_8.3]</t>
  </si>
  <si>
    <t>[Covid_LeitosOcup_9.3]</t>
  </si>
  <si>
    <t>[Covid_LeitosOcup_10.3]</t>
  </si>
  <si>
    <t>[Covid_LeitosOcup_11.3]</t>
  </si>
  <si>
    <t>[Covid_LeitosOcup_12.3]</t>
  </si>
  <si>
    <t>[Covid_LeitosOcup_13.3]</t>
  </si>
  <si>
    <t>[Covid_LeitosOcup_14.3]</t>
  </si>
  <si>
    <t>[Covid_LeitosOcup_15.3]</t>
  </si>
  <si>
    <t>[Covid_LeitosOcup_16.3]</t>
  </si>
  <si>
    <t>[Covid_LeitosOcup_17.3]</t>
  </si>
  <si>
    <t>[Covid_LeitosOcup_18.3]</t>
  </si>
  <si>
    <t>[Covid_LeitosOcup_19.3]</t>
  </si>
  <si>
    <t>[Covid_LeitosOcup_20.3]</t>
  </si>
  <si>
    <t>[Covid_LeitosOcup_21.3]</t>
  </si>
  <si>
    <t>[Covid_LeitosOcup_22.3]</t>
  </si>
  <si>
    <t>[Covid_LeitosOcup_23.3]</t>
  </si>
  <si>
    <t>[Covid_LeitosOcup_24.3]</t>
  </si>
  <si>
    <t>[Covid_LeitosOcup_25.3]</t>
  </si>
  <si>
    <t>[Covid_LeitosOcup_26.3]</t>
  </si>
  <si>
    <t>[Covid_LeitosOcup_27.3]</t>
  </si>
  <si>
    <t>[Covid_LeitosOcup_28.3]</t>
  </si>
  <si>
    <t>[Covid_LeitosOcup_29.3]</t>
  </si>
  <si>
    <t>[Covid_LeitosOcup_30.3]</t>
  </si>
  <si>
    <t>[Covid_LeitosOcup_31.3]</t>
  </si>
  <si>
    <t>[Covid_LeitosOcup_32.3]</t>
  </si>
  <si>
    <t>[Covid_LeitosOcup_33.3]</t>
  </si>
  <si>
    <t>[Covid_LeitosOcup_34.3]</t>
  </si>
  <si>
    <t>[Covid_LeitosOcup_35.3]</t>
  </si>
  <si>
    <t>[Covid_LeitosOcup_36.3]</t>
  </si>
  <si>
    <t>[Covid_LeitosOcup_37.3]</t>
  </si>
  <si>
    <t>[Covid_LeitosOcup_38.3]</t>
  </si>
  <si>
    <t>[Covid_LeitosOcup_39.3]</t>
  </si>
  <si>
    <t>[Covid_LeitosOcup_40.3]</t>
  </si>
  <si>
    <t>[Covid_LeitosOcup_41.3]</t>
  </si>
  <si>
    <t>[Covid_LeitosOcup_42.3]</t>
  </si>
  <si>
    <t>[Covid_LeitosOcup_43.3]</t>
  </si>
  <si>
    <t>[Covid_LeitosOcup_44.3]</t>
  </si>
  <si>
    <t>[Covid_LeitosOcup_45.3]</t>
  </si>
  <si>
    <t>[Covid_LeitosOcup_46.3]</t>
  </si>
  <si>
    <t>[Covid_LeitosOcup_47.3]</t>
  </si>
  <si>
    <t>[Covid_LeitosOcup_48.3]</t>
  </si>
  <si>
    <t>[Covid_LeitosOcup_49.3]</t>
  </si>
  <si>
    <t>[Covid_LeitosOcup_50.3]</t>
  </si>
  <si>
    <t>[Covid_LeitosOcup_51.3]</t>
  </si>
  <si>
    <t>[Covid_LeitosOcup_52.3]</t>
  </si>
  <si>
    <t>[Covid_LeitosOcup_53.3]</t>
  </si>
  <si>
    <t>[Covid_LeitosOcup_54.3]</t>
  </si>
  <si>
    <t>[Covid_LeitosOcup_55.3]</t>
  </si>
  <si>
    <t>[Covid_LeitosOcup_56.3]</t>
  </si>
  <si>
    <t>[Covid_LeitosOcup_57.3]</t>
  </si>
  <si>
    <t>[Covid_LeitosOcup_58.3]</t>
  </si>
  <si>
    <t>[Covid_LeitosOcup_59.3]</t>
  </si>
  <si>
    <t>[Covid_LeitosOcup_60.3]</t>
  </si>
  <si>
    <t>[Covid_LeitosOcup_61.3]</t>
  </si>
  <si>
    <t>[Covid_LeitosOcup_62.3]</t>
  </si>
  <si>
    <t>[Covid_LeitosOcup_63.3]</t>
  </si>
  <si>
    <t>[Covid_LeitosOcup_64.3]</t>
  </si>
  <si>
    <t>[Covid_LeitosOcup_65.3]</t>
  </si>
  <si>
    <t>[Covid_LeitosOcup_66.3]</t>
  </si>
  <si>
    <t>[Covid_LeitosOcup_67.3]</t>
  </si>
  <si>
    <t>[Covid_LeitosOcup_68.3]</t>
  </si>
  <si>
    <t>[Covid_LeitosOcup_69.3]</t>
  </si>
  <si>
    <t>[Covid_LeitosOcup_70.3]</t>
  </si>
  <si>
    <t>[Covid_LeitosOcup_71.3]</t>
  </si>
  <si>
    <t>[Covid_LeitosOcup_72.3]</t>
  </si>
  <si>
    <t>[Covid_LeitosOcup_73.3]</t>
  </si>
  <si>
    <t>[Covid_LeitosOcup_74.3]</t>
  </si>
  <si>
    <t>[Covid_LeitosOcup_75.3]</t>
  </si>
  <si>
    <t>[Covid_LeitosOcup_76.3]</t>
  </si>
  <si>
    <t>[Covid_LeitosOcup_77.3]</t>
  </si>
  <si>
    <t>[Covid_LeitosOcup_78.3]</t>
  </si>
  <si>
    <t>[Covid_LeitosOcup_79.3]</t>
  </si>
  <si>
    <t>[Covid_LeitosOcup_80.3]</t>
  </si>
  <si>
    <t>[Covid_LeitosOcup_81.3]</t>
  </si>
  <si>
    <t>[Covid_LeitosOcup_82.3]</t>
  </si>
  <si>
    <t>[Covid_LeitosOcup_83.3]</t>
  </si>
  <si>
    <t>[Covid_LeitosOcup_84.3]</t>
  </si>
  <si>
    <t>[Covid_LeitosOcup_85.3]</t>
  </si>
  <si>
    <t>[Covid_LeitosOcup_86.3]</t>
  </si>
  <si>
    <t>[Covid_LeitosOcup_87.3]</t>
  </si>
  <si>
    <t>[Covid_LeitosOcup_88.3]</t>
  </si>
  <si>
    <t>[Covid_LeitosOcup_89.3]</t>
  </si>
  <si>
    <t>[Covid_LeitosOcup_90.3]</t>
  </si>
  <si>
    <t>[Covid_LeitosOcup_1.4]</t>
  </si>
  <si>
    <t>[Covid_LeitosOcup_2.4]</t>
  </si>
  <si>
    <t>[Covid_LeitosOcup_3.4]</t>
  </si>
  <si>
    <t>[Covid_LeitosOcup_4.4]</t>
  </si>
  <si>
    <t>[Covid_LeitosOcup_5.4]</t>
  </si>
  <si>
    <t>[Covid_LeitosOcup_6.4]</t>
  </si>
  <si>
    <t>[Covid_LeitosOcup_7.4]</t>
  </si>
  <si>
    <t>[Covid_LeitosOcup_8.4]</t>
  </si>
  <si>
    <t>[Covid_LeitosOcup_9.4]</t>
  </si>
  <si>
    <t>[Covid_LeitosOcup_10.4]</t>
  </si>
  <si>
    <t>[Covid_LeitosOcup_11.4]</t>
  </si>
  <si>
    <t>[Covid_LeitosOcup_12.4]</t>
  </si>
  <si>
    <t>[Covid_LeitosOcup_13.4]</t>
  </si>
  <si>
    <t>[Covid_LeitosOcup_14.4]</t>
  </si>
  <si>
    <t>[Covid_LeitosOcup_15.4]</t>
  </si>
  <si>
    <t>[Covid_LeitosOcup_16.4]</t>
  </si>
  <si>
    <t>[Covid_LeitosOcup_17.4]</t>
  </si>
  <si>
    <t>[Covid_LeitosOcup_18.4]</t>
  </si>
  <si>
    <t>[Covid_LeitosOcup_19.4]</t>
  </si>
  <si>
    <t>[Covid_LeitosOcup_20.4]</t>
  </si>
  <si>
    <t>[Covid_LeitosOcup_21.4]</t>
  </si>
  <si>
    <t>[Covid_LeitosOcup_22.4]</t>
  </si>
  <si>
    <t>[Covid_LeitosOcup_23.4]</t>
  </si>
  <si>
    <t>[Covid_LeitosOcup_24.4]</t>
  </si>
  <si>
    <t>[Covid_LeitosOcup_25.4]</t>
  </si>
  <si>
    <t>[Covid_LeitosOcup_26.4]</t>
  </si>
  <si>
    <t>[Covid_LeitosOcup_27.4]</t>
  </si>
  <si>
    <t>[Covid_LeitosOcup_28.4]</t>
  </si>
  <si>
    <t>[Covid_LeitosOcup_29.4]</t>
  </si>
  <si>
    <t>[Covid_LeitosOcup_30.4]</t>
  </si>
  <si>
    <t>[Covid_LeitosOcup_31.4]</t>
  </si>
  <si>
    <t>[Covid_LeitosOcup_32.4]</t>
  </si>
  <si>
    <t>[Covid_LeitosOcup_33.4]</t>
  </si>
  <si>
    <t>[Covid_LeitosOcup_34.4]</t>
  </si>
  <si>
    <t>[Covid_LeitosOcup_35.4]</t>
  </si>
  <si>
    <t>[Covid_LeitosOcup_36.4]</t>
  </si>
  <si>
    <t>[Covid_LeitosOcup_37.4]</t>
  </si>
  <si>
    <t>[Covid_LeitosOcup_38.4]</t>
  </si>
  <si>
    <t>[Covid_LeitosOcup_39.4]</t>
  </si>
  <si>
    <t>[Covid_LeitosOcup_40.4]</t>
  </si>
  <si>
    <t>[Covid_LeitosOcup_41.4]</t>
  </si>
  <si>
    <t>[Covid_LeitosOcup_42.4]</t>
  </si>
  <si>
    <t>[Covid_LeitosOcup_43.4]</t>
  </si>
  <si>
    <t>[Covid_LeitosOcup_44.4]</t>
  </si>
  <si>
    <t>[Covid_LeitosOcup_45.4]</t>
  </si>
  <si>
    <t>[Covid_LeitosOcup_46.4]</t>
  </si>
  <si>
    <t>[Covid_LeitosOcup_47.4]</t>
  </si>
  <si>
    <t>[Covid_LeitosOcup_48.4]</t>
  </si>
  <si>
    <t>[Covid_LeitosOcup_49.4]</t>
  </si>
  <si>
    <t>[Covid_LeitosOcup_50.4]</t>
  </si>
  <si>
    <t>[Covid_LeitosOcup_51.4]</t>
  </si>
  <si>
    <t>[Covid_LeitosOcup_52.4]</t>
  </si>
  <si>
    <t>[Covid_LeitosOcup_53.4]</t>
  </si>
  <si>
    <t>[Covid_LeitosOcup_54.4]</t>
  </si>
  <si>
    <t>[Covid_LeitosOcup_55.4]</t>
  </si>
  <si>
    <t>[Covid_LeitosOcup_56.4]</t>
  </si>
  <si>
    <t>[Covid_LeitosOcup_57.4]</t>
  </si>
  <si>
    <t>[Covid_LeitosOcup_58.4]</t>
  </si>
  <si>
    <t>[Covid_LeitosOcup_59.4]</t>
  </si>
  <si>
    <t>[Covid_LeitosOcup_60.4]</t>
  </si>
  <si>
    <t>[Covid_LeitosOcup_61.4]</t>
  </si>
  <si>
    <t>[Covid_LeitosOcup_62.4]</t>
  </si>
  <si>
    <t>[Covid_LeitosOcup_63.4]</t>
  </si>
  <si>
    <t>[Covid_LeitosOcup_64.4]</t>
  </si>
  <si>
    <t>[Covid_LeitosOcup_65.4]</t>
  </si>
  <si>
    <t>[Covid_LeitosOcup_66.4]</t>
  </si>
  <si>
    <t>[Covid_LeitosOcup_67.4]</t>
  </si>
  <si>
    <t>[Covid_LeitosOcup_68.4]</t>
  </si>
  <si>
    <t>[Covid_LeitosOcup_69.4]</t>
  </si>
  <si>
    <t>[Covid_LeitosOcup_70.4]</t>
  </si>
  <si>
    <t>[Covid_LeitosOcup_71.4]</t>
  </si>
  <si>
    <t>[Covid_LeitosOcup_72.4]</t>
  </si>
  <si>
    <t>[Covid_LeitosOcup_73.4]</t>
  </si>
  <si>
    <t>[Covid_LeitosOcup_74.4]</t>
  </si>
  <si>
    <t>[Covid_LeitosOcup_75.4]</t>
  </si>
  <si>
    <t>[Covid_LeitosOcup_76.4]</t>
  </si>
  <si>
    <t>[Covid_LeitosOcup_77.4]</t>
  </si>
  <si>
    <t>[Covid_LeitosOcup_78.4]</t>
  </si>
  <si>
    <t>[Covid_LeitosOcup_79.4]</t>
  </si>
  <si>
    <t>[Covid_LeitosOcup_80.4]</t>
  </si>
  <si>
    <t>[Covid_LeitosOcup_81.4]</t>
  </si>
  <si>
    <t>[Covid_LeitosOcup_82.4]</t>
  </si>
  <si>
    <t>[Covid_LeitosOcup_83.4]</t>
  </si>
  <si>
    <t>[Covid_LeitosOcup_84.4]</t>
  </si>
  <si>
    <t>[Covid_LeitosOcup_85.4]</t>
  </si>
  <si>
    <t>[Covid_LeitosOcup_86.4]</t>
  </si>
  <si>
    <t>[Covid_LeitosOcup_87.4]</t>
  </si>
  <si>
    <t>[Covid_LeitosOcup_88.4]</t>
  </si>
  <si>
    <t>[Covid_LeitosOcup_89.4]</t>
  </si>
  <si>
    <t>[Covid_LeitosOcup_90.4]</t>
  </si>
  <si>
    <t>[Covid_LeitosOcup_1.5]</t>
  </si>
  <si>
    <t>[Covid_LeitosOcup_2.5]</t>
  </si>
  <si>
    <t>[Covid_LeitosOcup_3.5]</t>
  </si>
  <si>
    <t>[Covid_LeitosOcup_4.5]</t>
  </si>
  <si>
    <t>[Covid_LeitosOcup_5.5]</t>
  </si>
  <si>
    <t>[Covid_LeitosOcup_6.5]</t>
  </si>
  <si>
    <t>[Covid_LeitosOcup_7.5]</t>
  </si>
  <si>
    <t>[Covid_LeitosOcup_8.5]</t>
  </si>
  <si>
    <t>[Covid_LeitosOcup_9.5]</t>
  </si>
  <si>
    <t>[Covid_LeitosOcup_10.5]</t>
  </si>
  <si>
    <t>[Covid_LeitosOcup_11.5]</t>
  </si>
  <si>
    <t>[Covid_LeitosOcup_12.5]</t>
  </si>
  <si>
    <t>[Covid_LeitosOcup_13.5]</t>
  </si>
  <si>
    <t>[Covid_LeitosOcup_14.5]</t>
  </si>
  <si>
    <t>[Covid_LeitosOcup_15.5]</t>
  </si>
  <si>
    <t>[Covid_LeitosOcup_16.5]</t>
  </si>
  <si>
    <t>[Covid_LeitosOcup_17.5]</t>
  </si>
  <si>
    <t>[Covid_LeitosOcup_18.5]</t>
  </si>
  <si>
    <t>[Covid_LeitosOcup_19.5]</t>
  </si>
  <si>
    <t>[Covid_LeitosOcup_20.5]</t>
  </si>
  <si>
    <t>[Covid_LeitosOcup_21.5]</t>
  </si>
  <si>
    <t>[Covid_LeitosOcup_22.5]</t>
  </si>
  <si>
    <t>[Covid_LeitosOcup_23.5]</t>
  </si>
  <si>
    <t>[Covid_LeitosOcup_24.5]</t>
  </si>
  <si>
    <t>[Covid_LeitosOcup_25.5]</t>
  </si>
  <si>
    <t>[Covid_LeitosOcup_26.5]</t>
  </si>
  <si>
    <t>[Covid_LeitosOcup_27.5]</t>
  </si>
  <si>
    <t>[Covid_LeitosOcup_28.5]</t>
  </si>
  <si>
    <t>[Covid_LeitosOcup_29.5]</t>
  </si>
  <si>
    <t>[Covid_LeitosOcup_30.5]</t>
  </si>
  <si>
    <t>[Covid_LeitosOcup_31.5]</t>
  </si>
  <si>
    <t>[Covid_LeitosOcup_32.5]</t>
  </si>
  <si>
    <t>[Covid_LeitosOcup_33.5]</t>
  </si>
  <si>
    <t>[Covid_LeitosOcup_34.5]</t>
  </si>
  <si>
    <t>[Covid_LeitosOcup_35.5]</t>
  </si>
  <si>
    <t>[Covid_LeitosOcup_36.5]</t>
  </si>
  <si>
    <t>[Covid_LeitosOcup_37.5]</t>
  </si>
  <si>
    <t>[Covid_LeitosOcup_38.5]</t>
  </si>
  <si>
    <t>[Covid_LeitosOcup_39.5]</t>
  </si>
  <si>
    <t>[Covid_LeitosOcup_40.5]</t>
  </si>
  <si>
    <t>[Covid_LeitosOcup_41.5]</t>
  </si>
  <si>
    <t>[Covid_LeitosOcup_42.5]</t>
  </si>
  <si>
    <t>[Covid_LeitosOcup_43.5]</t>
  </si>
  <si>
    <t>[Covid_LeitosOcup_44.5]</t>
  </si>
  <si>
    <t>[Covid_LeitosOcup_45.5]</t>
  </si>
  <si>
    <t>[Covid_LeitosOcup_46.5]</t>
  </si>
  <si>
    <t>[Covid_LeitosOcup_47.5]</t>
  </si>
  <si>
    <t>[Covid_LeitosOcup_48.5]</t>
  </si>
  <si>
    <t>[Covid_LeitosOcup_49.5]</t>
  </si>
  <si>
    <t>[Covid_LeitosOcup_50.5]</t>
  </si>
  <si>
    <t>[Covid_LeitosOcup_51.5]</t>
  </si>
  <si>
    <t>[Covid_LeitosOcup_52.5]</t>
  </si>
  <si>
    <t>[Covid_LeitosOcup_53.5]</t>
  </si>
  <si>
    <t>[Covid_LeitosOcup_54.5]</t>
  </si>
  <si>
    <t>[Covid_LeitosOcup_55.5]</t>
  </si>
  <si>
    <t>[Covid_LeitosOcup_56.5]</t>
  </si>
  <si>
    <t>[Covid_LeitosOcup_57.5]</t>
  </si>
  <si>
    <t>[Covid_LeitosOcup_58.5]</t>
  </si>
  <si>
    <t>[Covid_LeitosOcup_59.5]</t>
  </si>
  <si>
    <t>[Covid_LeitosOcup_60.5]</t>
  </si>
  <si>
    <t>[Covid_LeitosOcup_61.5]</t>
  </si>
  <si>
    <t>[Covid_LeitosOcup_62.5]</t>
  </si>
  <si>
    <t>[Covid_LeitosOcup_63.5]</t>
  </si>
  <si>
    <t>[Covid_LeitosOcup_64.5]</t>
  </si>
  <si>
    <t>[Covid_LeitosOcup_65.5]</t>
  </si>
  <si>
    <t>[Covid_LeitosOcup_66.5]</t>
  </si>
  <si>
    <t>[Covid_LeitosOcup_67.5]</t>
  </si>
  <si>
    <t>[Covid_LeitosOcup_68.5]</t>
  </si>
  <si>
    <t>[Covid_LeitosOcup_69.5]</t>
  </si>
  <si>
    <t>[Covid_LeitosOcup_70.5]</t>
  </si>
  <si>
    <t>[Covid_LeitosOcup_71.5]</t>
  </si>
  <si>
    <t>[Covid_LeitosOcup_72.5]</t>
  </si>
  <si>
    <t>[Covid_LeitosOcup_73.5]</t>
  </si>
  <si>
    <t>[Covid_LeitosOcup_74.5]</t>
  </si>
  <si>
    <t>[Covid_LeitosOcup_75.5]</t>
  </si>
  <si>
    <t>[Covid_LeitosOcup_76.5]</t>
  </si>
  <si>
    <t>[Covid_LeitosOcup_77.5]</t>
  </si>
  <si>
    <t>[Covid_LeitosOcup_78.5]</t>
  </si>
  <si>
    <t>[Covid_LeitosOcup_79.5]</t>
  </si>
  <si>
    <t>[Covid_LeitosOcup_80.5]</t>
  </si>
  <si>
    <t>[Covid_LeitosOcup_81.5]</t>
  </si>
  <si>
    <t>[Covid_LeitosOcup_82.5]</t>
  </si>
  <si>
    <t>[Covid_LeitosOcup_83.5]</t>
  </si>
  <si>
    <t>[Covid_LeitosOcup_84.5]</t>
  </si>
  <si>
    <t>[Covid_LeitosOcup_85.5]</t>
  </si>
  <si>
    <t>[Covid_LeitosOcup_86.5]</t>
  </si>
  <si>
    <t>[Covid_LeitosOcup_87.5]</t>
  </si>
  <si>
    <t>[Covid_LeitosOcup_88.5]</t>
  </si>
  <si>
    <t>[Covid_LeitosOcup_89.5]</t>
  </si>
  <si>
    <t>[Covid_LeitosOcup_90.5]</t>
  </si>
  <si>
    <t>[Covid_LeitosOcup_1.6]</t>
  </si>
  <si>
    <t>[Covid_LeitosOcup_2.6]</t>
  </si>
  <si>
    <t>[Covid_LeitosOcup_3.6]</t>
  </si>
  <si>
    <t>[Covid_LeitosOcup_4.6]</t>
  </si>
  <si>
    <t>[Covid_LeitosOcup_5.6]</t>
  </si>
  <si>
    <t>[Covid_LeitosOcup_6.6]</t>
  </si>
  <si>
    <t>[Covid_LeitosOcup_7.6]</t>
  </si>
  <si>
    <t>[Covid_LeitosOcup_8.6]</t>
  </si>
  <si>
    <t>[Covid_LeitosOcup_9.6]</t>
  </si>
  <si>
    <t>[Covid_LeitosOcup_10.6]</t>
  </si>
  <si>
    <t>[Covid_LeitosOcup_11.6]</t>
  </si>
  <si>
    <t>[Covid_LeitosOcup_12.6]</t>
  </si>
  <si>
    <t>[Covid_LeitosOcup_13.6]</t>
  </si>
  <si>
    <t>[Covid_LeitosOcup_14.6]</t>
  </si>
  <si>
    <t>[Covid_LeitosOcup_15.6]</t>
  </si>
  <si>
    <t>[Covid_LeitosOcup_16.6]</t>
  </si>
  <si>
    <t>[Covid_LeitosOcup_17.6]</t>
  </si>
  <si>
    <t>[Covid_LeitosOcup_18.6]</t>
  </si>
  <si>
    <t>[Covid_LeitosOcup_19.6]</t>
  </si>
  <si>
    <t>[Covid_LeitosOcup_20.6]</t>
  </si>
  <si>
    <t>[Covid_LeitosOcup_21.6]</t>
  </si>
  <si>
    <t>[Covid_LeitosOcup_22.6]</t>
  </si>
  <si>
    <t>[Covid_LeitosOcup_23.6]</t>
  </si>
  <si>
    <t>[Covid_LeitosOcup_24.6]</t>
  </si>
  <si>
    <t>[Covid_LeitosOcup_25.6]</t>
  </si>
  <si>
    <t>[Covid_LeitosOcup_26.6]</t>
  </si>
  <si>
    <t>[Covid_LeitosOcup_27.6]</t>
  </si>
  <si>
    <t>[Covid_LeitosOcup_28.6]</t>
  </si>
  <si>
    <t>[Covid_LeitosOcup_29.6]</t>
  </si>
  <si>
    <t>[Covid_LeitosOcup_30.6]</t>
  </si>
  <si>
    <t>[Covid_LeitosOcup_31.6]</t>
  </si>
  <si>
    <t>[Covid_LeitosOcup_32.6]</t>
  </si>
  <si>
    <t>[Covid_LeitosOcup_33.6]</t>
  </si>
  <si>
    <t>[Covid_LeitosOcup_34.6]</t>
  </si>
  <si>
    <t>[Covid_LeitosOcup_35.6]</t>
  </si>
  <si>
    <t>[Covid_LeitosOcup_36.6]</t>
  </si>
  <si>
    <t>[Covid_LeitosOcup_37.6]</t>
  </si>
  <si>
    <t>[Covid_LeitosOcup_38.6]</t>
  </si>
  <si>
    <t>[Covid_LeitosOcup_39.6]</t>
  </si>
  <si>
    <t>[Covid_LeitosOcup_40.6]</t>
  </si>
  <si>
    <t>[Covid_LeitosOcup_41.6]</t>
  </si>
  <si>
    <t>[Covid_LeitosOcup_42.6]</t>
  </si>
  <si>
    <t>[Covid_LeitosOcup_43.6]</t>
  </si>
  <si>
    <t>[Covid_LeitosOcup_44.6]</t>
  </si>
  <si>
    <t>[Covid_LeitosOcup_45.6]</t>
  </si>
  <si>
    <t>[Covid_LeitosOcup_46.6]</t>
  </si>
  <si>
    <t>[Covid_LeitosOcup_47.6]</t>
  </si>
  <si>
    <t>[Covid_LeitosOcup_48.6]</t>
  </si>
  <si>
    <t>[Covid_LeitosOcup_49.6]</t>
  </si>
  <si>
    <t>[Covid_LeitosOcup_50.6]</t>
  </si>
  <si>
    <t>[Covid_LeitosOcup_51.6]</t>
  </si>
  <si>
    <t>[Covid_LeitosOcup_52.6]</t>
  </si>
  <si>
    <t>[Covid_LeitosOcup_53.6]</t>
  </si>
  <si>
    <t>[Covid_LeitosOcup_54.6]</t>
  </si>
  <si>
    <t>[Covid_LeitosOcup_55.6]</t>
  </si>
  <si>
    <t>[Covid_LeitosOcup_56.6]</t>
  </si>
  <si>
    <t>[Covid_LeitosOcup_57.6]</t>
  </si>
  <si>
    <t>[Covid_LeitosOcup_58.6]</t>
  </si>
  <si>
    <t>[Covid_LeitosOcup_59.6]</t>
  </si>
  <si>
    <t>[Covid_LeitosOcup_60.6]</t>
  </si>
  <si>
    <t>[Covid_LeitosOcup_61.6]</t>
  </si>
  <si>
    <t>[Covid_LeitosOcup_62.6]</t>
  </si>
  <si>
    <t>[Covid_LeitosOcup_63.6]</t>
  </si>
  <si>
    <t>[Covid_LeitosOcup_64.6]</t>
  </si>
  <si>
    <t>[Covid_LeitosOcup_65.6]</t>
  </si>
  <si>
    <t>[Covid_LeitosOcup_66.6]</t>
  </si>
  <si>
    <t>[Covid_LeitosOcup_67.6]</t>
  </si>
  <si>
    <t>[Covid_LeitosOcup_68.6]</t>
  </si>
  <si>
    <t>[Covid_LeitosOcup_69.6]</t>
  </si>
  <si>
    <t>[Covid_LeitosOcup_70.6]</t>
  </si>
  <si>
    <t>[Covid_LeitosOcup_71.6]</t>
  </si>
  <si>
    <t>[Covid_LeitosOcup_72.6]</t>
  </si>
  <si>
    <t>[Covid_LeitosOcup_73.6]</t>
  </si>
  <si>
    <t>[Covid_LeitosOcup_74.6]</t>
  </si>
  <si>
    <t>[Covid_LeitosOcup_75.6]</t>
  </si>
  <si>
    <t>[Covid_LeitosOcup_76.6]</t>
  </si>
  <si>
    <t>[Covid_LeitosOcup_77.6]</t>
  </si>
  <si>
    <t>[Covid_LeitosOcup_78.6]</t>
  </si>
  <si>
    <t>[Covid_LeitosOcup_79.6]</t>
  </si>
  <si>
    <t>[Covid_LeitosOcup_80.6]</t>
  </si>
  <si>
    <t>[Covid_LeitosOcup_81.6]</t>
  </si>
  <si>
    <t>[Covid_LeitosOcup_82.6]</t>
  </si>
  <si>
    <t>[Covid_LeitosOcup_83.6]</t>
  </si>
  <si>
    <t>[Covid_LeitosOcup_84.6]</t>
  </si>
  <si>
    <t>[Covid_LeitosOcup_85.6]</t>
  </si>
  <si>
    <t>[Covid_LeitosOcup_86.6]</t>
  </si>
  <si>
    <t>[Covid_LeitosOcup_87.6]</t>
  </si>
  <si>
    <t>[Covid_LeitosOcup_88.6]</t>
  </si>
  <si>
    <t>[Covid_LeitosOcup_89.6]</t>
  </si>
  <si>
    <t>[Covid_LeitosOcup_90.6]</t>
  </si>
  <si>
    <t>[Covid_LeitosOcup_1.7]</t>
  </si>
  <si>
    <t>[Covid_LeitosOcup_2.7]</t>
  </si>
  <si>
    <t>[Covid_LeitosOcup_3.7]</t>
  </si>
  <si>
    <t>[Covid_LeitosOcup_4.7]</t>
  </si>
  <si>
    <t>[Covid_LeitosOcup_5.7]</t>
  </si>
  <si>
    <t>[Covid_LeitosOcup_6.7]</t>
  </si>
  <si>
    <t>[Covid_LeitosOcup_7.7]</t>
  </si>
  <si>
    <t>[Covid_LeitosOcup_8.7]</t>
  </si>
  <si>
    <t>[Covid_LeitosOcup_9.7]</t>
  </si>
  <si>
    <t>[Covid_LeitosOcup_10.7]</t>
  </si>
  <si>
    <t>[Covid_LeitosOcup_11.7]</t>
  </si>
  <si>
    <t>[Covid_LeitosOcup_12.7]</t>
  </si>
  <si>
    <t>[Covid_LeitosOcup_13.7]</t>
  </si>
  <si>
    <t>[Covid_LeitosOcup_14.7]</t>
  </si>
  <si>
    <t>[Covid_LeitosOcup_15.7]</t>
  </si>
  <si>
    <t>[Covid_LeitosOcup_16.7]</t>
  </si>
  <si>
    <t>[Covid_LeitosOcup_17.7]</t>
  </si>
  <si>
    <t>[Covid_LeitosOcup_18.7]</t>
  </si>
  <si>
    <t>[Covid_LeitosOcup_19.7]</t>
  </si>
  <si>
    <t>[Covid_LeitosOcup_20.7]</t>
  </si>
  <si>
    <t>[Covid_LeitosOcup_21.7]</t>
  </si>
  <si>
    <t>[Covid_LeitosOcup_22.7]</t>
  </si>
  <si>
    <t>[Covid_LeitosOcup_23.7]</t>
  </si>
  <si>
    <t>[Covid_LeitosOcup_24.7]</t>
  </si>
  <si>
    <t>[Covid_LeitosOcup_25.7]</t>
  </si>
  <si>
    <t>[Covid_LeitosOcup_26.7]</t>
  </si>
  <si>
    <t>[Covid_LeitosOcup_27.7]</t>
  </si>
  <si>
    <t>[Covid_LeitosOcup_28.7]</t>
  </si>
  <si>
    <t>[Covid_LeitosOcup_29.7]</t>
  </si>
  <si>
    <t>[Covid_LeitosOcup_30.7]</t>
  </si>
  <si>
    <t>[Covid_LeitosOcup_31.7]</t>
  </si>
  <si>
    <t>[Covid_LeitosOcup_32.7]</t>
  </si>
  <si>
    <t>[Covid_LeitosOcup_33.7]</t>
  </si>
  <si>
    <t>[Covid_LeitosOcup_34.7]</t>
  </si>
  <si>
    <t>[Covid_LeitosOcup_35.7]</t>
  </si>
  <si>
    <t>[Covid_LeitosOcup_36.7]</t>
  </si>
  <si>
    <t>[Covid_LeitosOcup_37.7]</t>
  </si>
  <si>
    <t>[Covid_LeitosOcup_38.7]</t>
  </si>
  <si>
    <t>[Covid_LeitosOcup_39.7]</t>
  </si>
  <si>
    <t>[Covid_LeitosOcup_40.7]</t>
  </si>
  <si>
    <t>[Covid_LeitosOcup_41.7]</t>
  </si>
  <si>
    <t>[Covid_LeitosOcup_42.7]</t>
  </si>
  <si>
    <t>[Covid_LeitosOcup_43.7]</t>
  </si>
  <si>
    <t>[Covid_LeitosOcup_44.7]</t>
  </si>
  <si>
    <t>[Covid_LeitosOcup_45.7]</t>
  </si>
  <si>
    <t>[Covid_LeitosOcup_46.7]</t>
  </si>
  <si>
    <t>[Covid_LeitosOcup_47.7]</t>
  </si>
  <si>
    <t>[Covid_LeitosOcup_48.7]</t>
  </si>
  <si>
    <t>[Covid_LeitosOcup_49.7]</t>
  </si>
  <si>
    <t>[Covid_LeitosOcup_50.7]</t>
  </si>
  <si>
    <t>[Covid_LeitosOcup_51.7]</t>
  </si>
  <si>
    <t>[Covid_LeitosOcup_52.7]</t>
  </si>
  <si>
    <t>[Covid_LeitosOcup_53.7]</t>
  </si>
  <si>
    <t>[Covid_LeitosOcup_54.7]</t>
  </si>
  <si>
    <t>[Covid_LeitosOcup_55.7]</t>
  </si>
  <si>
    <t>[Covid_LeitosOcup_56.7]</t>
  </si>
  <si>
    <t>[Covid_LeitosOcup_57.7]</t>
  </si>
  <si>
    <t>[Covid_LeitosOcup_58.7]</t>
  </si>
  <si>
    <t>[Covid_LeitosOcup_59.7]</t>
  </si>
  <si>
    <t>[Covid_LeitosOcup_60.7]</t>
  </si>
  <si>
    <t>[Covid_LeitosOcup_61.7]</t>
  </si>
  <si>
    <t>[Covid_LeitosOcup_62.7]</t>
  </si>
  <si>
    <t>[Covid_LeitosOcup_63.7]</t>
  </si>
  <si>
    <t>[Covid_LeitosOcup_64.7]</t>
  </si>
  <si>
    <t>[Covid_LeitosOcup_65.7]</t>
  </si>
  <si>
    <t>[Covid_LeitosOcup_66.7]</t>
  </si>
  <si>
    <t>[Covid_LeitosOcup_67.7]</t>
  </si>
  <si>
    <t>[Covid_LeitosOcup_68.7]</t>
  </si>
  <si>
    <t>[Covid_LeitosOcup_69.7]</t>
  </si>
  <si>
    <t>[Covid_LeitosOcup_70.7]</t>
  </si>
  <si>
    <t>[Covid_LeitosOcup_71.7]</t>
  </si>
  <si>
    <t>[Covid_LeitosOcup_72.7]</t>
  </si>
  <si>
    <t>[Covid_LeitosOcup_73.7]</t>
  </si>
  <si>
    <t>[Covid_LeitosOcup_74.7]</t>
  </si>
  <si>
    <t>[Covid_LeitosOcup_75.7]</t>
  </si>
  <si>
    <t>[Covid_LeitosOcup_76.7]</t>
  </si>
  <si>
    <t>[Covid_LeitosOcup_77.7]</t>
  </si>
  <si>
    <t>[Covid_LeitosOcup_78.7]</t>
  </si>
  <si>
    <t>[Covid_LeitosOcup_79.7]</t>
  </si>
  <si>
    <t>[Covid_LeitosOcup_80.7]</t>
  </si>
  <si>
    <t>[Covid_LeitosOcup_81.7]</t>
  </si>
  <si>
    <t>[Covid_LeitosOcup_82.7]</t>
  </si>
  <si>
    <t>[Covid_LeitosOcup_83.7]</t>
  </si>
  <si>
    <t>[Covid_LeitosOcup_84.7]</t>
  </si>
  <si>
    <t>[Covid_LeitosOcup_85.7]</t>
  </si>
  <si>
    <t>[Covid_LeitosOcup_86.7]</t>
  </si>
  <si>
    <t>[Covid_LeitosOcup_87.7]</t>
  </si>
  <si>
    <t>[Covid_LeitosOcup_88.7]</t>
  </si>
  <si>
    <t>[Covid_LeitosOcup_89.7]</t>
  </si>
  <si>
    <t>[Covid_LeitosOcup_90.7]</t>
  </si>
  <si>
    <t>[Covid_LeitosOcup_1.8]</t>
  </si>
  <si>
    <t>[Covid_LeitosOcup_2.8]</t>
  </si>
  <si>
    <t>[Covid_LeitosOcup_3.8]</t>
  </si>
  <si>
    <t>[Covid_LeitosOcup_4.8]</t>
  </si>
  <si>
    <t>[Covid_LeitosOcup_5.8]</t>
  </si>
  <si>
    <t>[Covid_LeitosOcup_6.8]</t>
  </si>
  <si>
    <t>[Covid_LeitosOcup_7.8]</t>
  </si>
  <si>
    <t>[Covid_LeitosOcup_8.8]</t>
  </si>
  <si>
    <t>[Covid_LeitosOcup_9.8]</t>
  </si>
  <si>
    <t>[Covid_LeitosOcup_10.8]</t>
  </si>
  <si>
    <t>[Covid_LeitosOcup_11.8]</t>
  </si>
  <si>
    <t>[Covid_LeitosOcup_12.8]</t>
  </si>
  <si>
    <t>[Covid_LeitosOcup_13.8]</t>
  </si>
  <si>
    <t>[Covid_LeitosOcup_14.8]</t>
  </si>
  <si>
    <t>[Covid_LeitosOcup_15.8]</t>
  </si>
  <si>
    <t>[Covid_LeitosOcup_16.8]</t>
  </si>
  <si>
    <t>[Covid_LeitosOcup_17.8]</t>
  </si>
  <si>
    <t>[Covid_LeitosOcup_18.8]</t>
  </si>
  <si>
    <t>[Covid_LeitosOcup_19.8]</t>
  </si>
  <si>
    <t>[Covid_LeitosOcup_20.8]</t>
  </si>
  <si>
    <t>[Covid_LeitosOcup_21.8]</t>
  </si>
  <si>
    <t>[Covid_LeitosOcup_22.8]</t>
  </si>
  <si>
    <t>[Covid_LeitosOcup_23.8]</t>
  </si>
  <si>
    <t>[Covid_LeitosOcup_24.8]</t>
  </si>
  <si>
    <t>[Covid_LeitosOcup_25.8]</t>
  </si>
  <si>
    <t>[Covid_LeitosOcup_26.8]</t>
  </si>
  <si>
    <t>[Covid_LeitosOcup_27.8]</t>
  </si>
  <si>
    <t>[Covid_LeitosOcup_28.8]</t>
  </si>
  <si>
    <t>[Covid_LeitosOcup_29.8]</t>
  </si>
  <si>
    <t>[Covid_LeitosOcup_30.8]</t>
  </si>
  <si>
    <t>[Covid_LeitosOcup_31.8]</t>
  </si>
  <si>
    <t>[Covid_LeitosOcup_32.8]</t>
  </si>
  <si>
    <t>[Covid_LeitosOcup_33.8]</t>
  </si>
  <si>
    <t>[Covid_LeitosOcup_34.8]</t>
  </si>
  <si>
    <t>[Covid_LeitosOcup_35.8]</t>
  </si>
  <si>
    <t>[Covid_LeitosOcup_36.8]</t>
  </si>
  <si>
    <t>[Covid_LeitosOcup_37.8]</t>
  </si>
  <si>
    <t>[Covid_LeitosOcup_38.8]</t>
  </si>
  <si>
    <t>[Covid_LeitosOcup_39.8]</t>
  </si>
  <si>
    <t>[Covid_LeitosOcup_40.8]</t>
  </si>
  <si>
    <t>[Covid_LeitosOcup_41.8]</t>
  </si>
  <si>
    <t>[Covid_LeitosOcup_42.8]</t>
  </si>
  <si>
    <t>[Covid_LeitosOcup_43.8]</t>
  </si>
  <si>
    <t>[Covid_LeitosOcup_44.8]</t>
  </si>
  <si>
    <t>[Covid_LeitosOcup_45.8]</t>
  </si>
  <si>
    <t>[Covid_LeitosOcup_46.8]</t>
  </si>
  <si>
    <t>[Covid_LeitosOcup_47.8]</t>
  </si>
  <si>
    <t>[Covid_LeitosOcup_48.8]</t>
  </si>
  <si>
    <t>[Covid_LeitosOcup_49.8]</t>
  </si>
  <si>
    <t>[Covid_LeitosOcup_50.8]</t>
  </si>
  <si>
    <t>[Covid_LeitosOcup_51.8]</t>
  </si>
  <si>
    <t>[Covid_LeitosOcup_52.8]</t>
  </si>
  <si>
    <t>[Covid_LeitosOcup_53.8]</t>
  </si>
  <si>
    <t>[Covid_LeitosOcup_54.8]</t>
  </si>
  <si>
    <t>[Covid_LeitosOcup_55.8]</t>
  </si>
  <si>
    <t>[Covid_LeitosOcup_56.8]</t>
  </si>
  <si>
    <t>[Covid_LeitosOcup_57.8]</t>
  </si>
  <si>
    <t>[Covid_LeitosOcup_58.8]</t>
  </si>
  <si>
    <t>[Covid_LeitosOcup_59.8]</t>
  </si>
  <si>
    <t>[Covid_LeitosOcup_60.8]</t>
  </si>
  <si>
    <t>[Covid_LeitosOcup_61.8]</t>
  </si>
  <si>
    <t>[Covid_LeitosOcup_62.8]</t>
  </si>
  <si>
    <t>[Covid_LeitosOcup_63.8]</t>
  </si>
  <si>
    <t>[Covid_LeitosOcup_64.8]</t>
  </si>
  <si>
    <t>[Covid_LeitosOcup_65.8]</t>
  </si>
  <si>
    <t>[Covid_LeitosOcup_66.8]</t>
  </si>
  <si>
    <t>[Covid_LeitosOcup_67.8]</t>
  </si>
  <si>
    <t>[Covid_LeitosOcup_68.8]</t>
  </si>
  <si>
    <t>[Covid_LeitosOcup_69.8]</t>
  </si>
  <si>
    <t>[Covid_LeitosOcup_70.8]</t>
  </si>
  <si>
    <t>[Covid_LeitosOcup_71.8]</t>
  </si>
  <si>
    <t>[Covid_LeitosOcup_72.8]</t>
  </si>
  <si>
    <t>[Covid_LeitosOcup_73.8]</t>
  </si>
  <si>
    <t>[Covid_LeitosOcup_74.8]</t>
  </si>
  <si>
    <t>[Covid_LeitosOcup_75.8]</t>
  </si>
  <si>
    <t>[Covid_LeitosOcup_76.8]</t>
  </si>
  <si>
    <t>[Covid_LeitosOcup_77.8]</t>
  </si>
  <si>
    <t>[Covid_LeitosOcup_78.8]</t>
  </si>
  <si>
    <t>[Covid_LeitosOcup_79.8]</t>
  </si>
  <si>
    <t>[Covid_LeitosOcup_80.8]</t>
  </si>
  <si>
    <t>[Covid_LeitosOcup_81.8]</t>
  </si>
  <si>
    <t>[Covid_LeitosOcup_82.8]</t>
  </si>
  <si>
    <t>[Covid_LeitosOcup_83.8]</t>
  </si>
  <si>
    <t>[Covid_LeitosOcup_84.8]</t>
  </si>
  <si>
    <t>[Covid_LeitosOcup_85.8]</t>
  </si>
  <si>
    <t>[Covid_LeitosOcup_86.8]</t>
  </si>
  <si>
    <t>[Covid_LeitosOcup_87.8]</t>
  </si>
  <si>
    <t>[Covid_LeitosOcup_88.8]</t>
  </si>
  <si>
    <t>[Covid_LeitosOcup_89.8]</t>
  </si>
  <si>
    <t>[Covid_LeitosOcup_90.8]</t>
  </si>
  <si>
    <t>[Covid_LeitosOcup_1.9]</t>
  </si>
  <si>
    <t>[Covid_LeitosOcup_2.9]</t>
  </si>
  <si>
    <t>[Covid_LeitosOcup_3.9]</t>
  </si>
  <si>
    <t>[Covid_LeitosOcup_4.9]</t>
  </si>
  <si>
    <t>[Covid_LeitosOcup_5.9]</t>
  </si>
  <si>
    <t>[Covid_LeitosOcup_6.9]</t>
  </si>
  <si>
    <t>[Covid_LeitosOcup_7.9]</t>
  </si>
  <si>
    <t>[Covid_LeitosOcup_8.9]</t>
  </si>
  <si>
    <t>[Covid_LeitosOcup_9.9]</t>
  </si>
  <si>
    <t>[Covid_LeitosOcup_10.9]</t>
  </si>
  <si>
    <t>[Covid_LeitosOcup_11.9]</t>
  </si>
  <si>
    <t>[Covid_LeitosOcup_12.9]</t>
  </si>
  <si>
    <t>[Covid_LeitosOcup_13.9]</t>
  </si>
  <si>
    <t>[Covid_LeitosOcup_14.9]</t>
  </si>
  <si>
    <t>[Covid_LeitosOcup_15.9]</t>
  </si>
  <si>
    <t>[Covid_LeitosOcup_16.9]</t>
  </si>
  <si>
    <t>[Covid_LeitosOcup_17.9]</t>
  </si>
  <si>
    <t>[Covid_LeitosOcup_18.9]</t>
  </si>
  <si>
    <t>[Covid_LeitosOcup_19.9]</t>
  </si>
  <si>
    <t>[Covid_LeitosOcup_20.9]</t>
  </si>
  <si>
    <t>[Covid_LeitosOcup_21.9]</t>
  </si>
  <si>
    <t>[Covid_LeitosOcup_22.9]</t>
  </si>
  <si>
    <t>[Covid_LeitosOcup_23.9]</t>
  </si>
  <si>
    <t>[Covid_LeitosOcup_24.9]</t>
  </si>
  <si>
    <t>[Covid_LeitosOcup_25.9]</t>
  </si>
  <si>
    <t>[Covid_LeitosOcup_26.9]</t>
  </si>
  <si>
    <t>[Covid_LeitosOcup_27.9]</t>
  </si>
  <si>
    <t>[Covid_LeitosOcup_28.9]</t>
  </si>
  <si>
    <t>[Covid_LeitosOcup_29.9]</t>
  </si>
  <si>
    <t>[Covid_LeitosOcup_30.9]</t>
  </si>
  <si>
    <t>[Covid_LeitosOcup_31.9]</t>
  </si>
  <si>
    <t>[Covid_LeitosOcup_32.9]</t>
  </si>
  <si>
    <t>[Covid_LeitosOcup_33.9]</t>
  </si>
  <si>
    <t>[Covid_LeitosOcup_34.9]</t>
  </si>
  <si>
    <t>[Covid_LeitosOcup_35.9]</t>
  </si>
  <si>
    <t>[Covid_LeitosOcup_36.9]</t>
  </si>
  <si>
    <t>[Covid_LeitosOcup_37.9]</t>
  </si>
  <si>
    <t>[Covid_LeitosOcup_38.9]</t>
  </si>
  <si>
    <t>[Covid_LeitosOcup_39.9]</t>
  </si>
  <si>
    <t>[Covid_LeitosOcup_40.9]</t>
  </si>
  <si>
    <t>[Covid_LeitosOcup_41.9]</t>
  </si>
  <si>
    <t>[Covid_LeitosOcup_42.9]</t>
  </si>
  <si>
    <t>[Covid_LeitosOcup_43.9]</t>
  </si>
  <si>
    <t>[Covid_LeitosOcup_44.9]</t>
  </si>
  <si>
    <t>[Covid_LeitosOcup_45.9]</t>
  </si>
  <si>
    <t>[Covid_LeitosOcup_46.9]</t>
  </si>
  <si>
    <t>[Covid_LeitosOcup_47.9]</t>
  </si>
  <si>
    <t>[Covid_LeitosOcup_48.9]</t>
  </si>
  <si>
    <t>[Covid_LeitosOcup_49.9]</t>
  </si>
  <si>
    <t>[Covid_LeitosOcup_50.9]</t>
  </si>
  <si>
    <t>[Covid_LeitosOcup_51.9]</t>
  </si>
  <si>
    <t>[Covid_LeitosOcup_52.9]</t>
  </si>
  <si>
    <t>[Covid_LeitosOcup_53.9]</t>
  </si>
  <si>
    <t>[Covid_LeitosOcup_54.9]</t>
  </si>
  <si>
    <t>[Covid_LeitosOcup_55.9]</t>
  </si>
  <si>
    <t>[Covid_LeitosOcup_56.9]</t>
  </si>
  <si>
    <t>[Covid_LeitosOcup_57.9]</t>
  </si>
  <si>
    <t>[Covid_LeitosOcup_58.9]</t>
  </si>
  <si>
    <t>[Covid_LeitosOcup_59.9]</t>
  </si>
  <si>
    <t>[Covid_LeitosOcup_60.9]</t>
  </si>
  <si>
    <t>[Covid_LeitosOcup_61.9]</t>
  </si>
  <si>
    <t>[Covid_LeitosOcup_62.9]</t>
  </si>
  <si>
    <t>[Covid_LeitosOcup_63.9]</t>
  </si>
  <si>
    <t>[Covid_LeitosOcup_64.9]</t>
  </si>
  <si>
    <t>[Covid_LeitosOcup_65.9]</t>
  </si>
  <si>
    <t>[Covid_LeitosOcup_66.9]</t>
  </si>
  <si>
    <t>[Covid_LeitosOcup_67.9]</t>
  </si>
  <si>
    <t>[Covid_LeitosOcup_68.9]</t>
  </si>
  <si>
    <t>[Covid_LeitosOcup_69.9]</t>
  </si>
  <si>
    <t>[Covid_LeitosOcup_70.9]</t>
  </si>
  <si>
    <t>[Covid_LeitosOcup_71.9]</t>
  </si>
  <si>
    <t>[Covid_LeitosOcup_72.9]</t>
  </si>
  <si>
    <t>[Covid_LeitosOcup_73.9]</t>
  </si>
  <si>
    <t>[Covid_LeitosOcup_74.9]</t>
  </si>
  <si>
    <t>[Covid_LeitosOcup_75.9]</t>
  </si>
  <si>
    <t>[Covid_LeitosOcup_76.9]</t>
  </si>
  <si>
    <t>[Covid_LeitosOcup_77.9]</t>
  </si>
  <si>
    <t>[Covid_LeitosOcup_78.9]</t>
  </si>
  <si>
    <t>[Covid_LeitosOcup_79.9]</t>
  </si>
  <si>
    <t>[Covid_LeitosOcup_80.9]</t>
  </si>
  <si>
    <t>[Covid_LeitosOcup_81.9]</t>
  </si>
  <si>
    <t>[Covid_LeitosOcup_82.9]</t>
  </si>
  <si>
    <t>[Covid_LeitosOcup_83.9]</t>
  </si>
  <si>
    <t>[Covid_LeitosOcup_84.9]</t>
  </si>
  <si>
    <t>[Covid_LeitosOcup_85.9]</t>
  </si>
  <si>
    <t>[Covid_LeitosOcup_86.9]</t>
  </si>
  <si>
    <t>[Covid_LeitosOcup_87.9]</t>
  </si>
  <si>
    <t>[Covid_LeitosOcup_88.9]</t>
  </si>
  <si>
    <t>[Covid_LeitosOcup_89.9]</t>
  </si>
  <si>
    <t>[Covid_LeitosOcup_90.9]</t>
  </si>
  <si>
    <t>[Covid_LeitosOcup_1.10]</t>
  </si>
  <si>
    <t>[Covid_LeitosOcup_2.10]</t>
  </si>
  <si>
    <t>[Covid_LeitosOcup_3.10]</t>
  </si>
  <si>
    <t>[Covid_LeitosOcup_4.10]</t>
  </si>
  <si>
    <t>[Covid_LeitosOcup_5.10]</t>
  </si>
  <si>
    <t>[Covid_LeitosOcup_6.10]</t>
  </si>
  <si>
    <t>[Covid_LeitosOcup_7.10]</t>
  </si>
  <si>
    <t>[Covid_LeitosOcup_8.10]</t>
  </si>
  <si>
    <t>[Covid_LeitosOcup_9.10]</t>
  </si>
  <si>
    <t>[Covid_LeitosOcup_10.10]</t>
  </si>
  <si>
    <t>[Covid_LeitosOcup_11.10]</t>
  </si>
  <si>
    <t>[Covid_LeitosOcup_12.10]</t>
  </si>
  <si>
    <t>[Covid_LeitosOcup_13.10]</t>
  </si>
  <si>
    <t>[Covid_LeitosOcup_14.10]</t>
  </si>
  <si>
    <t>[Covid_LeitosOcup_15.10]</t>
  </si>
  <si>
    <t>[Covid_LeitosOcup_16.10]</t>
  </si>
  <si>
    <t>[Covid_LeitosOcup_17.10]</t>
  </si>
  <si>
    <t>[Covid_LeitosOcup_18.10]</t>
  </si>
  <si>
    <t>[Covid_LeitosOcup_19.10]</t>
  </si>
  <si>
    <t>[Covid_LeitosOcup_20.10]</t>
  </si>
  <si>
    <t>[Covid_LeitosOcup_21.10]</t>
  </si>
  <si>
    <t>[Covid_LeitosOcup_22.10]</t>
  </si>
  <si>
    <t>[Covid_LeitosOcup_23.10]</t>
  </si>
  <si>
    <t>[Covid_LeitosOcup_24.10]</t>
  </si>
  <si>
    <t>[Covid_LeitosOcup_25.10]</t>
  </si>
  <si>
    <t>[Covid_LeitosOcup_26.10]</t>
  </si>
  <si>
    <t>[Covid_LeitosOcup_27.10]</t>
  </si>
  <si>
    <t>[Covid_LeitosOcup_28.10]</t>
  </si>
  <si>
    <t>[Covid_LeitosOcup_29.10]</t>
  </si>
  <si>
    <t>[Covid_LeitosOcup_30.10]</t>
  </si>
  <si>
    <t>[Covid_LeitosOcup_31.10]</t>
  </si>
  <si>
    <t>[Covid_LeitosOcup_32.10]</t>
  </si>
  <si>
    <t>[Covid_LeitosOcup_33.10]</t>
  </si>
  <si>
    <t>[Covid_LeitosOcup_34.10]</t>
  </si>
  <si>
    <t>[Covid_LeitosOcup_35.10]</t>
  </si>
  <si>
    <t>[Covid_LeitosOcup_36.10]</t>
  </si>
  <si>
    <t>[Covid_LeitosOcup_37.10]</t>
  </si>
  <si>
    <t>[Covid_LeitosOcup_38.10]</t>
  </si>
  <si>
    <t>[Covid_LeitosOcup_39.10]</t>
  </si>
  <si>
    <t>[Covid_LeitosOcup_40.10]</t>
  </si>
  <si>
    <t>[Covid_LeitosOcup_41.10]</t>
  </si>
  <si>
    <t>[Covid_LeitosOcup_42.10]</t>
  </si>
  <si>
    <t>[Covid_LeitosOcup_43.10]</t>
  </si>
  <si>
    <t>[Covid_LeitosOcup_44.10]</t>
  </si>
  <si>
    <t>[Covid_LeitosOcup_45.10]</t>
  </si>
  <si>
    <t>[Covid_LeitosOcup_46.10]</t>
  </si>
  <si>
    <t>[Covid_LeitosOcup_47.10]</t>
  </si>
  <si>
    <t>[Covid_LeitosOcup_48.10]</t>
  </si>
  <si>
    <t>[Covid_LeitosOcup_49.10]</t>
  </si>
  <si>
    <t>[Covid_LeitosOcup_50.10]</t>
  </si>
  <si>
    <t>[Covid_LeitosOcup_51.10]</t>
  </si>
  <si>
    <t>[Covid_LeitosOcup_52.10]</t>
  </si>
  <si>
    <t>[Covid_LeitosOcup_53.10]</t>
  </si>
  <si>
    <t>[Covid_LeitosOcup_54.10]</t>
  </si>
  <si>
    <t>[Covid_LeitosOcup_55.10]</t>
  </si>
  <si>
    <t>[Covid_LeitosOcup_56.10]</t>
  </si>
  <si>
    <t>[Covid_LeitosOcup_57.10]</t>
  </si>
  <si>
    <t>[Covid_LeitosOcup_58.10]</t>
  </si>
  <si>
    <t>[Covid_LeitosOcup_59.10]</t>
  </si>
  <si>
    <t>[Covid_LeitosOcup_60.10]</t>
  </si>
  <si>
    <t>[Covid_LeitosOcup_61.10]</t>
  </si>
  <si>
    <t>[Covid_LeitosOcup_62.10]</t>
  </si>
  <si>
    <t>[Covid_LeitosOcup_63.10]</t>
  </si>
  <si>
    <t>[Covid_LeitosOcup_64.10]</t>
  </si>
  <si>
    <t>[Covid_LeitosOcup_65.10]</t>
  </si>
  <si>
    <t>[Covid_LeitosOcup_66.10]</t>
  </si>
  <si>
    <t>[Covid_LeitosOcup_67.10]</t>
  </si>
  <si>
    <t>[Covid_LeitosOcup_68.10]</t>
  </si>
  <si>
    <t>[Covid_LeitosOcup_69.10]</t>
  </si>
  <si>
    <t>[Covid_LeitosOcup_70.10]</t>
  </si>
  <si>
    <t>[Covid_LeitosOcup_71.10]</t>
  </si>
  <si>
    <t>[Covid_LeitosOcup_72.10]</t>
  </si>
  <si>
    <t>[Covid_LeitosOcup_73.10]</t>
  </si>
  <si>
    <t>[Covid_LeitosOcup_74.10]</t>
  </si>
  <si>
    <t>[Covid_LeitosOcup_75.10]</t>
  </si>
  <si>
    <t>[Covid_LeitosOcup_76.10]</t>
  </si>
  <si>
    <t>[Covid_LeitosOcup_77.10]</t>
  </si>
  <si>
    <t>[Covid_LeitosOcup_78.10]</t>
  </si>
  <si>
    <t>[Covid_LeitosOcup_79.10]</t>
  </si>
  <si>
    <t>[Covid_LeitosOcup_80.10]</t>
  </si>
  <si>
    <t>[Covid_LeitosOcup_81.10]</t>
  </si>
  <si>
    <t>[Covid_LeitosOcup_82.10]</t>
  </si>
  <si>
    <t>[Covid_LeitosOcup_83.10]</t>
  </si>
  <si>
    <t>[Covid_LeitosOcup_84.10]</t>
  </si>
  <si>
    <t>[Covid_LeitosOcup_85.10]</t>
  </si>
  <si>
    <t>[Covid_LeitosOcup_86.10]</t>
  </si>
  <si>
    <t>[Covid_LeitosOcup_87.10]</t>
  </si>
  <si>
    <t>[Covid_LeitosOcup_88.10]</t>
  </si>
  <si>
    <t>[Covid_LeitosOcup_89.10]</t>
  </si>
  <si>
    <t>[Covid_LeitosOcup_90.10]</t>
  </si>
  <si>
    <t>[Covid_LeitosOcup_1.11]</t>
  </si>
  <si>
    <t>[Covid_LeitosOcup_2.11]</t>
  </si>
  <si>
    <t>[Covid_LeitosOcup_3.11]</t>
  </si>
  <si>
    <t>[Covid_LeitosOcup_4.11]</t>
  </si>
  <si>
    <t>[Covid_LeitosOcup_5.11]</t>
  </si>
  <si>
    <t>[Covid_LeitosOcup_6.11]</t>
  </si>
  <si>
    <t>[Covid_LeitosOcup_7.11]</t>
  </si>
  <si>
    <t>[Covid_LeitosOcup_8.11]</t>
  </si>
  <si>
    <t>[Covid_LeitosOcup_9.11]</t>
  </si>
  <si>
    <t>[Covid_LeitosOcup_10.11]</t>
  </si>
  <si>
    <t>[Covid_LeitosOcup_11.11]</t>
  </si>
  <si>
    <t>[Covid_LeitosOcup_12.11]</t>
  </si>
  <si>
    <t>[Covid_LeitosOcup_13.11]</t>
  </si>
  <si>
    <t>[Covid_LeitosOcup_14.11]</t>
  </si>
  <si>
    <t>[Covid_LeitosOcup_15.11]</t>
  </si>
  <si>
    <t>[Covid_LeitosOcup_16.11]</t>
  </si>
  <si>
    <t>[Covid_LeitosOcup_17.11]</t>
  </si>
  <si>
    <t>[Covid_LeitosOcup_18.11]</t>
  </si>
  <si>
    <t>[Covid_LeitosOcup_19.11]</t>
  </si>
  <si>
    <t>[Covid_LeitosOcup_20.11]</t>
  </si>
  <si>
    <t>[Covid_LeitosOcup_21.11]</t>
  </si>
  <si>
    <t>[Covid_LeitosOcup_22.11]</t>
  </si>
  <si>
    <t>[Covid_LeitosOcup_23.11]</t>
  </si>
  <si>
    <t>[Covid_LeitosOcup_24.11]</t>
  </si>
  <si>
    <t>[Covid_LeitosOcup_25.11]</t>
  </si>
  <si>
    <t>[Covid_LeitosOcup_26.11]</t>
  </si>
  <si>
    <t>[Covid_LeitosOcup_27.11]</t>
  </si>
  <si>
    <t>[Covid_LeitosOcup_28.11]</t>
  </si>
  <si>
    <t>[Covid_LeitosOcup_29.11]</t>
  </si>
  <si>
    <t>[Covid_LeitosOcup_30.11]</t>
  </si>
  <si>
    <t>[Covid_LeitosOcup_31.11]</t>
  </si>
  <si>
    <t>[Covid_LeitosOcup_32.11]</t>
  </si>
  <si>
    <t>[Covid_LeitosOcup_33.11]</t>
  </si>
  <si>
    <t>[Covid_LeitosOcup_34.11]</t>
  </si>
  <si>
    <t>[Covid_LeitosOcup_35.11]</t>
  </si>
  <si>
    <t>[Covid_LeitosOcup_36.11]</t>
  </si>
  <si>
    <t>[Covid_LeitosOcup_37.11]</t>
  </si>
  <si>
    <t>[Covid_LeitosOcup_38.11]</t>
  </si>
  <si>
    <t>[Covid_LeitosOcup_39.11]</t>
  </si>
  <si>
    <t>[Covid_LeitosOcup_40.11]</t>
  </si>
  <si>
    <t>[Covid_LeitosOcup_41.11]</t>
  </si>
  <si>
    <t>[Covid_LeitosOcup_42.11]</t>
  </si>
  <si>
    <t>[Covid_LeitosOcup_43.11]</t>
  </si>
  <si>
    <t>[Covid_LeitosOcup_44.11]</t>
  </si>
  <si>
    <t>[Covid_LeitosOcup_45.11]</t>
  </si>
  <si>
    <t>[Covid_LeitosOcup_46.11]</t>
  </si>
  <si>
    <t>[Covid_LeitosOcup_47.11]</t>
  </si>
  <si>
    <t>[Covid_LeitosOcup_48.11]</t>
  </si>
  <si>
    <t>[Covid_LeitosOcup_49.11]</t>
  </si>
  <si>
    <t>[Covid_LeitosOcup_50.11]</t>
  </si>
  <si>
    <t>[Covid_LeitosOcup_51.11]</t>
  </si>
  <si>
    <t>[Covid_LeitosOcup_52.11]</t>
  </si>
  <si>
    <t>[Covid_LeitosOcup_53.11]</t>
  </si>
  <si>
    <t>[Covid_LeitosOcup_54.11]</t>
  </si>
  <si>
    <t>[Covid_LeitosOcup_55.11]</t>
  </si>
  <si>
    <t>[Covid_LeitosOcup_56.11]</t>
  </si>
  <si>
    <t>[Covid_LeitosOcup_57.11]</t>
  </si>
  <si>
    <t>[Covid_LeitosOcup_58.11]</t>
  </si>
  <si>
    <t>[Covid_LeitosOcup_59.11]</t>
  </si>
  <si>
    <t>[Covid_LeitosOcup_60.11]</t>
  </si>
  <si>
    <t>[Covid_LeitosOcup_61.11]</t>
  </si>
  <si>
    <t>[Covid_LeitosOcup_62.11]</t>
  </si>
  <si>
    <t>[Covid_LeitosOcup_63.11]</t>
  </si>
  <si>
    <t>[Covid_LeitosOcup_64.11]</t>
  </si>
  <si>
    <t>[Covid_LeitosOcup_65.11]</t>
  </si>
  <si>
    <t>[Covid_LeitosOcup_66.11]</t>
  </si>
  <si>
    <t>[Covid_LeitosOcup_67.11]</t>
  </si>
  <si>
    <t>[Covid_LeitosOcup_68.11]</t>
  </si>
  <si>
    <t>[Covid_LeitosOcup_69.11]</t>
  </si>
  <si>
    <t>[Covid_LeitosOcup_70.11]</t>
  </si>
  <si>
    <t>[Covid_LeitosOcup_71.11]</t>
  </si>
  <si>
    <t>[Covid_LeitosOcup_72.11]</t>
  </si>
  <si>
    <t>[Covid_LeitosOcup_73.11]</t>
  </si>
  <si>
    <t>[Covid_LeitosOcup_74.11]</t>
  </si>
  <si>
    <t>[Covid_LeitosOcup_75.11]</t>
  </si>
  <si>
    <t>[Covid_LeitosOcup_76.11]</t>
  </si>
  <si>
    <t>[Covid_LeitosOcup_77.11]</t>
  </si>
  <si>
    <t>[Covid_LeitosOcup_78.11]</t>
  </si>
  <si>
    <t>[Covid_LeitosOcup_79.11]</t>
  </si>
  <si>
    <t>[Covid_LeitosOcup_80.11]</t>
  </si>
  <si>
    <t>[Covid_LeitosOcup_81.11]</t>
  </si>
  <si>
    <t>[Covid_LeitosOcup_82.11]</t>
  </si>
  <si>
    <t>[Covid_LeitosOcup_83.11]</t>
  </si>
  <si>
    <t>[Covid_LeitosOcup_84.11]</t>
  </si>
  <si>
    <t>[Covid_LeitosOcup_85.11]</t>
  </si>
  <si>
    <t>[Covid_LeitosOcup_86.11]</t>
  </si>
  <si>
    <t>[Covid_LeitosOcup_87.11]</t>
  </si>
  <si>
    <t>[Covid_LeitosOcup_88.11]</t>
  </si>
  <si>
    <t>[Covid_LeitosOcup_89.11]</t>
  </si>
  <si>
    <t>[Covid_LeitosOcup_90.11]</t>
  </si>
  <si>
    <t>[Covid_LeitosOcup_1.12]</t>
  </si>
  <si>
    <t>[Covid_LeitosOcup_2.12]</t>
  </si>
  <si>
    <t>[Covid_LeitosOcup_3.12]</t>
  </si>
  <si>
    <t>[Covid_LeitosOcup_4.12]</t>
  </si>
  <si>
    <t>[Covid_LeitosOcup_5.12]</t>
  </si>
  <si>
    <t>[Covid_LeitosOcup_6.12]</t>
  </si>
  <si>
    <t>[Covid_LeitosOcup_7.12]</t>
  </si>
  <si>
    <t>[Covid_LeitosOcup_8.12]</t>
  </si>
  <si>
    <t>[Covid_LeitosOcup_9.12]</t>
  </si>
  <si>
    <t>[Covid_LeitosOcup_10.12]</t>
  </si>
  <si>
    <t>[Covid_LeitosOcup_11.12]</t>
  </si>
  <si>
    <t>[Covid_LeitosOcup_12.12]</t>
  </si>
  <si>
    <t>[Covid_LeitosOcup_13.12]</t>
  </si>
  <si>
    <t>[Covid_LeitosOcup_14.12]</t>
  </si>
  <si>
    <t>[Covid_LeitosOcup_15.12]</t>
  </si>
  <si>
    <t>[Covid_LeitosOcup_16.12]</t>
  </si>
  <si>
    <t>[Covid_LeitosOcup_17.12]</t>
  </si>
  <si>
    <t>[Covid_LeitosOcup_18.12]</t>
  </si>
  <si>
    <t>[Covid_LeitosOcup_19.12]</t>
  </si>
  <si>
    <t>[Covid_LeitosOcup_20.12]</t>
  </si>
  <si>
    <t>[Covid_LeitosOcup_21.12]</t>
  </si>
  <si>
    <t>[Covid_LeitosOcup_22.12]</t>
  </si>
  <si>
    <t>[Covid_LeitosOcup_23.12]</t>
  </si>
  <si>
    <t>[Covid_LeitosOcup_24.12]</t>
  </si>
  <si>
    <t>[Covid_LeitosOcup_25.12]</t>
  </si>
  <si>
    <t>[Covid_LeitosOcup_26.12]</t>
  </si>
  <si>
    <t>[Covid_LeitosOcup_27.12]</t>
  </si>
  <si>
    <t>[Covid_LeitosOcup_28.12]</t>
  </si>
  <si>
    <t>[Covid_LeitosOcup_29.12]</t>
  </si>
  <si>
    <t>[Covid_LeitosOcup_30.12]</t>
  </si>
  <si>
    <t>[Covid_LeitosOcup_31.12]</t>
  </si>
  <si>
    <t>[Covid_LeitosOcup_32.12]</t>
  </si>
  <si>
    <t>[Covid_LeitosOcup_33.12]</t>
  </si>
  <si>
    <t>[Covid_LeitosOcup_34.12]</t>
  </si>
  <si>
    <t>[Covid_LeitosOcup_35.12]</t>
  </si>
  <si>
    <t>[Covid_LeitosOcup_36.12]</t>
  </si>
  <si>
    <t>[Covid_LeitosOcup_37.12]</t>
  </si>
  <si>
    <t>[Covid_LeitosOcup_38.12]</t>
  </si>
  <si>
    <t>[Covid_LeitosOcup_39.12]</t>
  </si>
  <si>
    <t>[Covid_LeitosOcup_40.12]</t>
  </si>
  <si>
    <t>[Covid_LeitosOcup_41.12]</t>
  </si>
  <si>
    <t>[Covid_LeitosOcup_42.12]</t>
  </si>
  <si>
    <t>[Covid_LeitosOcup_43.12]</t>
  </si>
  <si>
    <t>[Covid_LeitosOcup_44.12]</t>
  </si>
  <si>
    <t>[Covid_LeitosOcup_45.12]</t>
  </si>
  <si>
    <t>[Covid_LeitosOcup_46.12]</t>
  </si>
  <si>
    <t>[Covid_LeitosOcup_47.12]</t>
  </si>
  <si>
    <t>[Covid_LeitosOcup_48.12]</t>
  </si>
  <si>
    <t>[Covid_LeitosOcup_49.12]</t>
  </si>
  <si>
    <t>[Covid_LeitosOcup_50.12]</t>
  </si>
  <si>
    <t>[Covid_LeitosOcup_51.12]</t>
  </si>
  <si>
    <t>[Covid_LeitosOcup_52.12]</t>
  </si>
  <si>
    <t>[Covid_LeitosOcup_53.12]</t>
  </si>
  <si>
    <t>[Covid_LeitosOcup_54.12]</t>
  </si>
  <si>
    <t>[Covid_LeitosOcup_55.12]</t>
  </si>
  <si>
    <t>[Covid_LeitosOcup_56.12]</t>
  </si>
  <si>
    <t>[Covid_LeitosOcup_57.12]</t>
  </si>
  <si>
    <t>[Covid_LeitosOcup_58.12]</t>
  </si>
  <si>
    <t>[Covid_LeitosOcup_59.12]</t>
  </si>
  <si>
    <t>[Covid_LeitosOcup_60.12]</t>
  </si>
  <si>
    <t>[Covid_LeitosOcup_61.12]</t>
  </si>
  <si>
    <t>[Covid_LeitosOcup_62.12]</t>
  </si>
  <si>
    <t>[Covid_LeitosOcup_63.12]</t>
  </si>
  <si>
    <t>[Covid_LeitosOcup_64.12]</t>
  </si>
  <si>
    <t>[Covid_LeitosOcup_65.12]</t>
  </si>
  <si>
    <t>[Covid_LeitosOcup_66.12]</t>
  </si>
  <si>
    <t>[Covid_LeitosOcup_67.12]</t>
  </si>
  <si>
    <t>[Covid_LeitosOcup_68.12]</t>
  </si>
  <si>
    <t>[Covid_LeitosOcup_69.12]</t>
  </si>
  <si>
    <t>[Covid_LeitosOcup_70.12]</t>
  </si>
  <si>
    <t>[Covid_LeitosOcup_71.12]</t>
  </si>
  <si>
    <t>[Covid_LeitosOcup_72.12]</t>
  </si>
  <si>
    <t>[Covid_LeitosOcup_73.12]</t>
  </si>
  <si>
    <t>[Covid_LeitosOcup_74.12]</t>
  </si>
  <si>
    <t>[Covid_LeitosOcup_75.12]</t>
  </si>
  <si>
    <t>[Covid_LeitosOcup_76.12]</t>
  </si>
  <si>
    <t>[Covid_LeitosOcup_77.12]</t>
  </si>
  <si>
    <t>[Covid_LeitosOcup_78.12]</t>
  </si>
  <si>
    <t>[Covid_LeitosOcup_79.12]</t>
  </si>
  <si>
    <t>[Covid_LeitosOcup_80.12]</t>
  </si>
  <si>
    <t>[Covid_LeitosOcup_81.12]</t>
  </si>
  <si>
    <t>[Covid_LeitosOcup_82.12]</t>
  </si>
  <si>
    <t>[Covid_LeitosOcup_83.12]</t>
  </si>
  <si>
    <t>[Covid_LeitosOcup_84.12]</t>
  </si>
  <si>
    <t>[Covid_LeitosOcup_85.12]</t>
  </si>
  <si>
    <t>[Covid_LeitosOcup_86.12]</t>
  </si>
  <si>
    <t>[Covid_LeitosOcup_87.12]</t>
  </si>
  <si>
    <t>[Covid_LeitosOcup_88.12]</t>
  </si>
  <si>
    <t>[Covid_LeitosOcup_89.12]</t>
  </si>
  <si>
    <t>[Covid_LeitosOcup_90.12]</t>
  </si>
  <si>
    <t>[Covid_LeitosOcup_1.13]</t>
  </si>
  <si>
    <t>[Covid_LeitosOcup_2.13]</t>
  </si>
  <si>
    <t>[Covid_LeitosOcup_3.13]</t>
  </si>
  <si>
    <t>[Covid_LeitosOcup_4.13]</t>
  </si>
  <si>
    <t>[Covid_LeitosOcup_5.13]</t>
  </si>
  <si>
    <t>[Covid_LeitosOcup_6.13]</t>
  </si>
  <si>
    <t>[Covid_LeitosOcup_7.13]</t>
  </si>
  <si>
    <t>[Covid_LeitosOcup_8.13]</t>
  </si>
  <si>
    <t>[Covid_LeitosOcup_9.13]</t>
  </si>
  <si>
    <t>[Covid_LeitosOcup_10.13]</t>
  </si>
  <si>
    <t>[Covid_LeitosOcup_11.13]</t>
  </si>
  <si>
    <t>[Covid_LeitosOcup_12.13]</t>
  </si>
  <si>
    <t>[Covid_LeitosOcup_13.13]</t>
  </si>
  <si>
    <t>[Covid_LeitosOcup_14.13]</t>
  </si>
  <si>
    <t>[Covid_LeitosOcup_15.13]</t>
  </si>
  <si>
    <t>[Covid_LeitosOcup_16.13]</t>
  </si>
  <si>
    <t>[Covid_LeitosOcup_17.13]</t>
  </si>
  <si>
    <t>[Covid_LeitosOcup_18.13]</t>
  </si>
  <si>
    <t>[Covid_LeitosOcup_19.13]</t>
  </si>
  <si>
    <t>[Covid_LeitosOcup_20.13]</t>
  </si>
  <si>
    <t>[Covid_LeitosOcup_21.13]</t>
  </si>
  <si>
    <t>[Covid_LeitosOcup_22.13]</t>
  </si>
  <si>
    <t>[Covid_LeitosOcup_23.13]</t>
  </si>
  <si>
    <t>[Covid_LeitosOcup_24.13]</t>
  </si>
  <si>
    <t>[Covid_LeitosOcup_25.13]</t>
  </si>
  <si>
    <t>[Covid_LeitosOcup_26.13]</t>
  </si>
  <si>
    <t>[Covid_LeitosOcup_27.13]</t>
  </si>
  <si>
    <t>[Covid_LeitosOcup_28.13]</t>
  </si>
  <si>
    <t>[Covid_LeitosOcup_29.13]</t>
  </si>
  <si>
    <t>[Covid_LeitosOcup_30.13]</t>
  </si>
  <si>
    <t>[Covid_LeitosOcup_31.13]</t>
  </si>
  <si>
    <t>[Covid_LeitosOcup_32.13]</t>
  </si>
  <si>
    <t>[Covid_LeitosOcup_33.13]</t>
  </si>
  <si>
    <t>[Covid_LeitosOcup_34.13]</t>
  </si>
  <si>
    <t>[Covid_LeitosOcup_35.13]</t>
  </si>
  <si>
    <t>[Covid_LeitosOcup_36.13]</t>
  </si>
  <si>
    <t>[Covid_LeitosOcup_37.13]</t>
  </si>
  <si>
    <t>[Covid_LeitosOcup_38.13]</t>
  </si>
  <si>
    <t>[Covid_LeitosOcup_39.13]</t>
  </si>
  <si>
    <t>[Covid_LeitosOcup_40.13]</t>
  </si>
  <si>
    <t>[Covid_LeitosOcup_41.13]</t>
  </si>
  <si>
    <t>[Covid_LeitosOcup_42.13]</t>
  </si>
  <si>
    <t>[Covid_LeitosOcup_43.13]</t>
  </si>
  <si>
    <t>[Covid_LeitosOcup_44.13]</t>
  </si>
  <si>
    <t>[Covid_LeitosOcup_45.13]</t>
  </si>
  <si>
    <t>[Covid_LeitosOcup_46.13]</t>
  </si>
  <si>
    <t>[Covid_LeitosOcup_47.13]</t>
  </si>
  <si>
    <t>[Covid_LeitosOcup_48.13]</t>
  </si>
  <si>
    <t>[Covid_LeitosOcup_49.13]</t>
  </si>
  <si>
    <t>[Covid_LeitosOcup_50.13]</t>
  </si>
  <si>
    <t>[Covid_LeitosOcup_51.13]</t>
  </si>
  <si>
    <t>[Covid_LeitosOcup_52.13]</t>
  </si>
  <si>
    <t>[Covid_LeitosOcup_53.13]</t>
  </si>
  <si>
    <t>[Covid_LeitosOcup_54.13]</t>
  </si>
  <si>
    <t>[Covid_LeitosOcup_55.13]</t>
  </si>
  <si>
    <t>[Covid_LeitosOcup_56.13]</t>
  </si>
  <si>
    <t>[Covid_LeitosOcup_57.13]</t>
  </si>
  <si>
    <t>[Covid_LeitosOcup_58.13]</t>
  </si>
  <si>
    <t>[Covid_LeitosOcup_59.13]</t>
  </si>
  <si>
    <t>[Covid_LeitosOcup_60.13]</t>
  </si>
  <si>
    <t>[Covid_LeitosOcup_61.13]</t>
  </si>
  <si>
    <t>[Covid_LeitosOcup_62.13]</t>
  </si>
  <si>
    <t>[Covid_LeitosOcup_63.13]</t>
  </si>
  <si>
    <t>[Covid_LeitosOcup_64.13]</t>
  </si>
  <si>
    <t>[Covid_LeitosOcup_65.13]</t>
  </si>
  <si>
    <t>[Covid_LeitosOcup_66.13]</t>
  </si>
  <si>
    <t>[Covid_LeitosOcup_67.13]</t>
  </si>
  <si>
    <t>[Covid_LeitosOcup_68.13]</t>
  </si>
  <si>
    <t>[Covid_LeitosOcup_69.13]</t>
  </si>
  <si>
    <t>[Covid_LeitosOcup_70.13]</t>
  </si>
  <si>
    <t>[Covid_LeitosOcup_71.13]</t>
  </si>
  <si>
    <t>[Covid_LeitosOcup_72.13]</t>
  </si>
  <si>
    <t>[Covid_LeitosOcup_73.13]</t>
  </si>
  <si>
    <t>[Covid_LeitosOcup_74.13]</t>
  </si>
  <si>
    <t>[Covid_LeitosOcup_75.13]</t>
  </si>
  <si>
    <t>[Covid_LeitosOcup_76.13]</t>
  </si>
  <si>
    <t>[Covid_LeitosOcup_77.13]</t>
  </si>
  <si>
    <t>[Covid_LeitosOcup_78.13]</t>
  </si>
  <si>
    <t>[Covid_LeitosOcup_79.13]</t>
  </si>
  <si>
    <t>[Covid_LeitosOcup_80.13]</t>
  </si>
  <si>
    <t>[Covid_LeitosOcup_81.13]</t>
  </si>
  <si>
    <t>[Covid_LeitosOcup_82.13]</t>
  </si>
  <si>
    <t>[Covid_LeitosOcup_83.13]</t>
  </si>
  <si>
    <t>[Covid_LeitosOcup_84.13]</t>
  </si>
  <si>
    <t>[Covid_LeitosOcup_85.13]</t>
  </si>
  <si>
    <t>[Covid_LeitosOcup_86.13]</t>
  </si>
  <si>
    <t>[Covid_LeitosOcup_87.13]</t>
  </si>
  <si>
    <t>[Covid_LeitosOcup_88.13]</t>
  </si>
  <si>
    <t>[Covid_LeitosOcup_89.13]</t>
  </si>
  <si>
    <t>[Covid_LeitosOcup_90.13]</t>
  </si>
  <si>
    <t>[Covid_LeitosOcup_1.14]</t>
  </si>
  <si>
    <t>[Covid_LeitosOcup_2.14]</t>
  </si>
  <si>
    <t>[Covid_LeitosOcup_3.14]</t>
  </si>
  <si>
    <t>[Covid_LeitosOcup_4.14]</t>
  </si>
  <si>
    <t>[Covid_LeitosOcup_5.14]</t>
  </si>
  <si>
    <t>[Covid_LeitosOcup_6.14]</t>
  </si>
  <si>
    <t>[Covid_LeitosOcup_7.14]</t>
  </si>
  <si>
    <t>[Covid_LeitosOcup_8.14]</t>
  </si>
  <si>
    <t>[Covid_LeitosOcup_9.14]</t>
  </si>
  <si>
    <t>[Covid_LeitosOcup_10.14]</t>
  </si>
  <si>
    <t>[Covid_LeitosOcup_11.14]</t>
  </si>
  <si>
    <t>[Covid_LeitosOcup_12.14]</t>
  </si>
  <si>
    <t>[Covid_LeitosOcup_13.14]</t>
  </si>
  <si>
    <t>[Covid_LeitosOcup_14.14]</t>
  </si>
  <si>
    <t>[Covid_LeitosOcup_15.14]</t>
  </si>
  <si>
    <t>[Covid_LeitosOcup_16.14]</t>
  </si>
  <si>
    <t>[Covid_LeitosOcup_17.14]</t>
  </si>
  <si>
    <t>[Covid_LeitosOcup_18.14]</t>
  </si>
  <si>
    <t>[Covid_LeitosOcup_19.14]</t>
  </si>
  <si>
    <t>[Covid_LeitosOcup_20.14]</t>
  </si>
  <si>
    <t>[Covid_LeitosOcup_21.14]</t>
  </si>
  <si>
    <t>[Covid_LeitosOcup_22.14]</t>
  </si>
  <si>
    <t>[Covid_LeitosOcup_23.14]</t>
  </si>
  <si>
    <t>[Covid_LeitosOcup_24.14]</t>
  </si>
  <si>
    <t>[Covid_LeitosOcup_25.14]</t>
  </si>
  <si>
    <t>[Covid_LeitosOcup_26.14]</t>
  </si>
  <si>
    <t>[Covid_LeitosOcup_27.14]</t>
  </si>
  <si>
    <t>[Covid_LeitosOcup_28.14]</t>
  </si>
  <si>
    <t>[Covid_LeitosOcup_29.14]</t>
  </si>
  <si>
    <t>[Covid_LeitosOcup_30.14]</t>
  </si>
  <si>
    <t>[Covid_LeitosOcup_31.14]</t>
  </si>
  <si>
    <t>[Covid_LeitosOcup_32.14]</t>
  </si>
  <si>
    <t>[Covid_LeitosOcup_33.14]</t>
  </si>
  <si>
    <t>[Covid_LeitosOcup_34.14]</t>
  </si>
  <si>
    <t>[Covid_LeitosOcup_35.14]</t>
  </si>
  <si>
    <t>[Covid_LeitosOcup_36.14]</t>
  </si>
  <si>
    <t>[Covid_LeitosOcup_37.14]</t>
  </si>
  <si>
    <t>[Covid_LeitosOcup_38.14]</t>
  </si>
  <si>
    <t>[Covid_LeitosOcup_39.14]</t>
  </si>
  <si>
    <t>[Covid_LeitosOcup_40.14]</t>
  </si>
  <si>
    <t>[Covid_LeitosOcup_41.14]</t>
  </si>
  <si>
    <t>[Covid_LeitosOcup_42.14]</t>
  </si>
  <si>
    <t>[Covid_LeitosOcup_43.14]</t>
  </si>
  <si>
    <t>[Covid_LeitosOcup_44.14]</t>
  </si>
  <si>
    <t>[Covid_LeitosOcup_45.14]</t>
  </si>
  <si>
    <t>[Covid_LeitosOcup_46.14]</t>
  </si>
  <si>
    <t>[Covid_LeitosOcup_47.14]</t>
  </si>
  <si>
    <t>[Covid_LeitosOcup_48.14]</t>
  </si>
  <si>
    <t>[Covid_LeitosOcup_49.14]</t>
  </si>
  <si>
    <t>[Covid_LeitosOcup_50.14]</t>
  </si>
  <si>
    <t>[Covid_LeitosOcup_51.14]</t>
  </si>
  <si>
    <t>[Covid_LeitosOcup_52.14]</t>
  </si>
  <si>
    <t>[Covid_LeitosOcup_53.14]</t>
  </si>
  <si>
    <t>[Covid_LeitosOcup_54.14]</t>
  </si>
  <si>
    <t>[Covid_LeitosOcup_55.14]</t>
  </si>
  <si>
    <t>[Covid_LeitosOcup_56.14]</t>
  </si>
  <si>
    <t>[Covid_LeitosOcup_57.14]</t>
  </si>
  <si>
    <t>[Covid_LeitosOcup_58.14]</t>
  </si>
  <si>
    <t>[Covid_LeitosOcup_59.14]</t>
  </si>
  <si>
    <t>[Covid_LeitosOcup_60.14]</t>
  </si>
  <si>
    <t>[Covid_LeitosOcup_61.14]</t>
  </si>
  <si>
    <t>[Covid_LeitosOcup_62.14]</t>
  </si>
  <si>
    <t>[Covid_LeitosOcup_63.14]</t>
  </si>
  <si>
    <t>[Covid_LeitosOcup_64.14]</t>
  </si>
  <si>
    <t>[Covid_LeitosOcup_65.14]</t>
  </si>
  <si>
    <t>[Covid_LeitosOcup_66.14]</t>
  </si>
  <si>
    <t>[Covid_LeitosOcup_67.14]</t>
  </si>
  <si>
    <t>[Covid_LeitosOcup_68.14]</t>
  </si>
  <si>
    <t>[Covid_LeitosOcup_69.14]</t>
  </si>
  <si>
    <t>[Covid_LeitosOcup_70.14]</t>
  </si>
  <si>
    <t>[Covid_LeitosOcup_71.14]</t>
  </si>
  <si>
    <t>[Covid_LeitosOcup_72.14]</t>
  </si>
  <si>
    <t>[Covid_LeitosOcup_73.14]</t>
  </si>
  <si>
    <t>[Covid_LeitosOcup_74.14]</t>
  </si>
  <si>
    <t>[Covid_LeitosOcup_75.14]</t>
  </si>
  <si>
    <t>[Covid_LeitosOcup_76.14]</t>
  </si>
  <si>
    <t>[Covid_LeitosOcup_77.14]</t>
  </si>
  <si>
    <t>[Covid_LeitosOcup_78.14]</t>
  </si>
  <si>
    <t>[Covid_LeitosOcup_79.14]</t>
  </si>
  <si>
    <t>[Covid_LeitosOcup_80.14]</t>
  </si>
  <si>
    <t>[Covid_LeitosOcup_81.14]</t>
  </si>
  <si>
    <t>[Covid_LeitosOcup_82.14]</t>
  </si>
  <si>
    <t>[Covid_LeitosOcup_83.14]</t>
  </si>
  <si>
    <t>[Covid_LeitosOcup_84.14]</t>
  </si>
  <si>
    <t>[Covid_LeitosOcup_85.14]</t>
  </si>
  <si>
    <t>[Covid_LeitosOcup_86.14]</t>
  </si>
  <si>
    <t>[Covid_LeitosOcup_87.14]</t>
  </si>
  <si>
    <t>[Covid_LeitosOcup_88.14]</t>
  </si>
  <si>
    <t>[Covid_LeitosOcup_89.14]</t>
  </si>
  <si>
    <t>[Covid_LeitosOcup_90.14]</t>
  </si>
  <si>
    <t>[Covid_Testes_1.1]</t>
  </si>
  <si>
    <t>[Covid_Testes_2.1]</t>
  </si>
  <si>
    <t>[Covid_Testes_3.1]</t>
  </si>
  <si>
    <t>[Covid_Testes_4.1]</t>
  </si>
  <si>
    <t>[Covid_Testes_5.1]</t>
  </si>
  <si>
    <t>[Covid_Testes_6.1]</t>
  </si>
  <si>
    <t>[Covid_Testes_7.1]</t>
  </si>
  <si>
    <t>[Covid_Testes_8.1]</t>
  </si>
  <si>
    <t>[Covid_Testes_9.1]</t>
  </si>
  <si>
    <t>[Covid_Testes_10.1]</t>
  </si>
  <si>
    <t>[Covid_Testes_11.1]</t>
  </si>
  <si>
    <t>[Covid_Testes_12.1]</t>
  </si>
  <si>
    <t>[Covid_Testes_13.1]</t>
  </si>
  <si>
    <t>[Covid_Testes_14.1]</t>
  </si>
  <si>
    <t>[Covid_Testes_15.1]</t>
  </si>
  <si>
    <t>[Covid_Testes_16.1]</t>
  </si>
  <si>
    <t>[Covid_Testes_17.1]</t>
  </si>
  <si>
    <t>[Covid_Testes_18.1]</t>
  </si>
  <si>
    <t>[Covid_Testes_19.1]</t>
  </si>
  <si>
    <t>[Covid_Testes_20.1]</t>
  </si>
  <si>
    <t>[Covid_Testes_21.1]</t>
  </si>
  <si>
    <t>[Covid_Testes_22.1]</t>
  </si>
  <si>
    <t>[Covid_Testes_23.1]</t>
  </si>
  <si>
    <t>[Covid_Testes_24.1]</t>
  </si>
  <si>
    <t>[Covid_Testes_25.1]</t>
  </si>
  <si>
    <t>[Covid_Testes_26.1]</t>
  </si>
  <si>
    <t>[Covid_Testes_27.1]</t>
  </si>
  <si>
    <t>[Covid_Testes_28.1]</t>
  </si>
  <si>
    <t>[Covid_Testes_29.1]</t>
  </si>
  <si>
    <t>[Covid_Testes_30.1]</t>
  </si>
  <si>
    <t>[Covid_Testes_31.1]</t>
  </si>
  <si>
    <t>[Covid_Testes_32.1]</t>
  </si>
  <si>
    <t>[Covid_Testes_33.1]</t>
  </si>
  <si>
    <t>[Covid_Testes_34.1]</t>
  </si>
  <si>
    <t>[Covid_Testes_35.1]</t>
  </si>
  <si>
    <t>[Covid_Testes_36.1]</t>
  </si>
  <si>
    <t>[Covid_Testes_37.1]</t>
  </si>
  <si>
    <t>[Covid_Testes_38.1]</t>
  </si>
  <si>
    <t>[Covid_Testes_39.1]</t>
  </si>
  <si>
    <t>[Covid_Testes_40.1]</t>
  </si>
  <si>
    <t>[Covid_Testes_41.1]</t>
  </si>
  <si>
    <t>[Covid_Testes_42.1]</t>
  </si>
  <si>
    <t>[Covid_Testes_43.1]</t>
  </si>
  <si>
    <t>[Covid_Testes_44.1]</t>
  </si>
  <si>
    <t>[Covid_Testes_45.1]</t>
  </si>
  <si>
    <t>[Covid_Testes_46.1]</t>
  </si>
  <si>
    <t>[Covid_Testes_47.1]</t>
  </si>
  <si>
    <t>[Covid_Testes_48.1]</t>
  </si>
  <si>
    <t>[Covid_Testes_49.1]</t>
  </si>
  <si>
    <t>[Covid_Testes_50.1]</t>
  </si>
  <si>
    <t>[Covid_Testes_51.1]</t>
  </si>
  <si>
    <t>[Covid_Testes_52.1]</t>
  </si>
  <si>
    <t>[Covid_Testes_53.1]</t>
  </si>
  <si>
    <t>[Covid_Testes_54.1]</t>
  </si>
  <si>
    <t>[Covid_Testes_55.1]</t>
  </si>
  <si>
    <t>[Covid_Testes_56.1]</t>
  </si>
  <si>
    <t>[Covid_Testes_57.1]</t>
  </si>
  <si>
    <t>[Covid_Testes_58.1]</t>
  </si>
  <si>
    <t>[Covid_Testes_59.1]</t>
  </si>
  <si>
    <t>[Covid_Testes_60.1]</t>
  </si>
  <si>
    <t>[Covid_Testes_61.1]</t>
  </si>
  <si>
    <t>[Covid_Testes_62.1]</t>
  </si>
  <si>
    <t>[Covid_Testes_63.1]</t>
  </si>
  <si>
    <t>[Covid_Testes_64.1]</t>
  </si>
  <si>
    <t>[Covid_Testes_65.1]</t>
  </si>
  <si>
    <t>[Covid_Testes_66.1]</t>
  </si>
  <si>
    <t>[Covid_Testes_67.1]</t>
  </si>
  <si>
    <t>[Covid_Testes_68.1]</t>
  </si>
  <si>
    <t>[Covid_Testes_69.1]</t>
  </si>
  <si>
    <t>[Covid_Testes_70.1]</t>
  </si>
  <si>
    <t>[Covid_Testes_71.1]</t>
  </si>
  <si>
    <t>[Covid_Testes_72.1]</t>
  </si>
  <si>
    <t>[Covid_Testes_73.1]</t>
  </si>
  <si>
    <t>[Covid_Testes_74.1]</t>
  </si>
  <si>
    <t>[Covid_Testes_75.1]</t>
  </si>
  <si>
    <t>[Covid_Testes_76.1]</t>
  </si>
  <si>
    <t>[Covid_Testes_77.1]</t>
  </si>
  <si>
    <t>[Covid_Testes_78.1]</t>
  </si>
  <si>
    <t>[Covid_Testes_79.1]</t>
  </si>
  <si>
    <t>[Covid_Testes_80.1]</t>
  </si>
  <si>
    <t>[Covid_Testes_81.1]</t>
  </si>
  <si>
    <t>[Covid_Testes_82.1]</t>
  </si>
  <si>
    <t>[Covid_Testes_83.1]</t>
  </si>
  <si>
    <t>[Covid_Testes_84.1]</t>
  </si>
  <si>
    <t>[Covid_Testes_85.1]</t>
  </si>
  <si>
    <t>[Covid_Testes_86.1]</t>
  </si>
  <si>
    <t>[Covid_Testes_87.1]</t>
  </si>
  <si>
    <t>[Covid_Testes_88.1]</t>
  </si>
  <si>
    <t>[Covid_Testes_89.1]</t>
  </si>
  <si>
    <t>[Covid_Testes_90.1]</t>
  </si>
  <si>
    <t>[Covid_Testes_1.2]</t>
  </si>
  <si>
    <t>[Covid_Testes_2.2]</t>
  </si>
  <si>
    <t>[Covid_Testes_3.2]</t>
  </si>
  <si>
    <t>[Covid_Testes_4.2]</t>
  </si>
  <si>
    <t>[Covid_Testes_5.2]</t>
  </si>
  <si>
    <t>[Covid_Testes_6.2]</t>
  </si>
  <si>
    <t>[Covid_Testes_7.2]</t>
  </si>
  <si>
    <t>[Covid_Testes_8.2]</t>
  </si>
  <si>
    <t>[Covid_Testes_9.2]</t>
  </si>
  <si>
    <t>[Covid_Testes_10.2]</t>
  </si>
  <si>
    <t>[Covid_Testes_11.2]</t>
  </si>
  <si>
    <t>[Covid_Testes_12.2]</t>
  </si>
  <si>
    <t>[Covid_Testes_13.2]</t>
  </si>
  <si>
    <t>[Covid_Testes_14.2]</t>
  </si>
  <si>
    <t>[Covid_Testes_15.2]</t>
  </si>
  <si>
    <t>[Covid_Testes_16.2]</t>
  </si>
  <si>
    <t>[Covid_Testes_17.2]</t>
  </si>
  <si>
    <t>[Covid_Testes_18.2]</t>
  </si>
  <si>
    <t>[Covid_Testes_19.2]</t>
  </si>
  <si>
    <t>[Covid_Testes_20.2]</t>
  </si>
  <si>
    <t>[Covid_Testes_21.2]</t>
  </si>
  <si>
    <t>[Covid_Testes_22.2]</t>
  </si>
  <si>
    <t>[Covid_Testes_23.2]</t>
  </si>
  <si>
    <t>[Covid_Testes_24.2]</t>
  </si>
  <si>
    <t>[Covid_Testes_25.2]</t>
  </si>
  <si>
    <t>[Covid_Testes_26.2]</t>
  </si>
  <si>
    <t>[Covid_Testes_27.2]</t>
  </si>
  <si>
    <t>[Covid_Testes_28.2]</t>
  </si>
  <si>
    <t>[Covid_Testes_29.2]</t>
  </si>
  <si>
    <t>[Covid_Testes_30.2]</t>
  </si>
  <si>
    <t>[Covid_Testes_31.2]</t>
  </si>
  <si>
    <t>[Covid_Testes_32.2]</t>
  </si>
  <si>
    <t>[Covid_Testes_33.2]</t>
  </si>
  <si>
    <t>[Covid_Testes_34.2]</t>
  </si>
  <si>
    <t>[Covid_Testes_35.2]</t>
  </si>
  <si>
    <t>[Covid_Testes_36.2]</t>
  </si>
  <si>
    <t>[Covid_Testes_37.2]</t>
  </si>
  <si>
    <t>[Covid_Testes_38.2]</t>
  </si>
  <si>
    <t>[Covid_Testes_39.2]</t>
  </si>
  <si>
    <t>[Covid_Testes_40.2]</t>
  </si>
  <si>
    <t>[Covid_Testes_41.2]</t>
  </si>
  <si>
    <t>[Covid_Testes_42.2]</t>
  </si>
  <si>
    <t>[Covid_Testes_43.2]</t>
  </si>
  <si>
    <t>[Covid_Testes_44.2]</t>
  </si>
  <si>
    <t>[Covid_Testes_45.2]</t>
  </si>
  <si>
    <t>[Covid_Testes_46.2]</t>
  </si>
  <si>
    <t>[Covid_Testes_47.2]</t>
  </si>
  <si>
    <t>[Covid_Testes_48.2]</t>
  </si>
  <si>
    <t>[Covid_Testes_49.2]</t>
  </si>
  <si>
    <t>[Covid_Testes_50.2]</t>
  </si>
  <si>
    <t>[Covid_Testes_51.2]</t>
  </si>
  <si>
    <t>[Covid_Testes_52.2]</t>
  </si>
  <si>
    <t>[Covid_Testes_53.2]</t>
  </si>
  <si>
    <t>[Covid_Testes_54.2]</t>
  </si>
  <si>
    <t>[Covid_Testes_55.2]</t>
  </si>
  <si>
    <t>[Covid_Testes_56.2]</t>
  </si>
  <si>
    <t>[Covid_Testes_57.2]</t>
  </si>
  <si>
    <t>[Covid_Testes_58.2]</t>
  </si>
  <si>
    <t>[Covid_Testes_59.2]</t>
  </si>
  <si>
    <t>[Covid_Testes_60.2]</t>
  </si>
  <si>
    <t>[Covid_Testes_61.2]</t>
  </si>
  <si>
    <t>[Covid_Testes_62.2]</t>
  </si>
  <si>
    <t>[Covid_Testes_63.2]</t>
  </si>
  <si>
    <t>[Covid_Testes_64.2]</t>
  </si>
  <si>
    <t>[Covid_Testes_65.2]</t>
  </si>
  <si>
    <t>[Covid_Testes_66.2]</t>
  </si>
  <si>
    <t>[Covid_Testes_67.2]</t>
  </si>
  <si>
    <t>[Covid_Testes_68.2]</t>
  </si>
  <si>
    <t>[Covid_Testes_69.2]</t>
  </si>
  <si>
    <t>[Covid_Testes_70.2]</t>
  </si>
  <si>
    <t>[Covid_Testes_71.2]</t>
  </si>
  <si>
    <t>[Covid_Testes_72.2]</t>
  </si>
  <si>
    <t>[Covid_Testes_73.2]</t>
  </si>
  <si>
    <t>[Covid_Testes_74.2]</t>
  </si>
  <si>
    <t>[Covid_Testes_75.2]</t>
  </si>
  <si>
    <t>[Covid_Testes_76.2]</t>
  </si>
  <si>
    <t>[Covid_Testes_77.2]</t>
  </si>
  <si>
    <t>[Covid_Testes_78.2]</t>
  </si>
  <si>
    <t>[Covid_Testes_79.2]</t>
  </si>
  <si>
    <t>[Covid_Testes_80.2]</t>
  </si>
  <si>
    <t>[Covid_Testes_81.2]</t>
  </si>
  <si>
    <t>[Covid_Testes_82.2]</t>
  </si>
  <si>
    <t>[Covid_Testes_83.2]</t>
  </si>
  <si>
    <t>[Covid_Testes_84.2]</t>
  </si>
  <si>
    <t>[Covid_Testes_85.2]</t>
  </si>
  <si>
    <t>[Covid_Testes_86.2]</t>
  </si>
  <si>
    <t>[Covid_Testes_87.2]</t>
  </si>
  <si>
    <t>[Covid_Testes_88.2]</t>
  </si>
  <si>
    <t>[Covid_Testes_89.2]</t>
  </si>
  <si>
    <t>[Covid_Testes_90.2]</t>
  </si>
  <si>
    <t>[Covid_Testes_1.3]</t>
  </si>
  <si>
    <t>[Covid_Testes_2.3]</t>
  </si>
  <si>
    <t>[Covid_Testes_3.3]</t>
  </si>
  <si>
    <t>[Covid_Testes_4.3]</t>
  </si>
  <si>
    <t>[Covid_Testes_5.3]</t>
  </si>
  <si>
    <t>[Covid_Testes_6.3]</t>
  </si>
  <si>
    <t>[Covid_Testes_7.3]</t>
  </si>
  <si>
    <t>[Covid_Testes_8.3]</t>
  </si>
  <si>
    <t>[Covid_Testes_9.3]</t>
  </si>
  <si>
    <t>[Covid_Testes_10.3]</t>
  </si>
  <si>
    <t>[Covid_Testes_11.3]</t>
  </si>
  <si>
    <t>[Covid_Testes_12.3]</t>
  </si>
  <si>
    <t>[Covid_Testes_13.3]</t>
  </si>
  <si>
    <t>[Covid_Testes_14.3]</t>
  </si>
  <si>
    <t>[Covid_Testes_15.3]</t>
  </si>
  <si>
    <t>[Covid_Testes_16.3]</t>
  </si>
  <si>
    <t>[Covid_Testes_17.3]</t>
  </si>
  <si>
    <t>[Covid_Testes_18.3]</t>
  </si>
  <si>
    <t>[Covid_Testes_19.3]</t>
  </si>
  <si>
    <t>[Covid_Testes_20.3]</t>
  </si>
  <si>
    <t>[Covid_Testes_21.3]</t>
  </si>
  <si>
    <t>[Covid_Testes_22.3]</t>
  </si>
  <si>
    <t>[Covid_Testes_23.3]</t>
  </si>
  <si>
    <t>[Covid_Testes_24.3]</t>
  </si>
  <si>
    <t>[Covid_Testes_25.3]</t>
  </si>
  <si>
    <t>[Covid_Testes_26.3]</t>
  </si>
  <si>
    <t>[Covid_Testes_27.3]</t>
  </si>
  <si>
    <t>[Covid_Testes_28.3]</t>
  </si>
  <si>
    <t>[Covid_Testes_29.3]</t>
  </si>
  <si>
    <t>[Covid_Testes_30.3]</t>
  </si>
  <si>
    <t>[Covid_Testes_31.3]</t>
  </si>
  <si>
    <t>[Covid_Testes_32.3]</t>
  </si>
  <si>
    <t>[Covid_Testes_33.3]</t>
  </si>
  <si>
    <t>[Covid_Testes_34.3]</t>
  </si>
  <si>
    <t>[Covid_Testes_35.3]</t>
  </si>
  <si>
    <t>[Covid_Testes_36.3]</t>
  </si>
  <si>
    <t>[Covid_Testes_37.3]</t>
  </si>
  <si>
    <t>[Covid_Testes_38.3]</t>
  </si>
  <si>
    <t>[Covid_Testes_39.3]</t>
  </si>
  <si>
    <t>[Covid_Testes_40.3]</t>
  </si>
  <si>
    <t>[Covid_Testes_41.3]</t>
  </si>
  <si>
    <t>[Covid_Testes_42.3]</t>
  </si>
  <si>
    <t>[Covid_Testes_43.3]</t>
  </si>
  <si>
    <t>[Covid_Testes_44.3]</t>
  </si>
  <si>
    <t>[Covid_Testes_45.3]</t>
  </si>
  <si>
    <t>[Covid_Testes_46.3]</t>
  </si>
  <si>
    <t>[Covid_Testes_47.3]</t>
  </si>
  <si>
    <t>[Covid_Testes_48.3]</t>
  </si>
  <si>
    <t>[Covid_Testes_49.3]</t>
  </si>
  <si>
    <t>[Covid_Testes_50.3]</t>
  </si>
  <si>
    <t>[Covid_Testes_51.3]</t>
  </si>
  <si>
    <t>[Covid_Testes_52.3]</t>
  </si>
  <si>
    <t>[Covid_Testes_53.3]</t>
  </si>
  <si>
    <t>[Covid_Testes_54.3]</t>
  </si>
  <si>
    <t>[Covid_Testes_55.3]</t>
  </si>
  <si>
    <t>[Covid_Testes_56.3]</t>
  </si>
  <si>
    <t>[Covid_Testes_57.3]</t>
  </si>
  <si>
    <t>[Covid_Testes_58.3]</t>
  </si>
  <si>
    <t>[Covid_Testes_59.3]</t>
  </si>
  <si>
    <t>[Covid_Testes_60.3]</t>
  </si>
  <si>
    <t>[Covid_Testes_61.3]</t>
  </si>
  <si>
    <t>[Covid_Testes_62.3]</t>
  </si>
  <si>
    <t>[Covid_Testes_63.3]</t>
  </si>
  <si>
    <t>[Covid_Testes_64.3]</t>
  </si>
  <si>
    <t>[Covid_Testes_65.3]</t>
  </si>
  <si>
    <t>[Covid_Testes_66.3]</t>
  </si>
  <si>
    <t>[Covid_Testes_67.3]</t>
  </si>
  <si>
    <t>[Covid_Testes_68.3]</t>
  </si>
  <si>
    <t>[Covid_Testes_69.3]</t>
  </si>
  <si>
    <t>[Covid_Testes_70.3]</t>
  </si>
  <si>
    <t>[Covid_Testes_71.3]</t>
  </si>
  <si>
    <t>[Covid_Testes_72.3]</t>
  </si>
  <si>
    <t>[Covid_Testes_73.3]</t>
  </si>
  <si>
    <t>[Covid_Testes_74.3]</t>
  </si>
  <si>
    <t>[Covid_Testes_75.3]</t>
  </si>
  <si>
    <t>[Covid_Testes_76.3]</t>
  </si>
  <si>
    <t>[Covid_Testes_77.3]</t>
  </si>
  <si>
    <t>[Covid_Testes_78.3]</t>
  </si>
  <si>
    <t>[Covid_Testes_79.3]</t>
  </si>
  <si>
    <t>[Covid_Testes_80.3]</t>
  </si>
  <si>
    <t>[Covid_Testes_81.3]</t>
  </si>
  <si>
    <t>[Covid_Testes_82.3]</t>
  </si>
  <si>
    <t>[Covid_Testes_83.3]</t>
  </si>
  <si>
    <t>[Covid_Testes_84.3]</t>
  </si>
  <si>
    <t>[Covid_Testes_85.3]</t>
  </si>
  <si>
    <t>[Covid_Testes_86.3]</t>
  </si>
  <si>
    <t>[Covid_Testes_87.3]</t>
  </si>
  <si>
    <t>[Covid_Testes_88.3]</t>
  </si>
  <si>
    <t>[Covid_Testes_89.3]</t>
  </si>
  <si>
    <t>[Covid_Testes_90.3]</t>
  </si>
  <si>
    <t>[Covid_Testes_1.4]</t>
  </si>
  <si>
    <t>[Covid_Testes_2.4]</t>
  </si>
  <si>
    <t>[Covid_Testes_3.4]</t>
  </si>
  <si>
    <t>[Covid_Testes_4.4]</t>
  </si>
  <si>
    <t>[Covid_Testes_5.4]</t>
  </si>
  <si>
    <t>[Covid_Testes_6.4]</t>
  </si>
  <si>
    <t>[Covid_Testes_7.4]</t>
  </si>
  <si>
    <t>[Covid_Testes_8.4]</t>
  </si>
  <si>
    <t>[Covid_Testes_9.4]</t>
  </si>
  <si>
    <t>[Covid_Testes_10.4]</t>
  </si>
  <si>
    <t>[Covid_Testes_11.4]</t>
  </si>
  <si>
    <t>[Covid_Testes_12.4]</t>
  </si>
  <si>
    <t>[Covid_Testes_13.4]</t>
  </si>
  <si>
    <t>[Covid_Testes_14.4]</t>
  </si>
  <si>
    <t>[Covid_Testes_15.4]</t>
  </si>
  <si>
    <t>[Covid_Testes_16.4]</t>
  </si>
  <si>
    <t>[Covid_Testes_17.4]</t>
  </si>
  <si>
    <t>[Covid_Testes_18.4]</t>
  </si>
  <si>
    <t>[Covid_Testes_19.4]</t>
  </si>
  <si>
    <t>[Covid_Testes_20.4]</t>
  </si>
  <si>
    <t>[Covid_Testes_21.4]</t>
  </si>
  <si>
    <t>[Covid_Testes_22.4]</t>
  </si>
  <si>
    <t>[Covid_Testes_23.4]</t>
  </si>
  <si>
    <t>[Covid_Testes_24.4]</t>
  </si>
  <si>
    <t>[Covid_Testes_25.4]</t>
  </si>
  <si>
    <t>[Covid_Testes_26.4]</t>
  </si>
  <si>
    <t>[Covid_Testes_27.4]</t>
  </si>
  <si>
    <t>[Covid_Testes_28.4]</t>
  </si>
  <si>
    <t>[Covid_Testes_29.4]</t>
  </si>
  <si>
    <t>[Covid_Testes_30.4]</t>
  </si>
  <si>
    <t>[Covid_Testes_31.4]</t>
  </si>
  <si>
    <t>[Covid_Testes_32.4]</t>
  </si>
  <si>
    <t>[Covid_Testes_33.4]</t>
  </si>
  <si>
    <t>[Covid_Testes_34.4]</t>
  </si>
  <si>
    <t>[Covid_Testes_35.4]</t>
  </si>
  <si>
    <t>[Covid_Testes_36.4]</t>
  </si>
  <si>
    <t>[Covid_Testes_37.4]</t>
  </si>
  <si>
    <t>[Covid_Testes_38.4]</t>
  </si>
  <si>
    <t>[Covid_Testes_39.4]</t>
  </si>
  <si>
    <t>[Covid_Testes_40.4]</t>
  </si>
  <si>
    <t>[Covid_Testes_41.4]</t>
  </si>
  <si>
    <t>[Covid_Testes_42.4]</t>
  </si>
  <si>
    <t>[Covid_Testes_43.4]</t>
  </si>
  <si>
    <t>[Covid_Testes_44.4]</t>
  </si>
  <si>
    <t>[Covid_Testes_45.4]</t>
  </si>
  <si>
    <t>[Covid_Testes_46.4]</t>
  </si>
  <si>
    <t>[Covid_Testes_47.4]</t>
  </si>
  <si>
    <t>[Covid_Testes_48.4]</t>
  </si>
  <si>
    <t>[Covid_Testes_49.4]</t>
  </si>
  <si>
    <t>[Covid_Testes_50.4]</t>
  </si>
  <si>
    <t>[Covid_Testes_51.4]</t>
  </si>
  <si>
    <t>[Covid_Testes_52.4]</t>
  </si>
  <si>
    <t>[Covid_Testes_53.4]</t>
  </si>
  <si>
    <t>[Covid_Testes_54.4]</t>
  </si>
  <si>
    <t>[Covid_Testes_55.4]</t>
  </si>
  <si>
    <t>[Covid_Testes_56.4]</t>
  </si>
  <si>
    <t>[Covid_Testes_57.4]</t>
  </si>
  <si>
    <t>[Covid_Testes_58.4]</t>
  </si>
  <si>
    <t>[Covid_Testes_59.4]</t>
  </si>
  <si>
    <t>[Covid_Testes_60.4]</t>
  </si>
  <si>
    <t>[Covid_Testes_61.4]</t>
  </si>
  <si>
    <t>[Covid_Testes_62.4]</t>
  </si>
  <si>
    <t>[Covid_Testes_63.4]</t>
  </si>
  <si>
    <t>[Covid_Testes_64.4]</t>
  </si>
  <si>
    <t>[Covid_Testes_65.4]</t>
  </si>
  <si>
    <t>[Covid_Testes_66.4]</t>
  </si>
  <si>
    <t>[Covid_Testes_67.4]</t>
  </si>
  <si>
    <t>[Covid_Testes_68.4]</t>
  </si>
  <si>
    <t>[Covid_Testes_69.4]</t>
  </si>
  <si>
    <t>[Covid_Testes_70.4]</t>
  </si>
  <si>
    <t>[Covid_Testes_71.4]</t>
  </si>
  <si>
    <t>[Covid_Testes_72.4]</t>
  </si>
  <si>
    <t>[Covid_Testes_73.4]</t>
  </si>
  <si>
    <t>[Covid_Testes_74.4]</t>
  </si>
  <si>
    <t>[Covid_Testes_75.4]</t>
  </si>
  <si>
    <t>[Covid_Testes_76.4]</t>
  </si>
  <si>
    <t>[Covid_Testes_77.4]</t>
  </si>
  <si>
    <t>[Covid_Testes_78.4]</t>
  </si>
  <si>
    <t>[Covid_Testes_79.4]</t>
  </si>
  <si>
    <t>[Covid_Testes_80.4]</t>
  </si>
  <si>
    <t>[Covid_Testes_81.4]</t>
  </si>
  <si>
    <t>[Covid_Testes_82.4]</t>
  </si>
  <si>
    <t>[Covid_Testes_83.4]</t>
  </si>
  <si>
    <t>[Covid_Testes_84.4]</t>
  </si>
  <si>
    <t>[Covid_Testes_85.4]</t>
  </si>
  <si>
    <t>[Covid_Testes_86.4]</t>
  </si>
  <si>
    <t>[Covid_Testes_87.4]</t>
  </si>
  <si>
    <t>[Covid_Testes_88.4]</t>
  </si>
  <si>
    <t>[Covid_Testes_89.4]</t>
  </si>
  <si>
    <t>[Covid_Testes_90.4]</t>
  </si>
  <si>
    <t>[Covid_Testes_1.5]</t>
  </si>
  <si>
    <t>[Covid_Testes_2.5]</t>
  </si>
  <si>
    <t>[Covid_Testes_3.5]</t>
  </si>
  <si>
    <t>[Covid_Testes_4.5]</t>
  </si>
  <si>
    <t>[Covid_Testes_5.5]</t>
  </si>
  <si>
    <t>[Covid_Testes_6.5]</t>
  </si>
  <si>
    <t>[Covid_Testes_7.5]</t>
  </si>
  <si>
    <t>[Covid_Testes_8.5]</t>
  </si>
  <si>
    <t>[Covid_Testes_9.5]</t>
  </si>
  <si>
    <t>[Covid_Testes_10.5]</t>
  </si>
  <si>
    <t>[Covid_Testes_11.5]</t>
  </si>
  <si>
    <t>[Covid_Testes_12.5]</t>
  </si>
  <si>
    <t>[Covid_Testes_13.5]</t>
  </si>
  <si>
    <t>[Covid_Testes_14.5]</t>
  </si>
  <si>
    <t>[Covid_Testes_15.5]</t>
  </si>
  <si>
    <t>[Covid_Testes_16.5]</t>
  </si>
  <si>
    <t>[Covid_Testes_17.5]</t>
  </si>
  <si>
    <t>[Covid_Testes_18.5]</t>
  </si>
  <si>
    <t>[Covid_Testes_19.5]</t>
  </si>
  <si>
    <t>[Covid_Testes_20.5]</t>
  </si>
  <si>
    <t>[Covid_Testes_21.5]</t>
  </si>
  <si>
    <t>[Covid_Testes_22.5]</t>
  </si>
  <si>
    <t>[Covid_Testes_23.5]</t>
  </si>
  <si>
    <t>[Covid_Testes_24.5]</t>
  </si>
  <si>
    <t>[Covid_Testes_25.5]</t>
  </si>
  <si>
    <t>[Covid_Testes_26.5]</t>
  </si>
  <si>
    <t>[Covid_Testes_27.5]</t>
  </si>
  <si>
    <t>[Covid_Testes_28.5]</t>
  </si>
  <si>
    <t>[Covid_Testes_29.5]</t>
  </si>
  <si>
    <t>[Covid_Testes_30.5]</t>
  </si>
  <si>
    <t>[Covid_Testes_31.5]</t>
  </si>
  <si>
    <t>[Covid_Testes_32.5]</t>
  </si>
  <si>
    <t>[Covid_Testes_33.5]</t>
  </si>
  <si>
    <t>[Covid_Testes_34.5]</t>
  </si>
  <si>
    <t>[Covid_Testes_35.5]</t>
  </si>
  <si>
    <t>[Covid_Testes_36.5]</t>
  </si>
  <si>
    <t>[Covid_Testes_37.5]</t>
  </si>
  <si>
    <t>[Covid_Testes_38.5]</t>
  </si>
  <si>
    <t>[Covid_Testes_39.5]</t>
  </si>
  <si>
    <t>[Covid_Testes_40.5]</t>
  </si>
  <si>
    <t>[Covid_Testes_41.5]</t>
  </si>
  <si>
    <t>[Covid_Testes_42.5]</t>
  </si>
  <si>
    <t>[Covid_Testes_43.5]</t>
  </si>
  <si>
    <t>[Covid_Testes_44.5]</t>
  </si>
  <si>
    <t>[Covid_Testes_45.5]</t>
  </si>
  <si>
    <t>[Covid_Testes_46.5]</t>
  </si>
  <si>
    <t>[Covid_Testes_47.5]</t>
  </si>
  <si>
    <t>[Covid_Testes_48.5]</t>
  </si>
  <si>
    <t>[Covid_Testes_49.5]</t>
  </si>
  <si>
    <t>[Covid_Testes_50.5]</t>
  </si>
  <si>
    <t>[Covid_Testes_51.5]</t>
  </si>
  <si>
    <t>[Covid_Testes_52.5]</t>
  </si>
  <si>
    <t>[Covid_Testes_53.5]</t>
  </si>
  <si>
    <t>[Covid_Testes_54.5]</t>
  </si>
  <si>
    <t>[Covid_Testes_55.5]</t>
  </si>
  <si>
    <t>[Covid_Testes_56.5]</t>
  </si>
  <si>
    <t>[Covid_Testes_57.5]</t>
  </si>
  <si>
    <t>[Covid_Testes_58.5]</t>
  </si>
  <si>
    <t>[Covid_Testes_59.5]</t>
  </si>
  <si>
    <t>[Covid_Testes_60.5]</t>
  </si>
  <si>
    <t>[Covid_Testes_61.5]</t>
  </si>
  <si>
    <t>[Covid_Testes_62.5]</t>
  </si>
  <si>
    <t>[Covid_Testes_63.5]</t>
  </si>
  <si>
    <t>[Covid_Testes_64.5]</t>
  </si>
  <si>
    <t>[Covid_Testes_65.5]</t>
  </si>
  <si>
    <t>[Covid_Testes_66.5]</t>
  </si>
  <si>
    <t>[Covid_Testes_67.5]</t>
  </si>
  <si>
    <t>[Covid_Testes_68.5]</t>
  </si>
  <si>
    <t>[Covid_Testes_69.5]</t>
  </si>
  <si>
    <t>[Covid_Testes_70.5]</t>
  </si>
  <si>
    <t>[Covid_Testes_71.5]</t>
  </si>
  <si>
    <t>[Covid_Testes_72.5]</t>
  </si>
  <si>
    <t>[Covid_Testes_73.5]</t>
  </si>
  <si>
    <t>[Covid_Testes_74.5]</t>
  </si>
  <si>
    <t>[Covid_Testes_75.5]</t>
  </si>
  <si>
    <t>[Covid_Testes_76.5]</t>
  </si>
  <si>
    <t>[Covid_Testes_77.5]</t>
  </si>
  <si>
    <t>[Covid_Testes_78.5]</t>
  </si>
  <si>
    <t>[Covid_Testes_79.5]</t>
  </si>
  <si>
    <t>[Covid_Testes_80.5]</t>
  </si>
  <si>
    <t>[Covid_Testes_81.5]</t>
  </si>
  <si>
    <t>[Covid_Testes_82.5]</t>
  </si>
  <si>
    <t>[Covid_Testes_83.5]</t>
  </si>
  <si>
    <t>[Covid_Testes_84.5]</t>
  </si>
  <si>
    <t>[Covid_Testes_85.5]</t>
  </si>
  <si>
    <t>[Covid_Testes_86.5]</t>
  </si>
  <si>
    <t>[Covid_Testes_87.5]</t>
  </si>
  <si>
    <t>[Covid_Testes_88.5]</t>
  </si>
  <si>
    <t>[Covid_Testes_89.5]</t>
  </si>
  <si>
    <t>[Covid_Testes_90.5]</t>
  </si>
  <si>
    <t>[Covid_Testes_1.6]</t>
  </si>
  <si>
    <t>[Covid_Testes_2.6]</t>
  </si>
  <si>
    <t>[Covid_Testes_3.6]</t>
  </si>
  <si>
    <t>[Covid_Testes_4.6]</t>
  </si>
  <si>
    <t>[Covid_Testes_5.6]</t>
  </si>
  <si>
    <t>[Covid_Testes_6.6]</t>
  </si>
  <si>
    <t>[Covid_Testes_7.6]</t>
  </si>
  <si>
    <t>[Covid_Testes_8.6]</t>
  </si>
  <si>
    <t>[Covid_Testes_9.6]</t>
  </si>
  <si>
    <t>[Covid_Testes_10.6]</t>
  </si>
  <si>
    <t>[Covid_Testes_11.6]</t>
  </si>
  <si>
    <t>[Covid_Testes_12.6]</t>
  </si>
  <si>
    <t>[Covid_Testes_13.6]</t>
  </si>
  <si>
    <t>[Covid_Testes_14.6]</t>
  </si>
  <si>
    <t>[Covid_Testes_15.6]</t>
  </si>
  <si>
    <t>[Covid_Testes_16.6]</t>
  </si>
  <si>
    <t>[Covid_Testes_17.6]</t>
  </si>
  <si>
    <t>[Covid_Testes_18.6]</t>
  </si>
  <si>
    <t>[Covid_Testes_19.6]</t>
  </si>
  <si>
    <t>[Covid_Testes_20.6]</t>
  </si>
  <si>
    <t>[Covid_Testes_21.6]</t>
  </si>
  <si>
    <t>[Covid_Testes_22.6]</t>
  </si>
  <si>
    <t>[Covid_Testes_23.6]</t>
  </si>
  <si>
    <t>[Covid_Testes_24.6]</t>
  </si>
  <si>
    <t>[Covid_Testes_25.6]</t>
  </si>
  <si>
    <t>[Covid_Testes_26.6]</t>
  </si>
  <si>
    <t>[Covid_Testes_27.6]</t>
  </si>
  <si>
    <t>[Covid_Testes_28.6]</t>
  </si>
  <si>
    <t>[Covid_Testes_29.6]</t>
  </si>
  <si>
    <t>[Covid_Testes_30.6]</t>
  </si>
  <si>
    <t>[Covid_Testes_31.6]</t>
  </si>
  <si>
    <t>[Covid_Testes_32.6]</t>
  </si>
  <si>
    <t>[Covid_Testes_33.6]</t>
  </si>
  <si>
    <t>[Covid_Testes_34.6]</t>
  </si>
  <si>
    <t>[Covid_Testes_35.6]</t>
  </si>
  <si>
    <t>[Covid_Testes_36.6]</t>
  </si>
  <si>
    <t>[Covid_Testes_37.6]</t>
  </si>
  <si>
    <t>[Covid_Testes_38.6]</t>
  </si>
  <si>
    <t>[Covid_Testes_39.6]</t>
  </si>
  <si>
    <t>[Covid_Testes_40.6]</t>
  </si>
  <si>
    <t>[Covid_Testes_41.6]</t>
  </si>
  <si>
    <t>[Covid_Testes_42.6]</t>
  </si>
  <si>
    <t>[Covid_Testes_43.6]</t>
  </si>
  <si>
    <t>[Covid_Testes_44.6]</t>
  </si>
  <si>
    <t>[Covid_Testes_45.6]</t>
  </si>
  <si>
    <t>[Covid_Testes_46.6]</t>
  </si>
  <si>
    <t>[Covid_Testes_47.6]</t>
  </si>
  <si>
    <t>[Covid_Testes_48.6]</t>
  </si>
  <si>
    <t>[Covid_Testes_49.6]</t>
  </si>
  <si>
    <t>[Covid_Testes_50.6]</t>
  </si>
  <si>
    <t>[Covid_Testes_51.6]</t>
  </si>
  <si>
    <t>[Covid_Testes_52.6]</t>
  </si>
  <si>
    <t>[Covid_Testes_53.6]</t>
  </si>
  <si>
    <t>[Covid_Testes_54.6]</t>
  </si>
  <si>
    <t>[Covid_Testes_55.6]</t>
  </si>
  <si>
    <t>[Covid_Testes_56.6]</t>
  </si>
  <si>
    <t>[Covid_Testes_57.6]</t>
  </si>
  <si>
    <t>[Covid_Testes_58.6]</t>
  </si>
  <si>
    <t>[Covid_Testes_59.6]</t>
  </si>
  <si>
    <t>[Covid_Testes_60.6]</t>
  </si>
  <si>
    <t>[Covid_Testes_61.6]</t>
  </si>
  <si>
    <t>[Covid_Testes_62.6]</t>
  </si>
  <si>
    <t>[Covid_Testes_63.6]</t>
  </si>
  <si>
    <t>[Covid_Testes_64.6]</t>
  </si>
  <si>
    <t>[Covid_Testes_65.6]</t>
  </si>
  <si>
    <t>[Covid_Testes_66.6]</t>
  </si>
  <si>
    <t>[Covid_Testes_67.6]</t>
  </si>
  <si>
    <t>[Covid_Testes_68.6]</t>
  </si>
  <si>
    <t>[Covid_Testes_69.6]</t>
  </si>
  <si>
    <t>[Covid_Testes_70.6]</t>
  </si>
  <si>
    <t>[Covid_Testes_71.6]</t>
  </si>
  <si>
    <t>[Covid_Testes_72.6]</t>
  </si>
  <si>
    <t>[Covid_Testes_73.6]</t>
  </si>
  <si>
    <t>[Covid_Testes_74.6]</t>
  </si>
  <si>
    <t>[Covid_Testes_75.6]</t>
  </si>
  <si>
    <t>[Covid_Testes_76.6]</t>
  </si>
  <si>
    <t>[Covid_Testes_77.6]</t>
  </si>
  <si>
    <t>[Covid_Testes_78.6]</t>
  </si>
  <si>
    <t>[Covid_Testes_79.6]</t>
  </si>
  <si>
    <t>[Covid_Testes_80.6]</t>
  </si>
  <si>
    <t>[Covid_Testes_81.6]</t>
  </si>
  <si>
    <t>[Covid_Testes_82.6]</t>
  </si>
  <si>
    <t>[Covid_Testes_83.6]</t>
  </si>
  <si>
    <t>[Covid_Testes_84.6]</t>
  </si>
  <si>
    <t>[Covid_Testes_85.6]</t>
  </si>
  <si>
    <t>[Covid_Testes_86.6]</t>
  </si>
  <si>
    <t>[Covid_Testes_87.6]</t>
  </si>
  <si>
    <t>[Covid_Testes_88.6]</t>
  </si>
  <si>
    <t>[Covid_Testes_89.6]</t>
  </si>
  <si>
    <t>[Covid_Testes_90.6]</t>
  </si>
  <si>
    <t>[Covid_Testes_1.7]</t>
  </si>
  <si>
    <t>[Covid_Testes_2.7]</t>
  </si>
  <si>
    <t>[Covid_Testes_3.7]</t>
  </si>
  <si>
    <t>[Covid_Testes_4.7]</t>
  </si>
  <si>
    <t>[Covid_Testes_5.7]</t>
  </si>
  <si>
    <t>[Covid_Testes_6.7]</t>
  </si>
  <si>
    <t>[Covid_Testes_7.7]</t>
  </si>
  <si>
    <t>[Covid_Testes_8.7]</t>
  </si>
  <si>
    <t>[Covid_Testes_9.7]</t>
  </si>
  <si>
    <t>[Covid_Testes_10.7]</t>
  </si>
  <si>
    <t>[Covid_Testes_11.7]</t>
  </si>
  <si>
    <t>[Covid_Testes_12.7]</t>
  </si>
  <si>
    <t>[Covid_Testes_13.7]</t>
  </si>
  <si>
    <t>[Covid_Testes_14.7]</t>
  </si>
  <si>
    <t>[Covid_Testes_15.7]</t>
  </si>
  <si>
    <t>[Covid_Testes_16.7]</t>
  </si>
  <si>
    <t>[Covid_Testes_17.7]</t>
  </si>
  <si>
    <t>[Covid_Testes_18.7]</t>
  </si>
  <si>
    <t>[Covid_Testes_19.7]</t>
  </si>
  <si>
    <t>[Covid_Testes_20.7]</t>
  </si>
  <si>
    <t>[Covid_Testes_21.7]</t>
  </si>
  <si>
    <t>[Covid_Testes_22.7]</t>
  </si>
  <si>
    <t>[Covid_Testes_23.7]</t>
  </si>
  <si>
    <t>[Covid_Testes_24.7]</t>
  </si>
  <si>
    <t>[Covid_Testes_25.7]</t>
  </si>
  <si>
    <t>[Covid_Testes_26.7]</t>
  </si>
  <si>
    <t>[Covid_Testes_27.7]</t>
  </si>
  <si>
    <t>[Covid_Testes_28.7]</t>
  </si>
  <si>
    <t>[Covid_Testes_29.7]</t>
  </si>
  <si>
    <t>[Covid_Testes_30.7]</t>
  </si>
  <si>
    <t>[Covid_Testes_31.7]</t>
  </si>
  <si>
    <t>[Covid_Testes_32.7]</t>
  </si>
  <si>
    <t>[Covid_Testes_33.7]</t>
  </si>
  <si>
    <t>[Covid_Testes_34.7]</t>
  </si>
  <si>
    <t>[Covid_Testes_35.7]</t>
  </si>
  <si>
    <t>[Covid_Testes_36.7]</t>
  </si>
  <si>
    <t>[Covid_Testes_37.7]</t>
  </si>
  <si>
    <t>[Covid_Testes_38.7]</t>
  </si>
  <si>
    <t>[Covid_Testes_39.7]</t>
  </si>
  <si>
    <t>[Covid_Testes_40.7]</t>
  </si>
  <si>
    <t>[Covid_Testes_41.7]</t>
  </si>
  <si>
    <t>[Covid_Testes_42.7]</t>
  </si>
  <si>
    <t>[Covid_Testes_43.7]</t>
  </si>
  <si>
    <t>[Covid_Testes_44.7]</t>
  </si>
  <si>
    <t>[Covid_Testes_45.7]</t>
  </si>
  <si>
    <t>[Covid_Testes_46.7]</t>
  </si>
  <si>
    <t>[Covid_Testes_47.7]</t>
  </si>
  <si>
    <t>[Covid_Testes_48.7]</t>
  </si>
  <si>
    <t>[Covid_Testes_49.7]</t>
  </si>
  <si>
    <t>[Covid_Testes_50.7]</t>
  </si>
  <si>
    <t>[Covid_Testes_51.7]</t>
  </si>
  <si>
    <t>[Covid_Testes_52.7]</t>
  </si>
  <si>
    <t>[Covid_Testes_53.7]</t>
  </si>
  <si>
    <t>[Covid_Testes_54.7]</t>
  </si>
  <si>
    <t>[Covid_Testes_55.7]</t>
  </si>
  <si>
    <t>[Covid_Testes_56.7]</t>
  </si>
  <si>
    <t>[Covid_Testes_57.7]</t>
  </si>
  <si>
    <t>[Covid_Testes_58.7]</t>
  </si>
  <si>
    <t>[Covid_Testes_59.7]</t>
  </si>
  <si>
    <t>[Covid_Testes_60.7]</t>
  </si>
  <si>
    <t>[Covid_Testes_61.7]</t>
  </si>
  <si>
    <t>[Covid_Testes_62.7]</t>
  </si>
  <si>
    <t>[Covid_Testes_63.7]</t>
  </si>
  <si>
    <t>[Covid_Testes_64.7]</t>
  </si>
  <si>
    <t>[Covid_Testes_65.7]</t>
  </si>
  <si>
    <t>[Covid_Testes_66.7]</t>
  </si>
  <si>
    <t>[Covid_Testes_67.7]</t>
  </si>
  <si>
    <t>[Covid_Testes_68.7]</t>
  </si>
  <si>
    <t>[Covid_Testes_69.7]</t>
  </si>
  <si>
    <t>[Covid_Testes_70.7]</t>
  </si>
  <si>
    <t>[Covid_Testes_71.7]</t>
  </si>
  <si>
    <t>[Covid_Testes_72.7]</t>
  </si>
  <si>
    <t>[Covid_Testes_73.7]</t>
  </si>
  <si>
    <t>[Covid_Testes_74.7]</t>
  </si>
  <si>
    <t>[Covid_Testes_75.7]</t>
  </si>
  <si>
    <t>[Covid_Testes_76.7]</t>
  </si>
  <si>
    <t>[Covid_Testes_77.7]</t>
  </si>
  <si>
    <t>[Covid_Testes_78.7]</t>
  </si>
  <si>
    <t>[Covid_Testes_79.7]</t>
  </si>
  <si>
    <t>[Covid_Testes_80.7]</t>
  </si>
  <si>
    <t>[Covid_Testes_81.7]</t>
  </si>
  <si>
    <t>[Covid_Testes_82.7]</t>
  </si>
  <si>
    <t>[Covid_Testes_83.7]</t>
  </si>
  <si>
    <t>[Covid_Testes_84.7]</t>
  </si>
  <si>
    <t>[Covid_Testes_85.7]</t>
  </si>
  <si>
    <t>[Covid_Testes_86.7]</t>
  </si>
  <si>
    <t>[Covid_Testes_87.7]</t>
  </si>
  <si>
    <t>[Covid_Testes_88.7]</t>
  </si>
  <si>
    <t>[Covid_Testes_89.7]</t>
  </si>
  <si>
    <t>[Covid_Testes_90.7]</t>
  </si>
  <si>
    <t>[Covid_Testes_1.8]</t>
  </si>
  <si>
    <t>[Covid_Testes_2.8]</t>
  </si>
  <si>
    <t>[Covid_Testes_3.8]</t>
  </si>
  <si>
    <t>[Covid_Testes_4.8]</t>
  </si>
  <si>
    <t>[Covid_Testes_5.8]</t>
  </si>
  <si>
    <t>[Covid_Testes_6.8]</t>
  </si>
  <si>
    <t>[Covid_Testes_7.8]</t>
  </si>
  <si>
    <t>[Covid_Testes_8.8]</t>
  </si>
  <si>
    <t>[Covid_Testes_9.8]</t>
  </si>
  <si>
    <t>[Covid_Testes_10.8]</t>
  </si>
  <si>
    <t>[Covid_Testes_11.8]</t>
  </si>
  <si>
    <t>[Covid_Testes_12.8]</t>
  </si>
  <si>
    <t>[Covid_Testes_13.8]</t>
  </si>
  <si>
    <t>[Covid_Testes_14.8]</t>
  </si>
  <si>
    <t>[Covid_Testes_15.8]</t>
  </si>
  <si>
    <t>[Covid_Testes_16.8]</t>
  </si>
  <si>
    <t>[Covid_Testes_17.8]</t>
  </si>
  <si>
    <t>[Covid_Testes_18.8]</t>
  </si>
  <si>
    <t>[Covid_Testes_19.8]</t>
  </si>
  <si>
    <t>[Covid_Testes_20.8]</t>
  </si>
  <si>
    <t>[Covid_Testes_21.8]</t>
  </si>
  <si>
    <t>[Covid_Testes_22.8]</t>
  </si>
  <si>
    <t>[Covid_Testes_23.8]</t>
  </si>
  <si>
    <t>[Covid_Testes_24.8]</t>
  </si>
  <si>
    <t>[Covid_Testes_25.8]</t>
  </si>
  <si>
    <t>[Covid_Testes_26.8]</t>
  </si>
  <si>
    <t>[Covid_Testes_27.8]</t>
  </si>
  <si>
    <t>[Covid_Testes_28.8]</t>
  </si>
  <si>
    <t>[Covid_Testes_29.8]</t>
  </si>
  <si>
    <t>[Covid_Testes_30.8]</t>
  </si>
  <si>
    <t>[Covid_Testes_31.8]</t>
  </si>
  <si>
    <t>[Covid_Testes_32.8]</t>
  </si>
  <si>
    <t>[Covid_Testes_33.8]</t>
  </si>
  <si>
    <t>[Covid_Testes_34.8]</t>
  </si>
  <si>
    <t>[Covid_Testes_35.8]</t>
  </si>
  <si>
    <t>[Covid_Testes_36.8]</t>
  </si>
  <si>
    <t>[Covid_Testes_37.8]</t>
  </si>
  <si>
    <t>[Covid_Testes_38.8]</t>
  </si>
  <si>
    <t>[Covid_Testes_39.8]</t>
  </si>
  <si>
    <t>[Covid_Testes_40.8]</t>
  </si>
  <si>
    <t>[Covid_Testes_41.8]</t>
  </si>
  <si>
    <t>[Covid_Testes_42.8]</t>
  </si>
  <si>
    <t>[Covid_Testes_43.8]</t>
  </si>
  <si>
    <t>[Covid_Testes_44.8]</t>
  </si>
  <si>
    <t>[Covid_Testes_45.8]</t>
  </si>
  <si>
    <t>[Covid_Testes_46.8]</t>
  </si>
  <si>
    <t>[Covid_Testes_47.8]</t>
  </si>
  <si>
    <t>[Covid_Testes_48.8]</t>
  </si>
  <si>
    <t>[Covid_Testes_49.8]</t>
  </si>
  <si>
    <t>[Covid_Testes_50.8]</t>
  </si>
  <si>
    <t>[Covid_Testes_51.8]</t>
  </si>
  <si>
    <t>[Covid_Testes_52.8]</t>
  </si>
  <si>
    <t>[Covid_Testes_53.8]</t>
  </si>
  <si>
    <t>[Covid_Testes_54.8]</t>
  </si>
  <si>
    <t>[Covid_Testes_55.8]</t>
  </si>
  <si>
    <t>[Covid_Testes_56.8]</t>
  </si>
  <si>
    <t>[Covid_Testes_57.8]</t>
  </si>
  <si>
    <t>[Covid_Testes_58.8]</t>
  </si>
  <si>
    <t>[Covid_Testes_59.8]</t>
  </si>
  <si>
    <t>[Covid_Testes_60.8]</t>
  </si>
  <si>
    <t>[Covid_Testes_61.8]</t>
  </si>
  <si>
    <t>[Covid_Testes_62.8]</t>
  </si>
  <si>
    <t>[Covid_Testes_63.8]</t>
  </si>
  <si>
    <t>[Covid_Testes_64.8]</t>
  </si>
  <si>
    <t>[Covid_Testes_65.8]</t>
  </si>
  <si>
    <t>[Covid_Testes_66.8]</t>
  </si>
  <si>
    <t>[Covid_Testes_67.8]</t>
  </si>
  <si>
    <t>[Covid_Testes_68.8]</t>
  </si>
  <si>
    <t>[Covid_Testes_69.8]</t>
  </si>
  <si>
    <t>[Covid_Testes_70.8]</t>
  </si>
  <si>
    <t>[Covid_Testes_71.8]</t>
  </si>
  <si>
    <t>[Covid_Testes_72.8]</t>
  </si>
  <si>
    <t>[Covid_Testes_73.8]</t>
  </si>
  <si>
    <t>[Covid_Testes_74.8]</t>
  </si>
  <si>
    <t>[Covid_Testes_75.8]</t>
  </si>
  <si>
    <t>[Covid_Testes_76.8]</t>
  </si>
  <si>
    <t>[Covid_Testes_77.8]</t>
  </si>
  <si>
    <t>[Covid_Testes_78.8]</t>
  </si>
  <si>
    <t>[Covid_Testes_79.8]</t>
  </si>
  <si>
    <t>[Covid_Testes_80.8]</t>
  </si>
  <si>
    <t>[Covid_Testes_81.8]</t>
  </si>
  <si>
    <t>[Covid_Testes_82.8]</t>
  </si>
  <si>
    <t>[Covid_Testes_83.8]</t>
  </si>
  <si>
    <t>[Covid_Testes_84.8]</t>
  </si>
  <si>
    <t>[Covid_Testes_85.8]</t>
  </si>
  <si>
    <t>[Covid_Testes_86.8]</t>
  </si>
  <si>
    <t>[Covid_Testes_87.8]</t>
  </si>
  <si>
    <t>[Covid_Testes_88.8]</t>
  </si>
  <si>
    <t>[Covid_Testes_89.8]</t>
  </si>
  <si>
    <t>[Covid_Testes_90.8]</t>
  </si>
  <si>
    <t>[Covid_Testes_1.9]</t>
  </si>
  <si>
    <t>[Covid_Testes_2.9]</t>
  </si>
  <si>
    <t>[Covid_Testes_3.9]</t>
  </si>
  <si>
    <t>[Covid_Testes_4.9]</t>
  </si>
  <si>
    <t>[Covid_Testes_5.9]</t>
  </si>
  <si>
    <t>[Covid_Testes_6.9]</t>
  </si>
  <si>
    <t>[Covid_Testes_7.9]</t>
  </si>
  <si>
    <t>[Covid_Testes_8.9]</t>
  </si>
  <si>
    <t>[Covid_Testes_9.9]</t>
  </si>
  <si>
    <t>[Covid_Testes_10.9]</t>
  </si>
  <si>
    <t>[Covid_Testes_11.9]</t>
  </si>
  <si>
    <t>[Covid_Testes_12.9]</t>
  </si>
  <si>
    <t>[Covid_Testes_13.9]</t>
  </si>
  <si>
    <t>[Covid_Testes_14.9]</t>
  </si>
  <si>
    <t>[Covid_Testes_15.9]</t>
  </si>
  <si>
    <t>[Covid_Testes_16.9]</t>
  </si>
  <si>
    <t>[Covid_Testes_17.9]</t>
  </si>
  <si>
    <t>[Covid_Testes_18.9]</t>
  </si>
  <si>
    <t>[Covid_Testes_19.9]</t>
  </si>
  <si>
    <t>[Covid_Testes_20.9]</t>
  </si>
  <si>
    <t>[Covid_Testes_21.9]</t>
  </si>
  <si>
    <t>[Covid_Testes_22.9]</t>
  </si>
  <si>
    <t>[Covid_Testes_23.9]</t>
  </si>
  <si>
    <t>[Covid_Testes_24.9]</t>
  </si>
  <si>
    <t>[Covid_Testes_25.9]</t>
  </si>
  <si>
    <t>[Covid_Testes_26.9]</t>
  </si>
  <si>
    <t>[Covid_Testes_27.9]</t>
  </si>
  <si>
    <t>[Covid_Testes_28.9]</t>
  </si>
  <si>
    <t>[Covid_Testes_29.9]</t>
  </si>
  <si>
    <t>[Covid_Testes_30.9]</t>
  </si>
  <si>
    <t>[Covid_Testes_31.9]</t>
  </si>
  <si>
    <t>[Covid_Testes_32.9]</t>
  </si>
  <si>
    <t>[Covid_Testes_33.9]</t>
  </si>
  <si>
    <t>[Covid_Testes_34.9]</t>
  </si>
  <si>
    <t>[Covid_Testes_35.9]</t>
  </si>
  <si>
    <t>[Covid_Testes_36.9]</t>
  </si>
  <si>
    <t>[Covid_Testes_37.9]</t>
  </si>
  <si>
    <t>[Covid_Testes_38.9]</t>
  </si>
  <si>
    <t>[Covid_Testes_39.9]</t>
  </si>
  <si>
    <t>[Covid_Testes_40.9]</t>
  </si>
  <si>
    <t>[Covid_Testes_41.9]</t>
  </si>
  <si>
    <t>[Covid_Testes_42.9]</t>
  </si>
  <si>
    <t>[Covid_Testes_43.9]</t>
  </si>
  <si>
    <t>[Covid_Testes_44.9]</t>
  </si>
  <si>
    <t>[Covid_Testes_45.9]</t>
  </si>
  <si>
    <t>[Covid_Testes_46.9]</t>
  </si>
  <si>
    <t>[Covid_Testes_47.9]</t>
  </si>
  <si>
    <t>[Covid_Testes_48.9]</t>
  </si>
  <si>
    <t>[Covid_Testes_49.9]</t>
  </si>
  <si>
    <t>[Covid_Testes_50.9]</t>
  </si>
  <si>
    <t>[Covid_Testes_51.9]</t>
  </si>
  <si>
    <t>[Covid_Testes_52.9]</t>
  </si>
  <si>
    <t>[Covid_Testes_53.9]</t>
  </si>
  <si>
    <t>[Covid_Testes_54.9]</t>
  </si>
  <si>
    <t>[Covid_Testes_55.9]</t>
  </si>
  <si>
    <t>[Covid_Testes_56.9]</t>
  </si>
  <si>
    <t>[Covid_Testes_57.9]</t>
  </si>
  <si>
    <t>[Covid_Testes_58.9]</t>
  </si>
  <si>
    <t>[Covid_Testes_59.9]</t>
  </si>
  <si>
    <t>[Covid_Testes_60.9]</t>
  </si>
  <si>
    <t>[Covid_Testes_61.9]</t>
  </si>
  <si>
    <t>[Covid_Testes_62.9]</t>
  </si>
  <si>
    <t>[Covid_Testes_63.9]</t>
  </si>
  <si>
    <t>[Covid_Testes_64.9]</t>
  </si>
  <si>
    <t>[Covid_Testes_65.9]</t>
  </si>
  <si>
    <t>[Covid_Testes_66.9]</t>
  </si>
  <si>
    <t>[Covid_Testes_67.9]</t>
  </si>
  <si>
    <t>[Covid_Testes_68.9]</t>
  </si>
  <si>
    <t>[Covid_Testes_69.9]</t>
  </si>
  <si>
    <t>[Covid_Testes_70.9]</t>
  </si>
  <si>
    <t>[Covid_Testes_71.9]</t>
  </si>
  <si>
    <t>[Covid_Testes_72.9]</t>
  </si>
  <si>
    <t>[Covid_Testes_73.9]</t>
  </si>
  <si>
    <t>[Covid_Testes_74.9]</t>
  </si>
  <si>
    <t>[Covid_Testes_75.9]</t>
  </si>
  <si>
    <t>[Covid_Testes_76.9]</t>
  </si>
  <si>
    <t>[Covid_Testes_77.9]</t>
  </si>
  <si>
    <t>[Covid_Testes_78.9]</t>
  </si>
  <si>
    <t>[Covid_Testes_79.9]</t>
  </si>
  <si>
    <t>[Covid_Testes_80.9]</t>
  </si>
  <si>
    <t>[Covid_Testes_81.9]</t>
  </si>
  <si>
    <t>[Covid_Testes_82.9]</t>
  </si>
  <si>
    <t>[Covid_Testes_83.9]</t>
  </si>
  <si>
    <t>[Covid_Testes_84.9]</t>
  </si>
  <si>
    <t>[Covid_Testes_85.9]</t>
  </si>
  <si>
    <t>[Covid_Testes_86.9]</t>
  </si>
  <si>
    <t>[Covid_Testes_87.9]</t>
  </si>
  <si>
    <t>[Covid_Testes_88.9]</t>
  </si>
  <si>
    <t>[Covid_Testes_89.9]</t>
  </si>
  <si>
    <t>[Covid_Testes_90.9]</t>
  </si>
  <si>
    <t>[Covid_Testes_1.10]</t>
  </si>
  <si>
    <t>[Covid_Testes_2.10]</t>
  </si>
  <si>
    <t>[Covid_Testes_3.10]</t>
  </si>
  <si>
    <t>[Covid_Testes_4.10]</t>
  </si>
  <si>
    <t>[Covid_Testes_5.10]</t>
  </si>
  <si>
    <t>[Covid_Testes_6.10]</t>
  </si>
  <si>
    <t>[Covid_Testes_7.10]</t>
  </si>
  <si>
    <t>[Covid_Testes_8.10]</t>
  </si>
  <si>
    <t>[Covid_Testes_9.10]</t>
  </si>
  <si>
    <t>[Covid_Testes_10.10]</t>
  </si>
  <si>
    <t>[Covid_Testes_11.10]</t>
  </si>
  <si>
    <t>[Covid_Testes_12.10]</t>
  </si>
  <si>
    <t>[Covid_Testes_13.10]</t>
  </si>
  <si>
    <t>[Covid_Testes_14.10]</t>
  </si>
  <si>
    <t>[Covid_Testes_15.10]</t>
  </si>
  <si>
    <t>[Covid_Testes_16.10]</t>
  </si>
  <si>
    <t>[Covid_Testes_17.10]</t>
  </si>
  <si>
    <t>[Covid_Testes_18.10]</t>
  </si>
  <si>
    <t>[Covid_Testes_19.10]</t>
  </si>
  <si>
    <t>[Covid_Testes_20.10]</t>
  </si>
  <si>
    <t>[Covid_Testes_21.10]</t>
  </si>
  <si>
    <t>[Covid_Testes_22.10]</t>
  </si>
  <si>
    <t>[Covid_Testes_23.10]</t>
  </si>
  <si>
    <t>[Covid_Testes_24.10]</t>
  </si>
  <si>
    <t>[Covid_Testes_25.10]</t>
  </si>
  <si>
    <t>[Covid_Testes_26.10]</t>
  </si>
  <si>
    <t>[Covid_Testes_27.10]</t>
  </si>
  <si>
    <t>[Covid_Testes_28.10]</t>
  </si>
  <si>
    <t>[Covid_Testes_29.10]</t>
  </si>
  <si>
    <t>[Covid_Testes_30.10]</t>
  </si>
  <si>
    <t>[Covid_Testes_31.10]</t>
  </si>
  <si>
    <t>[Covid_Testes_32.10]</t>
  </si>
  <si>
    <t>[Covid_Testes_33.10]</t>
  </si>
  <si>
    <t>[Covid_Testes_34.10]</t>
  </si>
  <si>
    <t>[Covid_Testes_35.10]</t>
  </si>
  <si>
    <t>[Covid_Testes_36.10]</t>
  </si>
  <si>
    <t>[Covid_Testes_37.10]</t>
  </si>
  <si>
    <t>[Covid_Testes_38.10]</t>
  </si>
  <si>
    <t>[Covid_Testes_39.10]</t>
  </si>
  <si>
    <t>[Covid_Testes_40.10]</t>
  </si>
  <si>
    <t>[Covid_Testes_41.10]</t>
  </si>
  <si>
    <t>[Covid_Testes_42.10]</t>
  </si>
  <si>
    <t>[Covid_Testes_43.10]</t>
  </si>
  <si>
    <t>[Covid_Testes_44.10]</t>
  </si>
  <si>
    <t>[Covid_Testes_45.10]</t>
  </si>
  <si>
    <t>[Covid_Testes_46.10]</t>
  </si>
  <si>
    <t>[Covid_Testes_47.10]</t>
  </si>
  <si>
    <t>[Covid_Testes_48.10]</t>
  </si>
  <si>
    <t>[Covid_Testes_49.10]</t>
  </si>
  <si>
    <t>[Covid_Testes_50.10]</t>
  </si>
  <si>
    <t>[Covid_Testes_51.10]</t>
  </si>
  <si>
    <t>[Covid_Testes_52.10]</t>
  </si>
  <si>
    <t>[Covid_Testes_53.10]</t>
  </si>
  <si>
    <t>[Covid_Testes_54.10]</t>
  </si>
  <si>
    <t>[Covid_Testes_55.10]</t>
  </si>
  <si>
    <t>[Covid_Testes_56.10]</t>
  </si>
  <si>
    <t>[Covid_Testes_57.10]</t>
  </si>
  <si>
    <t>[Covid_Testes_58.10]</t>
  </si>
  <si>
    <t>[Covid_Testes_59.10]</t>
  </si>
  <si>
    <t>[Covid_Testes_60.10]</t>
  </si>
  <si>
    <t>[Covid_Testes_61.10]</t>
  </si>
  <si>
    <t>[Covid_Testes_62.10]</t>
  </si>
  <si>
    <t>[Covid_Testes_63.10]</t>
  </si>
  <si>
    <t>[Covid_Testes_64.10]</t>
  </si>
  <si>
    <t>[Covid_Testes_65.10]</t>
  </si>
  <si>
    <t>[Covid_Testes_66.10]</t>
  </si>
  <si>
    <t>[Covid_Testes_67.10]</t>
  </si>
  <si>
    <t>[Covid_Testes_68.10]</t>
  </si>
  <si>
    <t>[Covid_Testes_69.10]</t>
  </si>
  <si>
    <t>[Covid_Testes_70.10]</t>
  </si>
  <si>
    <t>[Covid_Testes_71.10]</t>
  </si>
  <si>
    <t>[Covid_Testes_72.10]</t>
  </si>
  <si>
    <t>[Covid_Testes_73.10]</t>
  </si>
  <si>
    <t>[Covid_Testes_74.10]</t>
  </si>
  <si>
    <t>[Covid_Testes_75.10]</t>
  </si>
  <si>
    <t>[Covid_Testes_76.10]</t>
  </si>
  <si>
    <t>[Covid_Testes_77.10]</t>
  </si>
  <si>
    <t>[Covid_Testes_78.10]</t>
  </si>
  <si>
    <t>[Covid_Testes_79.10]</t>
  </si>
  <si>
    <t>[Covid_Testes_80.10]</t>
  </si>
  <si>
    <t>[Covid_Testes_81.10]</t>
  </si>
  <si>
    <t>[Covid_Testes_82.10]</t>
  </si>
  <si>
    <t>[Covid_Testes_83.10]</t>
  </si>
  <si>
    <t>[Covid_Testes_84.10]</t>
  </si>
  <si>
    <t>[Covid_Testes_85.10]</t>
  </si>
  <si>
    <t>[Covid_Testes_86.10]</t>
  </si>
  <si>
    <t>[Covid_Testes_87.10]</t>
  </si>
  <si>
    <t>[Covid_Testes_88.10]</t>
  </si>
  <si>
    <t>[Covid_Testes_89.10]</t>
  </si>
  <si>
    <t>[Covid_Testes_90.10]</t>
  </si>
  <si>
    <t>[Covid_Testes_1.11]</t>
  </si>
  <si>
    <t>[Covid_Testes_2.11]</t>
  </si>
  <si>
    <t>[Covid_Testes_3.11]</t>
  </si>
  <si>
    <t>[Covid_Testes_4.11]</t>
  </si>
  <si>
    <t>[Covid_Testes_5.11]</t>
  </si>
  <si>
    <t>[Covid_Testes_6.11]</t>
  </si>
  <si>
    <t>[Covid_Testes_7.11]</t>
  </si>
  <si>
    <t>[Covid_Testes_8.11]</t>
  </si>
  <si>
    <t>[Covid_Testes_9.11]</t>
  </si>
  <si>
    <t>[Covid_Testes_10.11]</t>
  </si>
  <si>
    <t>[Covid_Testes_11.11]</t>
  </si>
  <si>
    <t>[Covid_Testes_12.11]</t>
  </si>
  <si>
    <t>[Covid_Testes_13.11]</t>
  </si>
  <si>
    <t>[Covid_Testes_14.11]</t>
  </si>
  <si>
    <t>[Covid_Testes_15.11]</t>
  </si>
  <si>
    <t>[Covid_Testes_16.11]</t>
  </si>
  <si>
    <t>[Covid_Testes_17.11]</t>
  </si>
  <si>
    <t>[Covid_Testes_18.11]</t>
  </si>
  <si>
    <t>[Covid_Testes_19.11]</t>
  </si>
  <si>
    <t>[Covid_Testes_20.11]</t>
  </si>
  <si>
    <t>[Covid_Testes_21.11]</t>
  </si>
  <si>
    <t>[Covid_Testes_22.11]</t>
  </si>
  <si>
    <t>[Covid_Testes_23.11]</t>
  </si>
  <si>
    <t>[Covid_Testes_24.11]</t>
  </si>
  <si>
    <t>[Covid_Testes_25.11]</t>
  </si>
  <si>
    <t>[Covid_Testes_26.11]</t>
  </si>
  <si>
    <t>[Covid_Testes_27.11]</t>
  </si>
  <si>
    <t>[Covid_Testes_28.11]</t>
  </si>
  <si>
    <t>[Covid_Testes_29.11]</t>
  </si>
  <si>
    <t>[Covid_Testes_30.11]</t>
  </si>
  <si>
    <t>[Covid_Testes_31.11]</t>
  </si>
  <si>
    <t>[Covid_Testes_32.11]</t>
  </si>
  <si>
    <t>[Covid_Testes_33.11]</t>
  </si>
  <si>
    <t>[Covid_Testes_34.11]</t>
  </si>
  <si>
    <t>[Covid_Testes_35.11]</t>
  </si>
  <si>
    <t>[Covid_Testes_36.11]</t>
  </si>
  <si>
    <t>[Covid_Testes_37.11]</t>
  </si>
  <si>
    <t>[Covid_Testes_38.11]</t>
  </si>
  <si>
    <t>[Covid_Testes_39.11]</t>
  </si>
  <si>
    <t>[Covid_Testes_40.11]</t>
  </si>
  <si>
    <t>[Covid_Testes_41.11]</t>
  </si>
  <si>
    <t>[Covid_Testes_42.11]</t>
  </si>
  <si>
    <t>[Covid_Testes_43.11]</t>
  </si>
  <si>
    <t>[Covid_Testes_44.11]</t>
  </si>
  <si>
    <t>[Covid_Testes_45.11]</t>
  </si>
  <si>
    <t>[Covid_Testes_46.11]</t>
  </si>
  <si>
    <t>[Covid_Testes_47.11]</t>
  </si>
  <si>
    <t>[Covid_Testes_48.11]</t>
  </si>
  <si>
    <t>[Covid_Testes_49.11]</t>
  </si>
  <si>
    <t>[Covid_Testes_50.11]</t>
  </si>
  <si>
    <t>[Covid_Testes_51.11]</t>
  </si>
  <si>
    <t>[Covid_Testes_52.11]</t>
  </si>
  <si>
    <t>[Covid_Testes_53.11]</t>
  </si>
  <si>
    <t>[Covid_Testes_54.11]</t>
  </si>
  <si>
    <t>[Covid_Testes_55.11]</t>
  </si>
  <si>
    <t>[Covid_Testes_56.11]</t>
  </si>
  <si>
    <t>[Covid_Testes_57.11]</t>
  </si>
  <si>
    <t>[Covid_Testes_58.11]</t>
  </si>
  <si>
    <t>[Covid_Testes_59.11]</t>
  </si>
  <si>
    <t>[Covid_Testes_60.11]</t>
  </si>
  <si>
    <t>[Covid_Testes_61.11]</t>
  </si>
  <si>
    <t>[Covid_Testes_62.11]</t>
  </si>
  <si>
    <t>[Covid_Testes_63.11]</t>
  </si>
  <si>
    <t>[Covid_Testes_64.11]</t>
  </si>
  <si>
    <t>[Covid_Testes_65.11]</t>
  </si>
  <si>
    <t>[Covid_Testes_66.11]</t>
  </si>
  <si>
    <t>[Covid_Testes_67.11]</t>
  </si>
  <si>
    <t>[Covid_Testes_68.11]</t>
  </si>
  <si>
    <t>[Covid_Testes_69.11]</t>
  </si>
  <si>
    <t>[Covid_Testes_70.11]</t>
  </si>
  <si>
    <t>[Covid_Testes_71.11]</t>
  </si>
  <si>
    <t>[Covid_Testes_72.11]</t>
  </si>
  <si>
    <t>[Covid_Testes_73.11]</t>
  </si>
  <si>
    <t>[Covid_Testes_74.11]</t>
  </si>
  <si>
    <t>[Covid_Testes_75.11]</t>
  </si>
  <si>
    <t>[Covid_Testes_76.11]</t>
  </si>
  <si>
    <t>[Covid_Testes_77.11]</t>
  </si>
  <si>
    <t>[Covid_Testes_78.11]</t>
  </si>
  <si>
    <t>[Covid_Testes_79.11]</t>
  </si>
  <si>
    <t>[Covid_Testes_80.11]</t>
  </si>
  <si>
    <t>[Covid_Testes_81.11]</t>
  </si>
  <si>
    <t>[Covid_Testes_82.11]</t>
  </si>
  <si>
    <t>[Covid_Testes_83.11]</t>
  </si>
  <si>
    <t>[Covid_Testes_84.11]</t>
  </si>
  <si>
    <t>[Covid_Testes_85.11]</t>
  </si>
  <si>
    <t>[Covid_Testes_86.11]</t>
  </si>
  <si>
    <t>[Covid_Testes_87.11]</t>
  </si>
  <si>
    <t>[Covid_Testes_88.11]</t>
  </si>
  <si>
    <t>[Covid_Testes_89.11]</t>
  </si>
  <si>
    <t>[Covid_Testes_90.11]</t>
  </si>
  <si>
    <t>[Covid_Testes_1.12]</t>
  </si>
  <si>
    <t>[Covid_Testes_2.12]</t>
  </si>
  <si>
    <t>[Covid_Testes_3.12]</t>
  </si>
  <si>
    <t>[Covid_Testes_4.12]</t>
  </si>
  <si>
    <t>[Covid_Testes_5.12]</t>
  </si>
  <si>
    <t>[Covid_Testes_6.12]</t>
  </si>
  <si>
    <t>[Covid_Testes_7.12]</t>
  </si>
  <si>
    <t>[Covid_Testes_8.12]</t>
  </si>
  <si>
    <t>[Covid_Testes_9.12]</t>
  </si>
  <si>
    <t>[Covid_Testes_10.12]</t>
  </si>
  <si>
    <t>[Covid_Testes_11.12]</t>
  </si>
  <si>
    <t>[Covid_Testes_12.12]</t>
  </si>
  <si>
    <t>[Covid_Testes_13.12]</t>
  </si>
  <si>
    <t>[Covid_Testes_14.12]</t>
  </si>
  <si>
    <t>[Covid_Testes_15.12]</t>
  </si>
  <si>
    <t>[Covid_Testes_16.12]</t>
  </si>
  <si>
    <t>[Covid_Testes_17.12]</t>
  </si>
  <si>
    <t>[Covid_Testes_18.12]</t>
  </si>
  <si>
    <t>[Covid_Testes_19.12]</t>
  </si>
  <si>
    <t>[Covid_Testes_20.12]</t>
  </si>
  <si>
    <t>[Covid_Testes_21.12]</t>
  </si>
  <si>
    <t>[Covid_Testes_22.12]</t>
  </si>
  <si>
    <t>[Covid_Testes_23.12]</t>
  </si>
  <si>
    <t>[Covid_Testes_24.12]</t>
  </si>
  <si>
    <t>[Covid_Testes_25.12]</t>
  </si>
  <si>
    <t>[Covid_Testes_26.12]</t>
  </si>
  <si>
    <t>[Covid_Testes_27.12]</t>
  </si>
  <si>
    <t>[Covid_Testes_28.12]</t>
  </si>
  <si>
    <t>[Covid_Testes_29.12]</t>
  </si>
  <si>
    <t>[Covid_Testes_30.12]</t>
  </si>
  <si>
    <t>[Covid_Testes_31.12]</t>
  </si>
  <si>
    <t>[Covid_Testes_32.12]</t>
  </si>
  <si>
    <t>[Covid_Testes_33.12]</t>
  </si>
  <si>
    <t>[Covid_Testes_34.12]</t>
  </si>
  <si>
    <t>[Covid_Testes_35.12]</t>
  </si>
  <si>
    <t>[Covid_Testes_36.12]</t>
  </si>
  <si>
    <t>[Covid_Testes_37.12]</t>
  </si>
  <si>
    <t>[Covid_Testes_38.12]</t>
  </si>
  <si>
    <t>[Covid_Testes_39.12]</t>
  </si>
  <si>
    <t>[Covid_Testes_40.12]</t>
  </si>
  <si>
    <t>[Covid_Testes_41.12]</t>
  </si>
  <si>
    <t>[Covid_Testes_42.12]</t>
  </si>
  <si>
    <t>[Covid_Testes_43.12]</t>
  </si>
  <si>
    <t>[Covid_Testes_44.12]</t>
  </si>
  <si>
    <t>[Covid_Testes_45.12]</t>
  </si>
  <si>
    <t>[Covid_Testes_46.12]</t>
  </si>
  <si>
    <t>[Covid_Testes_47.12]</t>
  </si>
  <si>
    <t>[Covid_Testes_48.12]</t>
  </si>
  <si>
    <t>[Covid_Testes_49.12]</t>
  </si>
  <si>
    <t>[Covid_Testes_50.12]</t>
  </si>
  <si>
    <t>[Covid_Testes_51.12]</t>
  </si>
  <si>
    <t>[Covid_Testes_52.12]</t>
  </si>
  <si>
    <t>[Covid_Testes_53.12]</t>
  </si>
  <si>
    <t>[Covid_Testes_54.12]</t>
  </si>
  <si>
    <t>[Covid_Testes_55.12]</t>
  </si>
  <si>
    <t>[Covid_Testes_56.12]</t>
  </si>
  <si>
    <t>[Covid_Testes_57.12]</t>
  </si>
  <si>
    <t>[Covid_Testes_58.12]</t>
  </si>
  <si>
    <t>[Covid_Testes_59.12]</t>
  </si>
  <si>
    <t>[Covid_Testes_60.12]</t>
  </si>
  <si>
    <t>[Covid_Testes_61.12]</t>
  </si>
  <si>
    <t>[Covid_Testes_62.12]</t>
  </si>
  <si>
    <t>[Covid_Testes_63.12]</t>
  </si>
  <si>
    <t>[Covid_Testes_64.12]</t>
  </si>
  <si>
    <t>[Covid_Testes_65.12]</t>
  </si>
  <si>
    <t>[Covid_Testes_66.12]</t>
  </si>
  <si>
    <t>[Covid_Testes_67.12]</t>
  </si>
  <si>
    <t>[Covid_Testes_68.12]</t>
  </si>
  <si>
    <t>[Covid_Testes_69.12]</t>
  </si>
  <si>
    <t>[Covid_Testes_70.12]</t>
  </si>
  <si>
    <t>[Covid_Testes_71.12]</t>
  </si>
  <si>
    <t>[Covid_Testes_72.12]</t>
  </si>
  <si>
    <t>[Covid_Testes_73.12]</t>
  </si>
  <si>
    <t>[Covid_Testes_74.12]</t>
  </si>
  <si>
    <t>[Covid_Testes_75.12]</t>
  </si>
  <si>
    <t>[Covid_Testes_76.12]</t>
  </si>
  <si>
    <t>[Covid_Testes_77.12]</t>
  </si>
  <si>
    <t>[Covid_Testes_78.12]</t>
  </si>
  <si>
    <t>[Covid_Testes_79.12]</t>
  </si>
  <si>
    <t>[Covid_Testes_80.12]</t>
  </si>
  <si>
    <t>[Covid_Testes_81.12]</t>
  </si>
  <si>
    <t>[Covid_Testes_82.12]</t>
  </si>
  <si>
    <t>[Covid_Testes_83.12]</t>
  </si>
  <si>
    <t>[Covid_Testes_84.12]</t>
  </si>
  <si>
    <t>[Covid_Testes_85.12]</t>
  </si>
  <si>
    <t>[Covid_Testes_86.12]</t>
  </si>
  <si>
    <t>[Covid_Testes_87.12]</t>
  </si>
  <si>
    <t>[Covid_Testes_88.12]</t>
  </si>
  <si>
    <t>[Covid_Testes_89.12]</t>
  </si>
  <si>
    <t>[Covid_Testes_90.12]</t>
  </si>
  <si>
    <t>[Covid_Testes_1.13]</t>
  </si>
  <si>
    <t>[Covid_Testes_2.13]</t>
  </si>
  <si>
    <t>[Covid_Testes_3.13]</t>
  </si>
  <si>
    <t>[Covid_Testes_4.13]</t>
  </si>
  <si>
    <t>[Covid_Testes_5.13]</t>
  </si>
  <si>
    <t>[Covid_Testes_6.13]</t>
  </si>
  <si>
    <t>[Covid_Testes_7.13]</t>
  </si>
  <si>
    <t>[Covid_Testes_8.13]</t>
  </si>
  <si>
    <t>[Covid_Testes_9.13]</t>
  </si>
  <si>
    <t>[Covid_Testes_10.13]</t>
  </si>
  <si>
    <t>[Covid_Testes_11.13]</t>
  </si>
  <si>
    <t>[Covid_Testes_12.13]</t>
  </si>
  <si>
    <t>[Covid_Testes_13.13]</t>
  </si>
  <si>
    <t>[Covid_Testes_14.13]</t>
  </si>
  <si>
    <t>[Covid_Testes_15.13]</t>
  </si>
  <si>
    <t>[Covid_Testes_16.13]</t>
  </si>
  <si>
    <t>[Covid_Testes_17.13]</t>
  </si>
  <si>
    <t>[Covid_Testes_18.13]</t>
  </si>
  <si>
    <t>[Covid_Testes_19.13]</t>
  </si>
  <si>
    <t>[Covid_Testes_20.13]</t>
  </si>
  <si>
    <t>[Covid_Testes_21.13]</t>
  </si>
  <si>
    <t>[Covid_Testes_22.13]</t>
  </si>
  <si>
    <t>[Covid_Testes_23.13]</t>
  </si>
  <si>
    <t>[Covid_Testes_24.13]</t>
  </si>
  <si>
    <t>[Covid_Testes_25.13]</t>
  </si>
  <si>
    <t>[Covid_Testes_26.13]</t>
  </si>
  <si>
    <t>[Covid_Testes_27.13]</t>
  </si>
  <si>
    <t>[Covid_Testes_28.13]</t>
  </si>
  <si>
    <t>[Covid_Testes_29.13]</t>
  </si>
  <si>
    <t>[Covid_Testes_30.13]</t>
  </si>
  <si>
    <t>[Covid_Testes_31.13]</t>
  </si>
  <si>
    <t>[Covid_Testes_32.13]</t>
  </si>
  <si>
    <t>[Covid_Testes_33.13]</t>
  </si>
  <si>
    <t>[Covid_Testes_34.13]</t>
  </si>
  <si>
    <t>[Covid_Testes_35.13]</t>
  </si>
  <si>
    <t>[Covid_Testes_36.13]</t>
  </si>
  <si>
    <t>[Covid_Testes_37.13]</t>
  </si>
  <si>
    <t>[Covid_Testes_38.13]</t>
  </si>
  <si>
    <t>[Covid_Testes_39.13]</t>
  </si>
  <si>
    <t>[Covid_Testes_40.13]</t>
  </si>
  <si>
    <t>[Covid_Testes_41.13]</t>
  </si>
  <si>
    <t>[Covid_Testes_42.13]</t>
  </si>
  <si>
    <t>[Covid_Testes_43.13]</t>
  </si>
  <si>
    <t>[Covid_Testes_44.13]</t>
  </si>
  <si>
    <t>[Covid_Testes_45.13]</t>
  </si>
  <si>
    <t>[Covid_Testes_46.13]</t>
  </si>
  <si>
    <t>[Covid_Testes_47.13]</t>
  </si>
  <si>
    <t>[Covid_Testes_48.13]</t>
  </si>
  <si>
    <t>[Covid_Testes_49.13]</t>
  </si>
  <si>
    <t>[Covid_Testes_50.13]</t>
  </si>
  <si>
    <t>[Covid_Testes_51.13]</t>
  </si>
  <si>
    <t>[Covid_Testes_52.13]</t>
  </si>
  <si>
    <t>[Covid_Testes_53.13]</t>
  </si>
  <si>
    <t>[Covid_Testes_54.13]</t>
  </si>
  <si>
    <t>[Covid_Testes_55.13]</t>
  </si>
  <si>
    <t>[Covid_Testes_56.13]</t>
  </si>
  <si>
    <t>[Covid_Testes_57.13]</t>
  </si>
  <si>
    <t>[Covid_Testes_58.13]</t>
  </si>
  <si>
    <t>[Covid_Testes_59.13]</t>
  </si>
  <si>
    <t>[Covid_Testes_60.13]</t>
  </si>
  <si>
    <t>[Covid_Testes_61.13]</t>
  </si>
  <si>
    <t>[Covid_Testes_62.13]</t>
  </si>
  <si>
    <t>[Covid_Testes_63.13]</t>
  </si>
  <si>
    <t>[Covid_Testes_64.13]</t>
  </si>
  <si>
    <t>[Covid_Testes_65.13]</t>
  </si>
  <si>
    <t>[Covid_Testes_66.13]</t>
  </si>
  <si>
    <t>[Covid_Testes_67.13]</t>
  </si>
  <si>
    <t>[Covid_Testes_68.13]</t>
  </si>
  <si>
    <t>[Covid_Testes_69.13]</t>
  </si>
  <si>
    <t>[Covid_Testes_70.13]</t>
  </si>
  <si>
    <t>[Covid_Testes_71.13]</t>
  </si>
  <si>
    <t>[Covid_Testes_72.13]</t>
  </si>
  <si>
    <t>[Covid_Testes_73.13]</t>
  </si>
  <si>
    <t>[Covid_Testes_74.13]</t>
  </si>
  <si>
    <t>[Covid_Testes_75.13]</t>
  </si>
  <si>
    <t>[Covid_Testes_76.13]</t>
  </si>
  <si>
    <t>[Covid_Testes_77.13]</t>
  </si>
  <si>
    <t>[Covid_Testes_78.13]</t>
  </si>
  <si>
    <t>[Covid_Testes_79.13]</t>
  </si>
  <si>
    <t>[Covid_Testes_80.13]</t>
  </si>
  <si>
    <t>[Covid_Testes_81.13]</t>
  </si>
  <si>
    <t>[Covid_Testes_82.13]</t>
  </si>
  <si>
    <t>[Covid_Testes_83.13]</t>
  </si>
  <si>
    <t>[Covid_Testes_84.13]</t>
  </si>
  <si>
    <t>[Covid_Testes_85.13]</t>
  </si>
  <si>
    <t>[Covid_Testes_86.13]</t>
  </si>
  <si>
    <t>[Covid_Testes_87.13]</t>
  </si>
  <si>
    <t>[Covid_Testes_88.13]</t>
  </si>
  <si>
    <t>[Covid_Testes_89.13]</t>
  </si>
  <si>
    <t>[Covid_Testes_90.13]</t>
  </si>
  <si>
    <t>[Covid_Testes_1.14]</t>
  </si>
  <si>
    <t>[Covid_Testes_2.14]</t>
  </si>
  <si>
    <t>[Covid_Testes_3.14]</t>
  </si>
  <si>
    <t>[Covid_Testes_4.14]</t>
  </si>
  <si>
    <t>[Covid_Testes_5.14]</t>
  </si>
  <si>
    <t>[Covid_Testes_6.14]</t>
  </si>
  <si>
    <t>[Covid_Testes_7.14]</t>
  </si>
  <si>
    <t>[Covid_Testes_8.14]</t>
  </si>
  <si>
    <t>[Covid_Testes_9.14]</t>
  </si>
  <si>
    <t>[Covid_Testes_10.14]</t>
  </si>
  <si>
    <t>[Covid_Testes_11.14]</t>
  </si>
  <si>
    <t>[Covid_Testes_12.14]</t>
  </si>
  <si>
    <t>[Covid_Testes_13.14]</t>
  </si>
  <si>
    <t>[Covid_Testes_14.14]</t>
  </si>
  <si>
    <t>[Covid_Testes_15.14]</t>
  </si>
  <si>
    <t>[Covid_Testes_16.14]</t>
  </si>
  <si>
    <t>[Covid_Testes_17.14]</t>
  </si>
  <si>
    <t>[Covid_Testes_18.14]</t>
  </si>
  <si>
    <t>[Covid_Testes_19.14]</t>
  </si>
  <si>
    <t>[Covid_Testes_20.14]</t>
  </si>
  <si>
    <t>[Covid_Testes_21.14]</t>
  </si>
  <si>
    <t>[Covid_Testes_22.14]</t>
  </si>
  <si>
    <t>[Covid_Testes_23.14]</t>
  </si>
  <si>
    <t>[Covid_Testes_24.14]</t>
  </si>
  <si>
    <t>[Covid_Testes_25.14]</t>
  </si>
  <si>
    <t>[Covid_Testes_26.14]</t>
  </si>
  <si>
    <t>[Covid_Testes_27.14]</t>
  </si>
  <si>
    <t>[Covid_Testes_28.14]</t>
  </si>
  <si>
    <t>[Covid_Testes_29.14]</t>
  </si>
  <si>
    <t>[Covid_Testes_30.14]</t>
  </si>
  <si>
    <t>[Covid_Testes_31.14]</t>
  </si>
  <si>
    <t>[Covid_Testes_32.14]</t>
  </si>
  <si>
    <t>[Covid_Testes_33.14]</t>
  </si>
  <si>
    <t>[Covid_Testes_34.14]</t>
  </si>
  <si>
    <t>[Covid_Testes_35.14]</t>
  </si>
  <si>
    <t>[Covid_Testes_36.14]</t>
  </si>
  <si>
    <t>[Covid_Testes_37.14]</t>
  </si>
  <si>
    <t>[Covid_Testes_38.14]</t>
  </si>
  <si>
    <t>[Covid_Testes_39.14]</t>
  </si>
  <si>
    <t>[Covid_Testes_40.14]</t>
  </si>
  <si>
    <t>[Covid_Testes_41.14]</t>
  </si>
  <si>
    <t>[Covid_Testes_42.14]</t>
  </si>
  <si>
    <t>[Covid_Testes_43.14]</t>
  </si>
  <si>
    <t>[Covid_Testes_44.14]</t>
  </si>
  <si>
    <t>[Covid_Testes_45.14]</t>
  </si>
  <si>
    <t>[Covid_Testes_46.14]</t>
  </si>
  <si>
    <t>[Covid_Testes_47.14]</t>
  </si>
  <si>
    <t>[Covid_Testes_48.14]</t>
  </si>
  <si>
    <t>[Covid_Testes_49.14]</t>
  </si>
  <si>
    <t>[Covid_Testes_50.14]</t>
  </si>
  <si>
    <t>[Covid_Testes_51.14]</t>
  </si>
  <si>
    <t>[Covid_Testes_52.14]</t>
  </si>
  <si>
    <t>[Covid_Testes_53.14]</t>
  </si>
  <si>
    <t>[Covid_Testes_54.14]</t>
  </si>
  <si>
    <t>[Covid_Testes_55.14]</t>
  </si>
  <si>
    <t>[Covid_Testes_56.14]</t>
  </si>
  <si>
    <t>[Covid_Testes_57.14]</t>
  </si>
  <si>
    <t>[Covid_Testes_58.14]</t>
  </si>
  <si>
    <t>[Covid_Testes_59.14]</t>
  </si>
  <si>
    <t>[Covid_Testes_60.14]</t>
  </si>
  <si>
    <t>[Covid_Testes_61.14]</t>
  </si>
  <si>
    <t>[Covid_Testes_62.14]</t>
  </si>
  <si>
    <t>[Covid_Testes_63.14]</t>
  </si>
  <si>
    <t>[Covid_Testes_64.14]</t>
  </si>
  <si>
    <t>[Covid_Testes_65.14]</t>
  </si>
  <si>
    <t>[Covid_Testes_66.14]</t>
  </si>
  <si>
    <t>[Covid_Testes_67.14]</t>
  </si>
  <si>
    <t>[Covid_Testes_68.14]</t>
  </si>
  <si>
    <t>[Covid_Testes_69.14]</t>
  </si>
  <si>
    <t>[Covid_Testes_70.14]</t>
  </si>
  <si>
    <t>[Covid_Testes_71.14]</t>
  </si>
  <si>
    <t>[Covid_Testes_72.14]</t>
  </si>
  <si>
    <t>[Covid_Testes_73.14]</t>
  </si>
  <si>
    <t>[Covid_Testes_74.14]</t>
  </si>
  <si>
    <t>[Covid_Testes_75.14]</t>
  </si>
  <si>
    <t>[Covid_Testes_76.14]</t>
  </si>
  <si>
    <t>[Covid_Testes_77.14]</t>
  </si>
  <si>
    <t>[Covid_Testes_78.14]</t>
  </si>
  <si>
    <t>[Covid_Testes_79.14]</t>
  </si>
  <si>
    <t>[Covid_Testes_80.14]</t>
  </si>
  <si>
    <t>[Covid_Testes_81.14]</t>
  </si>
  <si>
    <t>[Covid_Testes_82.14]</t>
  </si>
  <si>
    <t>[Covid_Testes_83.14]</t>
  </si>
  <si>
    <t>[Covid_Testes_84.14]</t>
  </si>
  <si>
    <t>[Covid_Testes_85.14]</t>
  </si>
  <si>
    <t>[Covid_Testes_86.14]</t>
  </si>
  <si>
    <t>[Covid_Testes_87.14]</t>
  </si>
  <si>
    <t>[Covid_Testes_88.14]</t>
  </si>
  <si>
    <t>[Covid_Testes_89.14]</t>
  </si>
  <si>
    <t>[Covid_Testes_90.14]</t>
  </si>
  <si>
    <t>[Covid_Pacientes_1.1]</t>
  </si>
  <si>
    <t>[Covid_Pacientes_2.1]</t>
  </si>
  <si>
    <t>[Covid_Pacientes_3.1]</t>
  </si>
  <si>
    <t>[Covid_Pacientes_4.1]</t>
  </si>
  <si>
    <t>[Covid_Pacientes_5.1]</t>
  </si>
  <si>
    <t>[Covid_Pacientes_6.1]</t>
  </si>
  <si>
    <t>[Covid_Pacientes_7.1]</t>
  </si>
  <si>
    <t>[Covid_Pacientes_8.1]</t>
  </si>
  <si>
    <t>[Covid_Pacientes_9.1]</t>
  </si>
  <si>
    <t>[Covid_Pacientes_10.1]</t>
  </si>
  <si>
    <t>[Covid_Pacientes_11.1]</t>
  </si>
  <si>
    <t>[Covid_Pacientes_12.1]</t>
  </si>
  <si>
    <t>[Covid_Pacientes_13.1]</t>
  </si>
  <si>
    <t>[Covid_Pacientes_14.1]</t>
  </si>
  <si>
    <t>[Covid_Pacientes_15.1]</t>
  </si>
  <si>
    <t>[Covid_Pacientes_16.1]</t>
  </si>
  <si>
    <t>[Covid_Pacientes_17.1]</t>
  </si>
  <si>
    <t>[Covid_Pacientes_18.1]</t>
  </si>
  <si>
    <t>[Covid_Pacientes_19.1]</t>
  </si>
  <si>
    <t>[Covid_Pacientes_20.1]</t>
  </si>
  <si>
    <t>[Covid_Pacientes_21.1]</t>
  </si>
  <si>
    <t>[Covid_Pacientes_22.1]</t>
  </si>
  <si>
    <t>[Covid_Pacientes_23.1]</t>
  </si>
  <si>
    <t>[Covid_Pacientes_24.1]</t>
  </si>
  <si>
    <t>[Covid_Pacientes_25.1]</t>
  </si>
  <si>
    <t>[Covid_Pacientes_26.1]</t>
  </si>
  <si>
    <t>[Covid_Pacientes_27.1]</t>
  </si>
  <si>
    <t>[Covid_Pacientes_28.1]</t>
  </si>
  <si>
    <t>[Covid_Pacientes_29.1]</t>
  </si>
  <si>
    <t>[Covid_Pacientes_30.1]</t>
  </si>
  <si>
    <t>[Covid_Pacientes_31.1]</t>
  </si>
  <si>
    <t>[Covid_Pacientes_32.1]</t>
  </si>
  <si>
    <t>[Covid_Pacientes_33.1]</t>
  </si>
  <si>
    <t>[Covid_Pacientes_34.1]</t>
  </si>
  <si>
    <t>[Covid_Pacientes_35.1]</t>
  </si>
  <si>
    <t>[Covid_Pacientes_36.1]</t>
  </si>
  <si>
    <t>[Covid_Pacientes_37.1]</t>
  </si>
  <si>
    <t>[Covid_Pacientes_38.1]</t>
  </si>
  <si>
    <t>[Covid_Pacientes_39.1]</t>
  </si>
  <si>
    <t>[Covid_Pacientes_40.1]</t>
  </si>
  <si>
    <t>[Covid_Pacientes_41.1]</t>
  </si>
  <si>
    <t>[Covid_Pacientes_42.1]</t>
  </si>
  <si>
    <t>[Covid_Pacientes_43.1]</t>
  </si>
  <si>
    <t>[Covid_Pacientes_44.1]</t>
  </si>
  <si>
    <t>[Covid_Pacientes_45.1]</t>
  </si>
  <si>
    <t>[Covid_Pacientes_46.1]</t>
  </si>
  <si>
    <t>[Covid_Pacientes_47.1]</t>
  </si>
  <si>
    <t>[Covid_Pacientes_48.1]</t>
  </si>
  <si>
    <t>[Covid_Pacientes_49.1]</t>
  </si>
  <si>
    <t>[Covid_Pacientes_50.1]</t>
  </si>
  <si>
    <t>[Covid_Pacientes_51.1]</t>
  </si>
  <si>
    <t>[Covid_Pacientes_52.1]</t>
  </si>
  <si>
    <t>[Covid_Pacientes_53.1]</t>
  </si>
  <si>
    <t>[Covid_Pacientes_54.1]</t>
  </si>
  <si>
    <t>[Covid_Pacientes_55.1]</t>
  </si>
  <si>
    <t>[Covid_Pacientes_56.1]</t>
  </si>
  <si>
    <t>[Covid_Pacientes_57.1]</t>
  </si>
  <si>
    <t>[Covid_Pacientes_58.1]</t>
  </si>
  <si>
    <t>[Covid_Pacientes_59.1]</t>
  </si>
  <si>
    <t>[Covid_Pacientes_60.1]</t>
  </si>
  <si>
    <t>[Covid_Pacientes_61.1]</t>
  </si>
  <si>
    <t>[Covid_Pacientes_62.1]</t>
  </si>
  <si>
    <t>[Covid_Pacientes_63.1]</t>
  </si>
  <si>
    <t>[Covid_Pacientes_64.1]</t>
  </si>
  <si>
    <t>[Covid_Pacientes_65.1]</t>
  </si>
  <si>
    <t>[Covid_Pacientes_66.1]</t>
  </si>
  <si>
    <t>[Covid_Pacientes_67.1]</t>
  </si>
  <si>
    <t>[Covid_Pacientes_68.1]</t>
  </si>
  <si>
    <t>[Covid_Pacientes_69.1]</t>
  </si>
  <si>
    <t>[Covid_Pacientes_70.1]</t>
  </si>
  <si>
    <t>[Covid_Pacientes_71.1]</t>
  </si>
  <si>
    <t>[Covid_Pacientes_72.1]</t>
  </si>
  <si>
    <t>[Covid_Pacientes_73.1]</t>
  </si>
  <si>
    <t>[Covid_Pacientes_74.1]</t>
  </si>
  <si>
    <t>[Covid_Pacientes_75.1]</t>
  </si>
  <si>
    <t>[Covid_Pacientes_76.1]</t>
  </si>
  <si>
    <t>[Covid_Pacientes_77.1]</t>
  </si>
  <si>
    <t>[Covid_Pacientes_78.1]</t>
  </si>
  <si>
    <t>[Covid_Pacientes_79.1]</t>
  </si>
  <si>
    <t>[Covid_Pacientes_80.1]</t>
  </si>
  <si>
    <t>[Covid_Pacientes_81.1]</t>
  </si>
  <si>
    <t>[Covid_Pacientes_82.1]</t>
  </si>
  <si>
    <t>[Covid_Pacientes_83.1]</t>
  </si>
  <si>
    <t>[Covid_Pacientes_84.1]</t>
  </si>
  <si>
    <t>[Covid_Pacientes_85.1]</t>
  </si>
  <si>
    <t>[Covid_Pacientes_86.1]</t>
  </si>
  <si>
    <t>[Covid_Pacientes_87.1]</t>
  </si>
  <si>
    <t>[Covid_Pacientes_88.1]</t>
  </si>
  <si>
    <t>[Covid_Pacientes_89.1]</t>
  </si>
  <si>
    <t>[Covid_Pacientes_90.1]</t>
  </si>
  <si>
    <t>[Covid_Pacientes_1.2]</t>
  </si>
  <si>
    <t>[Covid_Pacientes_2.2]</t>
  </si>
  <si>
    <t>[Covid_Pacientes_3.2]</t>
  </si>
  <si>
    <t>[Covid_Pacientes_4.2]</t>
  </si>
  <si>
    <t>[Covid_Pacientes_5.2]</t>
  </si>
  <si>
    <t>[Covid_Pacientes_6.2]</t>
  </si>
  <si>
    <t>[Covid_Pacientes_7.2]</t>
  </si>
  <si>
    <t>[Covid_Pacientes_8.2]</t>
  </si>
  <si>
    <t>[Covid_Pacientes_9.2]</t>
  </si>
  <si>
    <t>[Covid_Pacientes_10.2]</t>
  </si>
  <si>
    <t>[Covid_Pacientes_11.2]</t>
  </si>
  <si>
    <t>[Covid_Pacientes_12.2]</t>
  </si>
  <si>
    <t>[Covid_Pacientes_13.2]</t>
  </si>
  <si>
    <t>[Covid_Pacientes_14.2]</t>
  </si>
  <si>
    <t>[Covid_Pacientes_15.2]</t>
  </si>
  <si>
    <t>[Covid_Pacientes_16.2]</t>
  </si>
  <si>
    <t>[Covid_Pacientes_17.2]</t>
  </si>
  <si>
    <t>[Covid_Pacientes_18.2]</t>
  </si>
  <si>
    <t>[Covid_Pacientes_19.2]</t>
  </si>
  <si>
    <t>[Covid_Pacientes_20.2]</t>
  </si>
  <si>
    <t>[Covid_Pacientes_21.2]</t>
  </si>
  <si>
    <t>[Covid_Pacientes_22.2]</t>
  </si>
  <si>
    <t>[Covid_Pacientes_23.2]</t>
  </si>
  <si>
    <t>[Covid_Pacientes_24.2]</t>
  </si>
  <si>
    <t>[Covid_Pacientes_25.2]</t>
  </si>
  <si>
    <t>[Covid_Pacientes_26.2]</t>
  </si>
  <si>
    <t>[Covid_Pacientes_27.2]</t>
  </si>
  <si>
    <t>[Covid_Pacientes_28.2]</t>
  </si>
  <si>
    <t>[Covid_Pacientes_29.2]</t>
  </si>
  <si>
    <t>[Covid_Pacientes_30.2]</t>
  </si>
  <si>
    <t>[Covid_Pacientes_31.2]</t>
  </si>
  <si>
    <t>[Covid_Pacientes_32.2]</t>
  </si>
  <si>
    <t>[Covid_Pacientes_33.2]</t>
  </si>
  <si>
    <t>[Covid_Pacientes_34.2]</t>
  </si>
  <si>
    <t>[Covid_Pacientes_35.2]</t>
  </si>
  <si>
    <t>[Covid_Pacientes_36.2]</t>
  </si>
  <si>
    <t>[Covid_Pacientes_37.2]</t>
  </si>
  <si>
    <t>[Covid_Pacientes_38.2]</t>
  </si>
  <si>
    <t>[Covid_Pacientes_39.2]</t>
  </si>
  <si>
    <t>[Covid_Pacientes_40.2]</t>
  </si>
  <si>
    <t>[Covid_Pacientes_41.2]</t>
  </si>
  <si>
    <t>[Covid_Pacientes_42.2]</t>
  </si>
  <si>
    <t>[Covid_Pacientes_43.2]</t>
  </si>
  <si>
    <t>[Covid_Pacientes_44.2]</t>
  </si>
  <si>
    <t>[Covid_Pacientes_45.2]</t>
  </si>
  <si>
    <t>[Covid_Pacientes_46.2]</t>
  </si>
  <si>
    <t>[Covid_Pacientes_47.2]</t>
  </si>
  <si>
    <t>[Covid_Pacientes_48.2]</t>
  </si>
  <si>
    <t>[Covid_Pacientes_49.2]</t>
  </si>
  <si>
    <t>[Covid_Pacientes_50.2]</t>
  </si>
  <si>
    <t>[Covid_Pacientes_51.2]</t>
  </si>
  <si>
    <t>[Covid_Pacientes_52.2]</t>
  </si>
  <si>
    <t>[Covid_Pacientes_53.2]</t>
  </si>
  <si>
    <t>[Covid_Pacientes_54.2]</t>
  </si>
  <si>
    <t>[Covid_Pacientes_55.2]</t>
  </si>
  <si>
    <t>[Covid_Pacientes_56.2]</t>
  </si>
  <si>
    <t>[Covid_Pacientes_57.2]</t>
  </si>
  <si>
    <t>[Covid_Pacientes_58.2]</t>
  </si>
  <si>
    <t>[Covid_Pacientes_59.2]</t>
  </si>
  <si>
    <t>[Covid_Pacientes_60.2]</t>
  </si>
  <si>
    <t>[Covid_Pacientes_61.2]</t>
  </si>
  <si>
    <t>[Covid_Pacientes_62.2]</t>
  </si>
  <si>
    <t>[Covid_Pacientes_63.2]</t>
  </si>
  <si>
    <t>[Covid_Pacientes_64.2]</t>
  </si>
  <si>
    <t>[Covid_Pacientes_65.2]</t>
  </si>
  <si>
    <t>[Covid_Pacientes_66.2]</t>
  </si>
  <si>
    <t>[Covid_Pacientes_67.2]</t>
  </si>
  <si>
    <t>[Covid_Pacientes_68.2]</t>
  </si>
  <si>
    <t>[Covid_Pacientes_69.2]</t>
  </si>
  <si>
    <t>[Covid_Pacientes_70.2]</t>
  </si>
  <si>
    <t>[Covid_Pacientes_71.2]</t>
  </si>
  <si>
    <t>[Covid_Pacientes_72.2]</t>
  </si>
  <si>
    <t>[Covid_Pacientes_73.2]</t>
  </si>
  <si>
    <t>[Covid_Pacientes_74.2]</t>
  </si>
  <si>
    <t>[Covid_Pacientes_75.2]</t>
  </si>
  <si>
    <t>[Covid_Pacientes_76.2]</t>
  </si>
  <si>
    <t>[Covid_Pacientes_77.2]</t>
  </si>
  <si>
    <t>[Covid_Pacientes_78.2]</t>
  </si>
  <si>
    <t>[Covid_Pacientes_79.2]</t>
  </si>
  <si>
    <t>[Covid_Pacientes_80.2]</t>
  </si>
  <si>
    <t>[Covid_Pacientes_81.2]</t>
  </si>
  <si>
    <t>[Covid_Pacientes_82.2]</t>
  </si>
  <si>
    <t>[Covid_Pacientes_83.2]</t>
  </si>
  <si>
    <t>[Covid_Pacientes_84.2]</t>
  </si>
  <si>
    <t>[Covid_Pacientes_85.2]</t>
  </si>
  <si>
    <t>[Covid_Pacientes_86.2]</t>
  </si>
  <si>
    <t>[Covid_Pacientes_87.2]</t>
  </si>
  <si>
    <t>[Covid_Pacientes_88.2]</t>
  </si>
  <si>
    <t>[Covid_Pacientes_89.2]</t>
  </si>
  <si>
    <t>[Covid_Pacientes_90.2]</t>
  </si>
  <si>
    <t>[Covid_Pacientes_1.3]</t>
  </si>
  <si>
    <t>[Covid_Pacientes_2.3]</t>
  </si>
  <si>
    <t>[Covid_Pacientes_3.3]</t>
  </si>
  <si>
    <t>[Covid_Pacientes_4.3]</t>
  </si>
  <si>
    <t>[Covid_Pacientes_5.3]</t>
  </si>
  <si>
    <t>[Covid_Pacientes_6.3]</t>
  </si>
  <si>
    <t>[Covid_Pacientes_7.3]</t>
  </si>
  <si>
    <t>[Covid_Pacientes_8.3]</t>
  </si>
  <si>
    <t>[Covid_Pacientes_9.3]</t>
  </si>
  <si>
    <t>[Covid_Pacientes_10.3]</t>
  </si>
  <si>
    <t>[Covid_Pacientes_11.3]</t>
  </si>
  <si>
    <t>[Covid_Pacientes_12.3]</t>
  </si>
  <si>
    <t>[Covid_Pacientes_13.3]</t>
  </si>
  <si>
    <t>[Covid_Pacientes_14.3]</t>
  </si>
  <si>
    <t>[Covid_Pacientes_15.3]</t>
  </si>
  <si>
    <t>[Covid_Pacientes_16.3]</t>
  </si>
  <si>
    <t>[Covid_Pacientes_17.3]</t>
  </si>
  <si>
    <t>[Covid_Pacientes_18.3]</t>
  </si>
  <si>
    <t>[Covid_Pacientes_19.3]</t>
  </si>
  <si>
    <t>[Covid_Pacientes_20.3]</t>
  </si>
  <si>
    <t>[Covid_Pacientes_21.3]</t>
  </si>
  <si>
    <t>[Covid_Pacientes_22.3]</t>
  </si>
  <si>
    <t>[Covid_Pacientes_23.3]</t>
  </si>
  <si>
    <t>[Covid_Pacientes_24.3]</t>
  </si>
  <si>
    <t>[Covid_Pacientes_25.3]</t>
  </si>
  <si>
    <t>[Covid_Pacientes_26.3]</t>
  </si>
  <si>
    <t>[Covid_Pacientes_27.3]</t>
  </si>
  <si>
    <t>[Covid_Pacientes_28.3]</t>
  </si>
  <si>
    <t>[Covid_Pacientes_29.3]</t>
  </si>
  <si>
    <t>[Covid_Pacientes_30.3]</t>
  </si>
  <si>
    <t>[Covid_Pacientes_31.3]</t>
  </si>
  <si>
    <t>[Covid_Pacientes_32.3]</t>
  </si>
  <si>
    <t>[Covid_Pacientes_33.3]</t>
  </si>
  <si>
    <t>[Covid_Pacientes_34.3]</t>
  </si>
  <si>
    <t>[Covid_Pacientes_35.3]</t>
  </si>
  <si>
    <t>[Covid_Pacientes_36.3]</t>
  </si>
  <si>
    <t>[Covid_Pacientes_37.3]</t>
  </si>
  <si>
    <t>[Covid_Pacientes_38.3]</t>
  </si>
  <si>
    <t>[Covid_Pacientes_39.3]</t>
  </si>
  <si>
    <t>[Covid_Pacientes_40.3]</t>
  </si>
  <si>
    <t>[Covid_Pacientes_41.3]</t>
  </si>
  <si>
    <t>[Covid_Pacientes_42.3]</t>
  </si>
  <si>
    <t>[Covid_Pacientes_43.3]</t>
  </si>
  <si>
    <t>[Covid_Pacientes_44.3]</t>
  </si>
  <si>
    <t>[Covid_Pacientes_45.3]</t>
  </si>
  <si>
    <t>[Covid_Pacientes_46.3]</t>
  </si>
  <si>
    <t>[Covid_Pacientes_47.3]</t>
  </si>
  <si>
    <t>[Covid_Pacientes_48.3]</t>
  </si>
  <si>
    <t>[Covid_Pacientes_49.3]</t>
  </si>
  <si>
    <t>[Covid_Pacientes_50.3]</t>
  </si>
  <si>
    <t>[Covid_Pacientes_51.3]</t>
  </si>
  <si>
    <t>[Covid_Pacientes_52.3]</t>
  </si>
  <si>
    <t>[Covid_Pacientes_53.3]</t>
  </si>
  <si>
    <t>[Covid_Pacientes_54.3]</t>
  </si>
  <si>
    <t>[Covid_Pacientes_55.3]</t>
  </si>
  <si>
    <t>[Covid_Pacientes_56.3]</t>
  </si>
  <si>
    <t>[Covid_Pacientes_57.3]</t>
  </si>
  <si>
    <t>[Covid_Pacientes_58.3]</t>
  </si>
  <si>
    <t>[Covid_Pacientes_59.3]</t>
  </si>
  <si>
    <t>[Covid_Pacientes_60.3]</t>
  </si>
  <si>
    <t>[Covid_Pacientes_61.3]</t>
  </si>
  <si>
    <t>[Covid_Pacientes_62.3]</t>
  </si>
  <si>
    <t>[Covid_Pacientes_63.3]</t>
  </si>
  <si>
    <t>[Covid_Pacientes_64.3]</t>
  </si>
  <si>
    <t>[Covid_Pacientes_65.3]</t>
  </si>
  <si>
    <t>[Covid_Pacientes_66.3]</t>
  </si>
  <si>
    <t>[Covid_Pacientes_67.3]</t>
  </si>
  <si>
    <t>[Covid_Pacientes_68.3]</t>
  </si>
  <si>
    <t>[Covid_Pacientes_69.3]</t>
  </si>
  <si>
    <t>[Covid_Pacientes_70.3]</t>
  </si>
  <si>
    <t>[Covid_Pacientes_71.3]</t>
  </si>
  <si>
    <t>[Covid_Pacientes_72.3]</t>
  </si>
  <si>
    <t>[Covid_Pacientes_73.3]</t>
  </si>
  <si>
    <t>[Covid_Pacientes_74.3]</t>
  </si>
  <si>
    <t>[Covid_Pacientes_75.3]</t>
  </si>
  <si>
    <t>[Covid_Pacientes_76.3]</t>
  </si>
  <si>
    <t>[Covid_Pacientes_77.3]</t>
  </si>
  <si>
    <t>[Covid_Pacientes_78.3]</t>
  </si>
  <si>
    <t>[Covid_Pacientes_79.3]</t>
  </si>
  <si>
    <t>[Covid_Pacientes_80.3]</t>
  </si>
  <si>
    <t>[Covid_Pacientes_81.3]</t>
  </si>
  <si>
    <t>[Covid_Pacientes_82.3]</t>
  </si>
  <si>
    <t>[Covid_Pacientes_83.3]</t>
  </si>
  <si>
    <t>[Covid_Pacientes_84.3]</t>
  </si>
  <si>
    <t>[Covid_Pacientes_85.3]</t>
  </si>
  <si>
    <t>[Covid_Pacientes_86.3]</t>
  </si>
  <si>
    <t>[Covid_Pacientes_87.3]</t>
  </si>
  <si>
    <t>[Covid_Pacientes_88.3]</t>
  </si>
  <si>
    <t>[Covid_Pacientes_89.3]</t>
  </si>
  <si>
    <t>[Covid_Pacientes_90.3]</t>
  </si>
  <si>
    <t>[Covid_Pacientes_1.4]</t>
  </si>
  <si>
    <t>[Covid_Pacientes_2.4]</t>
  </si>
  <si>
    <t>[Covid_Pacientes_3.4]</t>
  </si>
  <si>
    <t>[Covid_Pacientes_4.4]</t>
  </si>
  <si>
    <t>[Covid_Pacientes_5.4]</t>
  </si>
  <si>
    <t>[Covid_Pacientes_6.4]</t>
  </si>
  <si>
    <t>[Covid_Pacientes_7.4]</t>
  </si>
  <si>
    <t>[Covid_Pacientes_8.4]</t>
  </si>
  <si>
    <t>[Covid_Pacientes_9.4]</t>
  </si>
  <si>
    <t>[Covid_Pacientes_10.4]</t>
  </si>
  <si>
    <t>[Covid_Pacientes_11.4]</t>
  </si>
  <si>
    <t>[Covid_Pacientes_12.4]</t>
  </si>
  <si>
    <t>[Covid_Pacientes_13.4]</t>
  </si>
  <si>
    <t>[Covid_Pacientes_14.4]</t>
  </si>
  <si>
    <t>[Covid_Pacientes_15.4]</t>
  </si>
  <si>
    <t>[Covid_Pacientes_16.4]</t>
  </si>
  <si>
    <t>[Covid_Pacientes_17.4]</t>
  </si>
  <si>
    <t>[Covid_Pacientes_18.4]</t>
  </si>
  <si>
    <t>[Covid_Pacientes_19.4]</t>
  </si>
  <si>
    <t>[Covid_Pacientes_20.4]</t>
  </si>
  <si>
    <t>[Covid_Pacientes_21.4]</t>
  </si>
  <si>
    <t>[Covid_Pacientes_22.4]</t>
  </si>
  <si>
    <t>[Covid_Pacientes_23.4]</t>
  </si>
  <si>
    <t>[Covid_Pacientes_24.4]</t>
  </si>
  <si>
    <t>[Covid_Pacientes_25.4]</t>
  </si>
  <si>
    <t>[Covid_Pacientes_26.4]</t>
  </si>
  <si>
    <t>[Covid_Pacientes_27.4]</t>
  </si>
  <si>
    <t>[Covid_Pacientes_28.4]</t>
  </si>
  <si>
    <t>[Covid_Pacientes_29.4]</t>
  </si>
  <si>
    <t>[Covid_Pacientes_30.4]</t>
  </si>
  <si>
    <t>[Covid_Pacientes_31.4]</t>
  </si>
  <si>
    <t>[Covid_Pacientes_32.4]</t>
  </si>
  <si>
    <t>[Covid_Pacientes_33.4]</t>
  </si>
  <si>
    <t>[Covid_Pacientes_34.4]</t>
  </si>
  <si>
    <t>[Covid_Pacientes_35.4]</t>
  </si>
  <si>
    <t>[Covid_Pacientes_36.4]</t>
  </si>
  <si>
    <t>[Covid_Pacientes_37.4]</t>
  </si>
  <si>
    <t>[Covid_Pacientes_38.4]</t>
  </si>
  <si>
    <t>[Covid_Pacientes_39.4]</t>
  </si>
  <si>
    <t>[Covid_Pacientes_40.4]</t>
  </si>
  <si>
    <t>[Covid_Pacientes_41.4]</t>
  </si>
  <si>
    <t>[Covid_Pacientes_42.4]</t>
  </si>
  <si>
    <t>[Covid_Pacientes_43.4]</t>
  </si>
  <si>
    <t>[Covid_Pacientes_44.4]</t>
  </si>
  <si>
    <t>[Covid_Pacientes_45.4]</t>
  </si>
  <si>
    <t>[Covid_Pacientes_46.4]</t>
  </si>
  <si>
    <t>[Covid_Pacientes_47.4]</t>
  </si>
  <si>
    <t>[Covid_Pacientes_48.4]</t>
  </si>
  <si>
    <t>[Covid_Pacientes_49.4]</t>
  </si>
  <si>
    <t>[Covid_Pacientes_50.4]</t>
  </si>
  <si>
    <t>[Covid_Pacientes_51.4]</t>
  </si>
  <si>
    <t>[Covid_Pacientes_52.4]</t>
  </si>
  <si>
    <t>[Covid_Pacientes_53.4]</t>
  </si>
  <si>
    <t>[Covid_Pacientes_54.4]</t>
  </si>
  <si>
    <t>[Covid_Pacientes_55.4]</t>
  </si>
  <si>
    <t>[Covid_Pacientes_56.4]</t>
  </si>
  <si>
    <t>[Covid_Pacientes_57.4]</t>
  </si>
  <si>
    <t>[Covid_Pacientes_58.4]</t>
  </si>
  <si>
    <t>[Covid_Pacientes_59.4]</t>
  </si>
  <si>
    <t>[Covid_Pacientes_60.4]</t>
  </si>
  <si>
    <t>[Covid_Pacientes_61.4]</t>
  </si>
  <si>
    <t>[Covid_Pacientes_62.4]</t>
  </si>
  <si>
    <t>[Covid_Pacientes_63.4]</t>
  </si>
  <si>
    <t>[Covid_Pacientes_64.4]</t>
  </si>
  <si>
    <t>[Covid_Pacientes_65.4]</t>
  </si>
  <si>
    <t>[Covid_Pacientes_66.4]</t>
  </si>
  <si>
    <t>[Covid_Pacientes_67.4]</t>
  </si>
  <si>
    <t>[Covid_Pacientes_68.4]</t>
  </si>
  <si>
    <t>[Covid_Pacientes_69.4]</t>
  </si>
  <si>
    <t>[Covid_Pacientes_70.4]</t>
  </si>
  <si>
    <t>[Covid_Pacientes_71.4]</t>
  </si>
  <si>
    <t>[Covid_Pacientes_72.4]</t>
  </si>
  <si>
    <t>[Covid_Pacientes_73.4]</t>
  </si>
  <si>
    <t>[Covid_Pacientes_74.4]</t>
  </si>
  <si>
    <t>[Covid_Pacientes_75.4]</t>
  </si>
  <si>
    <t>[Covid_Pacientes_76.4]</t>
  </si>
  <si>
    <t>[Covid_Pacientes_77.4]</t>
  </si>
  <si>
    <t>[Covid_Pacientes_78.4]</t>
  </si>
  <si>
    <t>[Covid_Pacientes_79.4]</t>
  </si>
  <si>
    <t>[Covid_Pacientes_80.4]</t>
  </si>
  <si>
    <t>[Covid_Pacientes_81.4]</t>
  </si>
  <si>
    <t>[Covid_Pacientes_82.4]</t>
  </si>
  <si>
    <t>[Covid_Pacientes_83.4]</t>
  </si>
  <si>
    <t>[Covid_Pacientes_84.4]</t>
  </si>
  <si>
    <t>[Covid_Pacientes_85.4]</t>
  </si>
  <si>
    <t>[Covid_Pacientes_86.4]</t>
  </si>
  <si>
    <t>[Covid_Pacientes_87.4]</t>
  </si>
  <si>
    <t>[Covid_Pacientes_88.4]</t>
  </si>
  <si>
    <t>[Covid_Pacientes_89.4]</t>
  </si>
  <si>
    <t>[Covid_Pacientes_90.4]</t>
  </si>
  <si>
    <t>[Covid_Pacientes_1.5]</t>
  </si>
  <si>
    <t>[Covid_Pacientes_2.5]</t>
  </si>
  <si>
    <t>[Covid_Pacientes_3.5]</t>
  </si>
  <si>
    <t>[Covid_Pacientes_4.5]</t>
  </si>
  <si>
    <t>[Covid_Pacientes_5.5]</t>
  </si>
  <si>
    <t>[Covid_Pacientes_6.5]</t>
  </si>
  <si>
    <t>[Covid_Pacientes_7.5]</t>
  </si>
  <si>
    <t>[Covid_Pacientes_8.5]</t>
  </si>
  <si>
    <t>[Covid_Pacientes_9.5]</t>
  </si>
  <si>
    <t>[Covid_Pacientes_10.5]</t>
  </si>
  <si>
    <t>[Covid_Pacientes_11.5]</t>
  </si>
  <si>
    <t>[Covid_Pacientes_12.5]</t>
  </si>
  <si>
    <t>[Covid_Pacientes_13.5]</t>
  </si>
  <si>
    <t>[Covid_Pacientes_14.5]</t>
  </si>
  <si>
    <t>[Covid_Pacientes_15.5]</t>
  </si>
  <si>
    <t>[Covid_Pacientes_16.5]</t>
  </si>
  <si>
    <t>[Covid_Pacientes_17.5]</t>
  </si>
  <si>
    <t>[Covid_Pacientes_18.5]</t>
  </si>
  <si>
    <t>[Covid_Pacientes_19.5]</t>
  </si>
  <si>
    <t>[Covid_Pacientes_20.5]</t>
  </si>
  <si>
    <t>[Covid_Pacientes_21.5]</t>
  </si>
  <si>
    <t>[Covid_Pacientes_22.5]</t>
  </si>
  <si>
    <t>[Covid_Pacientes_23.5]</t>
  </si>
  <si>
    <t>[Covid_Pacientes_24.5]</t>
  </si>
  <si>
    <t>[Covid_Pacientes_25.5]</t>
  </si>
  <si>
    <t>[Covid_Pacientes_26.5]</t>
  </si>
  <si>
    <t>[Covid_Pacientes_27.5]</t>
  </si>
  <si>
    <t>[Covid_Pacientes_28.5]</t>
  </si>
  <si>
    <t>[Covid_Pacientes_29.5]</t>
  </si>
  <si>
    <t>[Covid_Pacientes_30.5]</t>
  </si>
  <si>
    <t>[Covid_Pacientes_31.5]</t>
  </si>
  <si>
    <t>[Covid_Pacientes_32.5]</t>
  </si>
  <si>
    <t>[Covid_Pacientes_33.5]</t>
  </si>
  <si>
    <t>[Covid_Pacientes_34.5]</t>
  </si>
  <si>
    <t>[Covid_Pacientes_35.5]</t>
  </si>
  <si>
    <t>[Covid_Pacientes_36.5]</t>
  </si>
  <si>
    <t>[Covid_Pacientes_37.5]</t>
  </si>
  <si>
    <t>[Covid_Pacientes_38.5]</t>
  </si>
  <si>
    <t>[Covid_Pacientes_39.5]</t>
  </si>
  <si>
    <t>[Covid_Pacientes_40.5]</t>
  </si>
  <si>
    <t>[Covid_Pacientes_41.5]</t>
  </si>
  <si>
    <t>[Covid_Pacientes_42.5]</t>
  </si>
  <si>
    <t>[Covid_Pacientes_43.5]</t>
  </si>
  <si>
    <t>[Covid_Pacientes_44.5]</t>
  </si>
  <si>
    <t>[Covid_Pacientes_45.5]</t>
  </si>
  <si>
    <t>[Covid_Pacientes_46.5]</t>
  </si>
  <si>
    <t>[Covid_Pacientes_47.5]</t>
  </si>
  <si>
    <t>[Covid_Pacientes_48.5]</t>
  </si>
  <si>
    <t>[Covid_Pacientes_49.5]</t>
  </si>
  <si>
    <t>[Covid_Pacientes_50.5]</t>
  </si>
  <si>
    <t>[Covid_Pacientes_51.5]</t>
  </si>
  <si>
    <t>[Covid_Pacientes_52.5]</t>
  </si>
  <si>
    <t>[Covid_Pacientes_53.5]</t>
  </si>
  <si>
    <t>[Covid_Pacientes_54.5]</t>
  </si>
  <si>
    <t>[Covid_Pacientes_55.5]</t>
  </si>
  <si>
    <t>[Covid_Pacientes_56.5]</t>
  </si>
  <si>
    <t>[Covid_Pacientes_57.5]</t>
  </si>
  <si>
    <t>[Covid_Pacientes_58.5]</t>
  </si>
  <si>
    <t>[Covid_Pacientes_59.5]</t>
  </si>
  <si>
    <t>[Covid_Pacientes_60.5]</t>
  </si>
  <si>
    <t>[Covid_Pacientes_61.5]</t>
  </si>
  <si>
    <t>[Covid_Pacientes_62.5]</t>
  </si>
  <si>
    <t>[Covid_Pacientes_63.5]</t>
  </si>
  <si>
    <t>[Covid_Pacientes_64.5]</t>
  </si>
  <si>
    <t>[Covid_Pacientes_65.5]</t>
  </si>
  <si>
    <t>[Covid_Pacientes_66.5]</t>
  </si>
  <si>
    <t>[Covid_Pacientes_67.5]</t>
  </si>
  <si>
    <t>[Covid_Pacientes_68.5]</t>
  </si>
  <si>
    <t>[Covid_Pacientes_69.5]</t>
  </si>
  <si>
    <t>[Covid_Pacientes_70.5]</t>
  </si>
  <si>
    <t>[Covid_Pacientes_71.5]</t>
  </si>
  <si>
    <t>[Covid_Pacientes_72.5]</t>
  </si>
  <si>
    <t>[Covid_Pacientes_73.5]</t>
  </si>
  <si>
    <t>[Covid_Pacientes_74.5]</t>
  </si>
  <si>
    <t>[Covid_Pacientes_75.5]</t>
  </si>
  <si>
    <t>[Covid_Pacientes_76.5]</t>
  </si>
  <si>
    <t>[Covid_Pacientes_77.5]</t>
  </si>
  <si>
    <t>[Covid_Pacientes_78.5]</t>
  </si>
  <si>
    <t>[Covid_Pacientes_79.5]</t>
  </si>
  <si>
    <t>[Covid_Pacientes_80.5]</t>
  </si>
  <si>
    <t>[Covid_Pacientes_81.5]</t>
  </si>
  <si>
    <t>[Covid_Pacientes_82.5]</t>
  </si>
  <si>
    <t>[Covid_Pacientes_83.5]</t>
  </si>
  <si>
    <t>[Covid_Pacientes_84.5]</t>
  </si>
  <si>
    <t>[Covid_Pacientes_85.5]</t>
  </si>
  <si>
    <t>[Covid_Pacientes_86.5]</t>
  </si>
  <si>
    <t>[Covid_Pacientes_87.5]</t>
  </si>
  <si>
    <t>[Covid_Pacientes_88.5]</t>
  </si>
  <si>
    <t>[Covid_Pacientes_89.5]</t>
  </si>
  <si>
    <t>[Covid_Pacientes_90.5]</t>
  </si>
  <si>
    <t>[Covid_Pacientes_1.6]</t>
  </si>
  <si>
    <t>[Covid_Pacientes_2.6]</t>
  </si>
  <si>
    <t>[Covid_Pacientes_3.6]</t>
  </si>
  <si>
    <t>[Covid_Pacientes_4.6]</t>
  </si>
  <si>
    <t>[Covid_Pacientes_5.6]</t>
  </si>
  <si>
    <t>[Covid_Pacientes_6.6]</t>
  </si>
  <si>
    <t>[Covid_Pacientes_7.6]</t>
  </si>
  <si>
    <t>[Covid_Pacientes_8.6]</t>
  </si>
  <si>
    <t>[Covid_Pacientes_9.6]</t>
  </si>
  <si>
    <t>[Covid_Pacientes_10.6]</t>
  </si>
  <si>
    <t>[Covid_Pacientes_11.6]</t>
  </si>
  <si>
    <t>[Covid_Pacientes_12.6]</t>
  </si>
  <si>
    <t>[Covid_Pacientes_13.6]</t>
  </si>
  <si>
    <t>[Covid_Pacientes_14.6]</t>
  </si>
  <si>
    <t>[Covid_Pacientes_15.6]</t>
  </si>
  <si>
    <t>[Covid_Pacientes_16.6]</t>
  </si>
  <si>
    <t>[Covid_Pacientes_17.6]</t>
  </si>
  <si>
    <t>[Covid_Pacientes_18.6]</t>
  </si>
  <si>
    <t>[Covid_Pacientes_19.6]</t>
  </si>
  <si>
    <t>[Covid_Pacientes_20.6]</t>
  </si>
  <si>
    <t>[Covid_Pacientes_21.6]</t>
  </si>
  <si>
    <t>[Covid_Pacientes_22.6]</t>
  </si>
  <si>
    <t>[Covid_Pacientes_23.6]</t>
  </si>
  <si>
    <t>[Covid_Pacientes_24.6]</t>
  </si>
  <si>
    <t>[Covid_Pacientes_25.6]</t>
  </si>
  <si>
    <t>[Covid_Pacientes_26.6]</t>
  </si>
  <si>
    <t>[Covid_Pacientes_27.6]</t>
  </si>
  <si>
    <t>[Covid_Pacientes_28.6]</t>
  </si>
  <si>
    <t>[Covid_Pacientes_29.6]</t>
  </si>
  <si>
    <t>[Covid_Pacientes_30.6]</t>
  </si>
  <si>
    <t>[Covid_Pacientes_31.6]</t>
  </si>
  <si>
    <t>[Covid_Pacientes_32.6]</t>
  </si>
  <si>
    <t>[Covid_Pacientes_33.6]</t>
  </si>
  <si>
    <t>[Covid_Pacientes_34.6]</t>
  </si>
  <si>
    <t>[Covid_Pacientes_35.6]</t>
  </si>
  <si>
    <t>[Covid_Pacientes_36.6]</t>
  </si>
  <si>
    <t>[Covid_Pacientes_37.6]</t>
  </si>
  <si>
    <t>[Covid_Pacientes_38.6]</t>
  </si>
  <si>
    <t>[Covid_Pacientes_39.6]</t>
  </si>
  <si>
    <t>[Covid_Pacientes_40.6]</t>
  </si>
  <si>
    <t>[Covid_Pacientes_41.6]</t>
  </si>
  <si>
    <t>[Covid_Pacientes_42.6]</t>
  </si>
  <si>
    <t>[Covid_Pacientes_43.6]</t>
  </si>
  <si>
    <t>[Covid_Pacientes_44.6]</t>
  </si>
  <si>
    <t>[Covid_Pacientes_45.6]</t>
  </si>
  <si>
    <t>[Covid_Pacientes_46.6]</t>
  </si>
  <si>
    <t>[Covid_Pacientes_47.6]</t>
  </si>
  <si>
    <t>[Covid_Pacientes_48.6]</t>
  </si>
  <si>
    <t>[Covid_Pacientes_49.6]</t>
  </si>
  <si>
    <t>[Covid_Pacientes_50.6]</t>
  </si>
  <si>
    <t>[Covid_Pacientes_51.6]</t>
  </si>
  <si>
    <t>[Covid_Pacientes_52.6]</t>
  </si>
  <si>
    <t>[Covid_Pacientes_53.6]</t>
  </si>
  <si>
    <t>[Covid_Pacientes_54.6]</t>
  </si>
  <si>
    <t>[Covid_Pacientes_55.6]</t>
  </si>
  <si>
    <t>[Covid_Pacientes_56.6]</t>
  </si>
  <si>
    <t>[Covid_Pacientes_57.6]</t>
  </si>
  <si>
    <t>[Covid_Pacientes_58.6]</t>
  </si>
  <si>
    <t>[Covid_Pacientes_59.6]</t>
  </si>
  <si>
    <t>[Covid_Pacientes_60.6]</t>
  </si>
  <si>
    <t>[Covid_Pacientes_61.6]</t>
  </si>
  <si>
    <t>[Covid_Pacientes_62.6]</t>
  </si>
  <si>
    <t>[Covid_Pacientes_63.6]</t>
  </si>
  <si>
    <t>[Covid_Pacientes_64.6]</t>
  </si>
  <si>
    <t>[Covid_Pacientes_65.6]</t>
  </si>
  <si>
    <t>[Covid_Pacientes_66.6]</t>
  </si>
  <si>
    <t>[Covid_Pacientes_67.6]</t>
  </si>
  <si>
    <t>[Covid_Pacientes_68.6]</t>
  </si>
  <si>
    <t>[Covid_Pacientes_69.6]</t>
  </si>
  <si>
    <t>[Covid_Pacientes_70.6]</t>
  </si>
  <si>
    <t>[Covid_Pacientes_71.6]</t>
  </si>
  <si>
    <t>[Covid_Pacientes_72.6]</t>
  </si>
  <si>
    <t>[Covid_Pacientes_73.6]</t>
  </si>
  <si>
    <t>[Covid_Pacientes_74.6]</t>
  </si>
  <si>
    <t>[Covid_Pacientes_75.6]</t>
  </si>
  <si>
    <t>[Covid_Pacientes_76.6]</t>
  </si>
  <si>
    <t>[Covid_Pacientes_77.6]</t>
  </si>
  <si>
    <t>[Covid_Pacientes_78.6]</t>
  </si>
  <si>
    <t>[Covid_Pacientes_79.6]</t>
  </si>
  <si>
    <t>[Covid_Pacientes_80.6]</t>
  </si>
  <si>
    <t>[Covid_Pacientes_81.6]</t>
  </si>
  <si>
    <t>[Covid_Pacientes_82.6]</t>
  </si>
  <si>
    <t>[Covid_Pacientes_83.6]</t>
  </si>
  <si>
    <t>[Covid_Pacientes_84.6]</t>
  </si>
  <si>
    <t>[Covid_Pacientes_85.6]</t>
  </si>
  <si>
    <t>[Covid_Pacientes_86.6]</t>
  </si>
  <si>
    <t>[Covid_Pacientes_87.6]</t>
  </si>
  <si>
    <t>[Covid_Pacientes_88.6]</t>
  </si>
  <si>
    <t>[Covid_Pacientes_89.6]</t>
  </si>
  <si>
    <t>[Covid_Pacientes_90.6]</t>
  </si>
  <si>
    <t>[Covid_Pacientes_1.7]</t>
  </si>
  <si>
    <t>[Covid_Pacientes_2.7]</t>
  </si>
  <si>
    <t>[Covid_Pacientes_3.7]</t>
  </si>
  <si>
    <t>[Covid_Pacientes_4.7]</t>
  </si>
  <si>
    <t>[Covid_Pacientes_5.7]</t>
  </si>
  <si>
    <t>[Covid_Pacientes_6.7]</t>
  </si>
  <si>
    <t>[Covid_Pacientes_7.7]</t>
  </si>
  <si>
    <t>[Covid_Pacientes_8.7]</t>
  </si>
  <si>
    <t>[Covid_Pacientes_9.7]</t>
  </si>
  <si>
    <t>[Covid_Pacientes_10.7]</t>
  </si>
  <si>
    <t>[Covid_Pacientes_11.7]</t>
  </si>
  <si>
    <t>[Covid_Pacientes_12.7]</t>
  </si>
  <si>
    <t>[Covid_Pacientes_13.7]</t>
  </si>
  <si>
    <t>[Covid_Pacientes_14.7]</t>
  </si>
  <si>
    <t>[Covid_Pacientes_15.7]</t>
  </si>
  <si>
    <t>[Covid_Pacientes_16.7]</t>
  </si>
  <si>
    <t>[Covid_Pacientes_17.7]</t>
  </si>
  <si>
    <t>[Covid_Pacientes_18.7]</t>
  </si>
  <si>
    <t>[Covid_Pacientes_19.7]</t>
  </si>
  <si>
    <t>[Covid_Pacientes_20.7]</t>
  </si>
  <si>
    <t>[Covid_Pacientes_21.7]</t>
  </si>
  <si>
    <t>[Covid_Pacientes_22.7]</t>
  </si>
  <si>
    <t>[Covid_Pacientes_23.7]</t>
  </si>
  <si>
    <t>[Covid_Pacientes_24.7]</t>
  </si>
  <si>
    <t>[Covid_Pacientes_25.7]</t>
  </si>
  <si>
    <t>[Covid_Pacientes_26.7]</t>
  </si>
  <si>
    <t>[Covid_Pacientes_27.7]</t>
  </si>
  <si>
    <t>[Covid_Pacientes_28.7]</t>
  </si>
  <si>
    <t>[Covid_Pacientes_29.7]</t>
  </si>
  <si>
    <t>[Covid_Pacientes_30.7]</t>
  </si>
  <si>
    <t>[Covid_Pacientes_31.7]</t>
  </si>
  <si>
    <t>[Covid_Pacientes_32.7]</t>
  </si>
  <si>
    <t>[Covid_Pacientes_33.7]</t>
  </si>
  <si>
    <t>[Covid_Pacientes_34.7]</t>
  </si>
  <si>
    <t>[Covid_Pacientes_35.7]</t>
  </si>
  <si>
    <t>[Covid_Pacientes_36.7]</t>
  </si>
  <si>
    <t>[Covid_Pacientes_37.7]</t>
  </si>
  <si>
    <t>[Covid_Pacientes_38.7]</t>
  </si>
  <si>
    <t>[Covid_Pacientes_39.7]</t>
  </si>
  <si>
    <t>[Covid_Pacientes_40.7]</t>
  </si>
  <si>
    <t>[Covid_Pacientes_41.7]</t>
  </si>
  <si>
    <t>[Covid_Pacientes_42.7]</t>
  </si>
  <si>
    <t>[Covid_Pacientes_43.7]</t>
  </si>
  <si>
    <t>[Covid_Pacientes_44.7]</t>
  </si>
  <si>
    <t>[Covid_Pacientes_45.7]</t>
  </si>
  <si>
    <t>[Covid_Pacientes_46.7]</t>
  </si>
  <si>
    <t>[Covid_Pacientes_47.7]</t>
  </si>
  <si>
    <t>[Covid_Pacientes_48.7]</t>
  </si>
  <si>
    <t>[Covid_Pacientes_49.7]</t>
  </si>
  <si>
    <t>[Covid_Pacientes_50.7]</t>
  </si>
  <si>
    <t>[Covid_Pacientes_51.7]</t>
  </si>
  <si>
    <t>[Covid_Pacientes_52.7]</t>
  </si>
  <si>
    <t>[Covid_Pacientes_53.7]</t>
  </si>
  <si>
    <t>[Covid_Pacientes_54.7]</t>
  </si>
  <si>
    <t>[Covid_Pacientes_55.7]</t>
  </si>
  <si>
    <t>[Covid_Pacientes_56.7]</t>
  </si>
  <si>
    <t>[Covid_Pacientes_57.7]</t>
  </si>
  <si>
    <t>[Covid_Pacientes_58.7]</t>
  </si>
  <si>
    <t>[Covid_Pacientes_59.7]</t>
  </si>
  <si>
    <t>[Covid_Pacientes_60.7]</t>
  </si>
  <si>
    <t>[Covid_Pacientes_61.7]</t>
  </si>
  <si>
    <t>[Covid_Pacientes_62.7]</t>
  </si>
  <si>
    <t>[Covid_Pacientes_63.7]</t>
  </si>
  <si>
    <t>[Covid_Pacientes_64.7]</t>
  </si>
  <si>
    <t>[Covid_Pacientes_65.7]</t>
  </si>
  <si>
    <t>[Covid_Pacientes_66.7]</t>
  </si>
  <si>
    <t>[Covid_Pacientes_67.7]</t>
  </si>
  <si>
    <t>[Covid_Pacientes_68.7]</t>
  </si>
  <si>
    <t>[Covid_Pacientes_69.7]</t>
  </si>
  <si>
    <t>[Covid_Pacientes_70.7]</t>
  </si>
  <si>
    <t>[Covid_Pacientes_71.7]</t>
  </si>
  <si>
    <t>[Covid_Pacientes_72.7]</t>
  </si>
  <si>
    <t>[Covid_Pacientes_73.7]</t>
  </si>
  <si>
    <t>[Covid_Pacientes_74.7]</t>
  </si>
  <si>
    <t>[Covid_Pacientes_75.7]</t>
  </si>
  <si>
    <t>[Covid_Pacientes_76.7]</t>
  </si>
  <si>
    <t>[Covid_Pacientes_77.7]</t>
  </si>
  <si>
    <t>[Covid_Pacientes_78.7]</t>
  </si>
  <si>
    <t>[Covid_Pacientes_79.7]</t>
  </si>
  <si>
    <t>[Covid_Pacientes_80.7]</t>
  </si>
  <si>
    <t>[Covid_Pacientes_81.7]</t>
  </si>
  <si>
    <t>[Covid_Pacientes_82.7]</t>
  </si>
  <si>
    <t>[Covid_Pacientes_83.7]</t>
  </si>
  <si>
    <t>[Covid_Pacientes_84.7]</t>
  </si>
  <si>
    <t>[Covid_Pacientes_85.7]</t>
  </si>
  <si>
    <t>[Covid_Pacientes_86.7]</t>
  </si>
  <si>
    <t>[Covid_Pacientes_87.7]</t>
  </si>
  <si>
    <t>[Covid_Pacientes_88.7]</t>
  </si>
  <si>
    <t>[Covid_Pacientes_89.7]</t>
  </si>
  <si>
    <t>[Covid_Pacientes_90.7]</t>
  </si>
  <si>
    <t>[Covid_Pacientes_1.8]</t>
  </si>
  <si>
    <t>[Covid_Pacientes_2.8]</t>
  </si>
  <si>
    <t>[Covid_Pacientes_3.8]</t>
  </si>
  <si>
    <t>[Covid_Pacientes_4.8]</t>
  </si>
  <si>
    <t>[Covid_Pacientes_5.8]</t>
  </si>
  <si>
    <t>[Covid_Pacientes_6.8]</t>
  </si>
  <si>
    <t>[Covid_Pacientes_7.8]</t>
  </si>
  <si>
    <t>[Covid_Pacientes_8.8]</t>
  </si>
  <si>
    <t>[Covid_Pacientes_9.8]</t>
  </si>
  <si>
    <t>[Covid_Pacientes_10.8]</t>
  </si>
  <si>
    <t>[Covid_Pacientes_11.8]</t>
  </si>
  <si>
    <t>[Covid_Pacientes_12.8]</t>
  </si>
  <si>
    <t>[Covid_Pacientes_13.8]</t>
  </si>
  <si>
    <t>[Covid_Pacientes_14.8]</t>
  </si>
  <si>
    <t>[Covid_Pacientes_15.8]</t>
  </si>
  <si>
    <t>[Covid_Pacientes_16.8]</t>
  </si>
  <si>
    <t>[Covid_Pacientes_17.8]</t>
  </si>
  <si>
    <t>[Covid_Pacientes_18.8]</t>
  </si>
  <si>
    <t>[Covid_Pacientes_19.8]</t>
  </si>
  <si>
    <t>[Covid_Pacientes_20.8]</t>
  </si>
  <si>
    <t>[Covid_Pacientes_21.8]</t>
  </si>
  <si>
    <t>[Covid_Pacientes_22.8]</t>
  </si>
  <si>
    <t>[Covid_Pacientes_23.8]</t>
  </si>
  <si>
    <t>[Covid_Pacientes_24.8]</t>
  </si>
  <si>
    <t>[Covid_Pacientes_25.8]</t>
  </si>
  <si>
    <t>[Covid_Pacientes_26.8]</t>
  </si>
  <si>
    <t>[Covid_Pacientes_27.8]</t>
  </si>
  <si>
    <t>[Covid_Pacientes_28.8]</t>
  </si>
  <si>
    <t>[Covid_Pacientes_29.8]</t>
  </si>
  <si>
    <t>[Covid_Pacientes_30.8]</t>
  </si>
  <si>
    <t>[Covid_Pacientes_31.8]</t>
  </si>
  <si>
    <t>[Covid_Pacientes_32.8]</t>
  </si>
  <si>
    <t>[Covid_Pacientes_33.8]</t>
  </si>
  <si>
    <t>[Covid_Pacientes_34.8]</t>
  </si>
  <si>
    <t>[Covid_Pacientes_35.8]</t>
  </si>
  <si>
    <t>[Covid_Pacientes_36.8]</t>
  </si>
  <si>
    <t>[Covid_Pacientes_37.8]</t>
  </si>
  <si>
    <t>[Covid_Pacientes_38.8]</t>
  </si>
  <si>
    <t>[Covid_Pacientes_39.8]</t>
  </si>
  <si>
    <t>[Covid_Pacientes_40.8]</t>
  </si>
  <si>
    <t>[Covid_Pacientes_41.8]</t>
  </si>
  <si>
    <t>[Covid_Pacientes_42.8]</t>
  </si>
  <si>
    <t>[Covid_Pacientes_43.8]</t>
  </si>
  <si>
    <t>[Covid_Pacientes_44.8]</t>
  </si>
  <si>
    <t>[Covid_Pacientes_45.8]</t>
  </si>
  <si>
    <t>[Covid_Pacientes_46.8]</t>
  </si>
  <si>
    <t>[Covid_Pacientes_47.8]</t>
  </si>
  <si>
    <t>[Covid_Pacientes_48.8]</t>
  </si>
  <si>
    <t>[Covid_Pacientes_49.8]</t>
  </si>
  <si>
    <t>[Covid_Pacientes_50.8]</t>
  </si>
  <si>
    <t>[Covid_Pacientes_51.8]</t>
  </si>
  <si>
    <t>[Covid_Pacientes_52.8]</t>
  </si>
  <si>
    <t>[Covid_Pacientes_53.8]</t>
  </si>
  <si>
    <t>[Covid_Pacientes_54.8]</t>
  </si>
  <si>
    <t>[Covid_Pacientes_55.8]</t>
  </si>
  <si>
    <t>[Covid_Pacientes_56.8]</t>
  </si>
  <si>
    <t>[Covid_Pacientes_57.8]</t>
  </si>
  <si>
    <t>[Covid_Pacientes_58.8]</t>
  </si>
  <si>
    <t>[Covid_Pacientes_59.8]</t>
  </si>
  <si>
    <t>[Covid_Pacientes_60.8]</t>
  </si>
  <si>
    <t>[Covid_Pacientes_61.8]</t>
  </si>
  <si>
    <t>[Covid_Pacientes_62.8]</t>
  </si>
  <si>
    <t>[Covid_Pacientes_63.8]</t>
  </si>
  <si>
    <t>[Covid_Pacientes_64.8]</t>
  </si>
  <si>
    <t>[Covid_Pacientes_65.8]</t>
  </si>
  <si>
    <t>[Covid_Pacientes_66.8]</t>
  </si>
  <si>
    <t>[Covid_Pacientes_67.8]</t>
  </si>
  <si>
    <t>[Covid_Pacientes_68.8]</t>
  </si>
  <si>
    <t>[Covid_Pacientes_69.8]</t>
  </si>
  <si>
    <t>[Covid_Pacientes_70.8]</t>
  </si>
  <si>
    <t>[Covid_Pacientes_71.8]</t>
  </si>
  <si>
    <t>[Covid_Pacientes_72.8]</t>
  </si>
  <si>
    <t>[Covid_Pacientes_73.8]</t>
  </si>
  <si>
    <t>[Covid_Pacientes_74.8]</t>
  </si>
  <si>
    <t>[Covid_Pacientes_75.8]</t>
  </si>
  <si>
    <t>[Covid_Pacientes_76.8]</t>
  </si>
  <si>
    <t>[Covid_Pacientes_77.8]</t>
  </si>
  <si>
    <t>[Covid_Pacientes_78.8]</t>
  </si>
  <si>
    <t>[Covid_Pacientes_79.8]</t>
  </si>
  <si>
    <t>[Covid_Pacientes_80.8]</t>
  </si>
  <si>
    <t>[Covid_Pacientes_81.8]</t>
  </si>
  <si>
    <t>[Covid_Pacientes_82.8]</t>
  </si>
  <si>
    <t>[Covid_Pacientes_83.8]</t>
  </si>
  <si>
    <t>[Covid_Pacientes_84.8]</t>
  </si>
  <si>
    <t>[Covid_Pacientes_85.8]</t>
  </si>
  <si>
    <t>[Covid_Pacientes_86.8]</t>
  </si>
  <si>
    <t>[Covid_Pacientes_87.8]</t>
  </si>
  <si>
    <t>[Covid_Pacientes_88.8]</t>
  </si>
  <si>
    <t>[Covid_Pacientes_89.8]</t>
  </si>
  <si>
    <t>[Covid_Pacientes_90.8]</t>
  </si>
  <si>
    <t>[Covid_Pacientes_1.9]</t>
  </si>
  <si>
    <t>[Covid_Pacientes_2.9]</t>
  </si>
  <si>
    <t>[Covid_Pacientes_3.9]</t>
  </si>
  <si>
    <t>[Covid_Pacientes_4.9]</t>
  </si>
  <si>
    <t>[Covid_Pacientes_5.9]</t>
  </si>
  <si>
    <t>[Covid_Pacientes_6.9]</t>
  </si>
  <si>
    <t>[Covid_Pacientes_7.9]</t>
  </si>
  <si>
    <t>[Covid_Pacientes_8.9]</t>
  </si>
  <si>
    <t>[Covid_Pacientes_9.9]</t>
  </si>
  <si>
    <t>[Covid_Pacientes_10.9]</t>
  </si>
  <si>
    <t>[Covid_Pacientes_11.9]</t>
  </si>
  <si>
    <t>[Covid_Pacientes_12.9]</t>
  </si>
  <si>
    <t>[Covid_Pacientes_13.9]</t>
  </si>
  <si>
    <t>[Covid_Pacientes_14.9]</t>
  </si>
  <si>
    <t>[Covid_Pacientes_15.9]</t>
  </si>
  <si>
    <t>[Covid_Pacientes_16.9]</t>
  </si>
  <si>
    <t>[Covid_Pacientes_17.9]</t>
  </si>
  <si>
    <t>[Covid_Pacientes_18.9]</t>
  </si>
  <si>
    <t>[Covid_Pacientes_19.9]</t>
  </si>
  <si>
    <t>[Covid_Pacientes_20.9]</t>
  </si>
  <si>
    <t>[Covid_Pacientes_21.9]</t>
  </si>
  <si>
    <t>[Covid_Pacientes_22.9]</t>
  </si>
  <si>
    <t>[Covid_Pacientes_23.9]</t>
  </si>
  <si>
    <t>[Covid_Pacientes_24.9]</t>
  </si>
  <si>
    <t>[Covid_Pacientes_25.9]</t>
  </si>
  <si>
    <t>[Covid_Pacientes_26.9]</t>
  </si>
  <si>
    <t>[Covid_Pacientes_27.9]</t>
  </si>
  <si>
    <t>[Covid_Pacientes_28.9]</t>
  </si>
  <si>
    <t>[Covid_Pacientes_29.9]</t>
  </si>
  <si>
    <t>[Covid_Pacientes_30.9]</t>
  </si>
  <si>
    <t>[Covid_Pacientes_31.9]</t>
  </si>
  <si>
    <t>[Covid_Pacientes_32.9]</t>
  </si>
  <si>
    <t>[Covid_Pacientes_33.9]</t>
  </si>
  <si>
    <t>[Covid_Pacientes_34.9]</t>
  </si>
  <si>
    <t>[Covid_Pacientes_35.9]</t>
  </si>
  <si>
    <t>[Covid_Pacientes_36.9]</t>
  </si>
  <si>
    <t>[Covid_Pacientes_37.9]</t>
  </si>
  <si>
    <t>[Covid_Pacientes_38.9]</t>
  </si>
  <si>
    <t>[Covid_Pacientes_39.9]</t>
  </si>
  <si>
    <t>[Covid_Pacientes_40.9]</t>
  </si>
  <si>
    <t>[Covid_Pacientes_41.9]</t>
  </si>
  <si>
    <t>[Covid_Pacientes_42.9]</t>
  </si>
  <si>
    <t>[Covid_Pacientes_43.9]</t>
  </si>
  <si>
    <t>[Covid_Pacientes_44.9]</t>
  </si>
  <si>
    <t>[Covid_Pacientes_45.9]</t>
  </si>
  <si>
    <t>[Covid_Pacientes_46.9]</t>
  </si>
  <si>
    <t>[Covid_Pacientes_47.9]</t>
  </si>
  <si>
    <t>[Covid_Pacientes_48.9]</t>
  </si>
  <si>
    <t>[Covid_Pacientes_49.9]</t>
  </si>
  <si>
    <t>[Covid_Pacientes_50.9]</t>
  </si>
  <si>
    <t>[Covid_Pacientes_51.9]</t>
  </si>
  <si>
    <t>[Covid_Pacientes_52.9]</t>
  </si>
  <si>
    <t>[Covid_Pacientes_53.9]</t>
  </si>
  <si>
    <t>[Covid_Pacientes_54.9]</t>
  </si>
  <si>
    <t>[Covid_Pacientes_55.9]</t>
  </si>
  <si>
    <t>[Covid_Pacientes_56.9]</t>
  </si>
  <si>
    <t>[Covid_Pacientes_57.9]</t>
  </si>
  <si>
    <t>[Covid_Pacientes_58.9]</t>
  </si>
  <si>
    <t>[Covid_Pacientes_59.9]</t>
  </si>
  <si>
    <t>[Covid_Pacientes_60.9]</t>
  </si>
  <si>
    <t>[Covid_Pacientes_61.9]</t>
  </si>
  <si>
    <t>[Covid_Pacientes_62.9]</t>
  </si>
  <si>
    <t>[Covid_Pacientes_63.9]</t>
  </si>
  <si>
    <t>[Covid_Pacientes_64.9]</t>
  </si>
  <si>
    <t>[Covid_Pacientes_65.9]</t>
  </si>
  <si>
    <t>[Covid_Pacientes_66.9]</t>
  </si>
  <si>
    <t>[Covid_Pacientes_67.9]</t>
  </si>
  <si>
    <t>[Covid_Pacientes_68.9]</t>
  </si>
  <si>
    <t>[Covid_Pacientes_69.9]</t>
  </si>
  <si>
    <t>[Covid_Pacientes_70.9]</t>
  </si>
  <si>
    <t>[Covid_Pacientes_71.9]</t>
  </si>
  <si>
    <t>[Covid_Pacientes_72.9]</t>
  </si>
  <si>
    <t>[Covid_Pacientes_73.9]</t>
  </si>
  <si>
    <t>[Covid_Pacientes_74.9]</t>
  </si>
  <si>
    <t>[Covid_Pacientes_75.9]</t>
  </si>
  <si>
    <t>[Covid_Pacientes_76.9]</t>
  </si>
  <si>
    <t>[Covid_Pacientes_77.9]</t>
  </si>
  <si>
    <t>[Covid_Pacientes_78.9]</t>
  </si>
  <si>
    <t>[Covid_Pacientes_79.9]</t>
  </si>
  <si>
    <t>[Covid_Pacientes_80.9]</t>
  </si>
  <si>
    <t>[Covid_Pacientes_81.9]</t>
  </si>
  <si>
    <t>[Covid_Pacientes_82.9]</t>
  </si>
  <si>
    <t>[Covid_Pacientes_83.9]</t>
  </si>
  <si>
    <t>[Covid_Pacientes_84.9]</t>
  </si>
  <si>
    <t>[Covid_Pacientes_85.9]</t>
  </si>
  <si>
    <t>[Covid_Pacientes_86.9]</t>
  </si>
  <si>
    <t>[Covid_Pacientes_87.9]</t>
  </si>
  <si>
    <t>[Covid_Pacientes_88.9]</t>
  </si>
  <si>
    <t>[Covid_Pacientes_89.9]</t>
  </si>
  <si>
    <t>[Covid_Pacientes_90.9]</t>
  </si>
  <si>
    <t>[Covid_Pacientes_1.10]</t>
  </si>
  <si>
    <t>[Covid_Pacientes_2.10]</t>
  </si>
  <si>
    <t>[Covid_Pacientes_3.10]</t>
  </si>
  <si>
    <t>[Covid_Pacientes_4.10]</t>
  </si>
  <si>
    <t>[Covid_Pacientes_5.10]</t>
  </si>
  <si>
    <t>[Covid_Pacientes_6.10]</t>
  </si>
  <si>
    <t>[Covid_Pacientes_7.10]</t>
  </si>
  <si>
    <t>[Covid_Pacientes_8.10]</t>
  </si>
  <si>
    <t>[Covid_Pacientes_9.10]</t>
  </si>
  <si>
    <t>[Covid_Pacientes_10.10]</t>
  </si>
  <si>
    <t>[Covid_Pacientes_11.10]</t>
  </si>
  <si>
    <t>[Covid_Pacientes_12.10]</t>
  </si>
  <si>
    <t>[Covid_Pacientes_13.10]</t>
  </si>
  <si>
    <t>[Covid_Pacientes_14.10]</t>
  </si>
  <si>
    <t>[Covid_Pacientes_15.10]</t>
  </si>
  <si>
    <t>[Covid_Pacientes_16.10]</t>
  </si>
  <si>
    <t>[Covid_Pacientes_17.10]</t>
  </si>
  <si>
    <t>[Covid_Pacientes_18.10]</t>
  </si>
  <si>
    <t>[Covid_Pacientes_19.10]</t>
  </si>
  <si>
    <t>[Covid_Pacientes_20.10]</t>
  </si>
  <si>
    <t>[Covid_Pacientes_21.10]</t>
  </si>
  <si>
    <t>[Covid_Pacientes_22.10]</t>
  </si>
  <si>
    <t>[Covid_Pacientes_23.10]</t>
  </si>
  <si>
    <t>[Covid_Pacientes_24.10]</t>
  </si>
  <si>
    <t>[Covid_Pacientes_25.10]</t>
  </si>
  <si>
    <t>[Covid_Pacientes_26.10]</t>
  </si>
  <si>
    <t>[Covid_Pacientes_27.10]</t>
  </si>
  <si>
    <t>[Covid_Pacientes_28.10]</t>
  </si>
  <si>
    <t>[Covid_Pacientes_29.10]</t>
  </si>
  <si>
    <t>[Covid_Pacientes_30.10]</t>
  </si>
  <si>
    <t>[Covid_Pacientes_31.10]</t>
  </si>
  <si>
    <t>[Covid_Pacientes_32.10]</t>
  </si>
  <si>
    <t>[Covid_Pacientes_33.10]</t>
  </si>
  <si>
    <t>[Covid_Pacientes_34.10]</t>
  </si>
  <si>
    <t>[Covid_Pacientes_35.10]</t>
  </si>
  <si>
    <t>[Covid_Pacientes_36.10]</t>
  </si>
  <si>
    <t>[Covid_Pacientes_37.10]</t>
  </si>
  <si>
    <t>[Covid_Pacientes_38.10]</t>
  </si>
  <si>
    <t>[Covid_Pacientes_39.10]</t>
  </si>
  <si>
    <t>[Covid_Pacientes_40.10]</t>
  </si>
  <si>
    <t>[Covid_Pacientes_41.10]</t>
  </si>
  <si>
    <t>[Covid_Pacientes_42.10]</t>
  </si>
  <si>
    <t>[Covid_Pacientes_43.10]</t>
  </si>
  <si>
    <t>[Covid_Pacientes_44.10]</t>
  </si>
  <si>
    <t>[Covid_Pacientes_45.10]</t>
  </si>
  <si>
    <t>[Covid_Pacientes_46.10]</t>
  </si>
  <si>
    <t>[Covid_Pacientes_47.10]</t>
  </si>
  <si>
    <t>[Covid_Pacientes_48.10]</t>
  </si>
  <si>
    <t>[Covid_Pacientes_49.10]</t>
  </si>
  <si>
    <t>[Covid_Pacientes_50.10]</t>
  </si>
  <si>
    <t>[Covid_Pacientes_51.10]</t>
  </si>
  <si>
    <t>[Covid_Pacientes_52.10]</t>
  </si>
  <si>
    <t>[Covid_Pacientes_53.10]</t>
  </si>
  <si>
    <t>[Covid_Pacientes_54.10]</t>
  </si>
  <si>
    <t>[Covid_Pacientes_55.10]</t>
  </si>
  <si>
    <t>[Covid_Pacientes_56.10]</t>
  </si>
  <si>
    <t>[Covid_Pacientes_57.10]</t>
  </si>
  <si>
    <t>[Covid_Pacientes_58.10]</t>
  </si>
  <si>
    <t>[Covid_Pacientes_59.10]</t>
  </si>
  <si>
    <t>[Covid_Pacientes_60.10]</t>
  </si>
  <si>
    <t>[Covid_Pacientes_61.10]</t>
  </si>
  <si>
    <t>[Covid_Pacientes_62.10]</t>
  </si>
  <si>
    <t>[Covid_Pacientes_63.10]</t>
  </si>
  <si>
    <t>[Covid_Pacientes_64.10]</t>
  </si>
  <si>
    <t>[Covid_Pacientes_65.10]</t>
  </si>
  <si>
    <t>[Covid_Pacientes_66.10]</t>
  </si>
  <si>
    <t>[Covid_Pacientes_67.10]</t>
  </si>
  <si>
    <t>[Covid_Pacientes_68.10]</t>
  </si>
  <si>
    <t>[Covid_Pacientes_69.10]</t>
  </si>
  <si>
    <t>[Covid_Pacientes_70.10]</t>
  </si>
  <si>
    <t>[Covid_Pacientes_71.10]</t>
  </si>
  <si>
    <t>[Covid_Pacientes_72.10]</t>
  </si>
  <si>
    <t>[Covid_Pacientes_73.10]</t>
  </si>
  <si>
    <t>[Covid_Pacientes_74.10]</t>
  </si>
  <si>
    <t>[Covid_Pacientes_75.10]</t>
  </si>
  <si>
    <t>[Covid_Pacientes_76.10]</t>
  </si>
  <si>
    <t>[Covid_Pacientes_77.10]</t>
  </si>
  <si>
    <t>[Covid_Pacientes_78.10]</t>
  </si>
  <si>
    <t>[Covid_Pacientes_79.10]</t>
  </si>
  <si>
    <t>[Covid_Pacientes_80.10]</t>
  </si>
  <si>
    <t>[Covid_Pacientes_81.10]</t>
  </si>
  <si>
    <t>[Covid_Pacientes_82.10]</t>
  </si>
  <si>
    <t>[Covid_Pacientes_83.10]</t>
  </si>
  <si>
    <t>[Covid_Pacientes_84.10]</t>
  </si>
  <si>
    <t>[Covid_Pacientes_85.10]</t>
  </si>
  <si>
    <t>[Covid_Pacientes_86.10]</t>
  </si>
  <si>
    <t>[Covid_Pacientes_87.10]</t>
  </si>
  <si>
    <t>[Covid_Pacientes_88.10]</t>
  </si>
  <si>
    <t>[Covid_Pacientes_89.10]</t>
  </si>
  <si>
    <t>[Covid_Pacientes_90.10]</t>
  </si>
  <si>
    <t>[Covid_Pacientes_1.11]</t>
  </si>
  <si>
    <t>[Covid_Pacientes_2.11]</t>
  </si>
  <si>
    <t>[Covid_Pacientes_3.11]</t>
  </si>
  <si>
    <t>[Covid_Pacientes_4.11]</t>
  </si>
  <si>
    <t>[Covid_Pacientes_5.11]</t>
  </si>
  <si>
    <t>[Covid_Pacientes_6.11]</t>
  </si>
  <si>
    <t>[Covid_Pacientes_7.11]</t>
  </si>
  <si>
    <t>[Covid_Pacientes_8.11]</t>
  </si>
  <si>
    <t>[Covid_Pacientes_9.11]</t>
  </si>
  <si>
    <t>[Covid_Pacientes_10.11]</t>
  </si>
  <si>
    <t>[Covid_Pacientes_11.11]</t>
  </si>
  <si>
    <t>[Covid_Pacientes_12.11]</t>
  </si>
  <si>
    <t>[Covid_Pacientes_13.11]</t>
  </si>
  <si>
    <t>[Covid_Pacientes_14.11]</t>
  </si>
  <si>
    <t>[Covid_Pacientes_15.11]</t>
  </si>
  <si>
    <t>[Covid_Pacientes_16.11]</t>
  </si>
  <si>
    <t>[Covid_Pacientes_17.11]</t>
  </si>
  <si>
    <t>[Covid_Pacientes_18.11]</t>
  </si>
  <si>
    <t>[Covid_Pacientes_19.11]</t>
  </si>
  <si>
    <t>[Covid_Pacientes_20.11]</t>
  </si>
  <si>
    <t>[Covid_Pacientes_21.11]</t>
  </si>
  <si>
    <t>[Covid_Pacientes_22.11]</t>
  </si>
  <si>
    <t>[Covid_Pacientes_23.11]</t>
  </si>
  <si>
    <t>[Covid_Pacientes_24.11]</t>
  </si>
  <si>
    <t>[Covid_Pacientes_25.11]</t>
  </si>
  <si>
    <t>[Covid_Pacientes_26.11]</t>
  </si>
  <si>
    <t>[Covid_Pacientes_27.11]</t>
  </si>
  <si>
    <t>[Covid_Pacientes_28.11]</t>
  </si>
  <si>
    <t>[Covid_Pacientes_29.11]</t>
  </si>
  <si>
    <t>[Covid_Pacientes_30.11]</t>
  </si>
  <si>
    <t>[Covid_Pacientes_31.11]</t>
  </si>
  <si>
    <t>[Covid_Pacientes_32.11]</t>
  </si>
  <si>
    <t>[Covid_Pacientes_33.11]</t>
  </si>
  <si>
    <t>[Covid_Pacientes_34.11]</t>
  </si>
  <si>
    <t>[Covid_Pacientes_35.11]</t>
  </si>
  <si>
    <t>[Covid_Pacientes_36.11]</t>
  </si>
  <si>
    <t>[Covid_Pacientes_37.11]</t>
  </si>
  <si>
    <t>[Covid_Pacientes_38.11]</t>
  </si>
  <si>
    <t>[Covid_Pacientes_39.11]</t>
  </si>
  <si>
    <t>[Covid_Pacientes_40.11]</t>
  </si>
  <si>
    <t>[Covid_Pacientes_41.11]</t>
  </si>
  <si>
    <t>[Covid_Pacientes_42.11]</t>
  </si>
  <si>
    <t>[Covid_Pacientes_43.11]</t>
  </si>
  <si>
    <t>[Covid_Pacientes_44.11]</t>
  </si>
  <si>
    <t>[Covid_Pacientes_45.11]</t>
  </si>
  <si>
    <t>[Covid_Pacientes_46.11]</t>
  </si>
  <si>
    <t>[Covid_Pacientes_47.11]</t>
  </si>
  <si>
    <t>[Covid_Pacientes_48.11]</t>
  </si>
  <si>
    <t>[Covid_Pacientes_49.11]</t>
  </si>
  <si>
    <t>[Covid_Pacientes_50.11]</t>
  </si>
  <si>
    <t>[Covid_Pacientes_51.11]</t>
  </si>
  <si>
    <t>[Covid_Pacientes_52.11]</t>
  </si>
  <si>
    <t>[Covid_Pacientes_53.11]</t>
  </si>
  <si>
    <t>[Covid_Pacientes_54.11]</t>
  </si>
  <si>
    <t>[Covid_Pacientes_55.11]</t>
  </si>
  <si>
    <t>[Covid_Pacientes_56.11]</t>
  </si>
  <si>
    <t>[Covid_Pacientes_57.11]</t>
  </si>
  <si>
    <t>[Covid_Pacientes_58.11]</t>
  </si>
  <si>
    <t>[Covid_Pacientes_59.11]</t>
  </si>
  <si>
    <t>[Covid_Pacientes_60.11]</t>
  </si>
  <si>
    <t>[Covid_Pacientes_61.11]</t>
  </si>
  <si>
    <t>[Covid_Pacientes_62.11]</t>
  </si>
  <si>
    <t>[Covid_Pacientes_63.11]</t>
  </si>
  <si>
    <t>[Covid_Pacientes_64.11]</t>
  </si>
  <si>
    <t>[Covid_Pacientes_65.11]</t>
  </si>
  <si>
    <t>[Covid_Pacientes_66.11]</t>
  </si>
  <si>
    <t>[Covid_Pacientes_67.11]</t>
  </si>
  <si>
    <t>[Covid_Pacientes_68.11]</t>
  </si>
  <si>
    <t>[Covid_Pacientes_69.11]</t>
  </si>
  <si>
    <t>[Covid_Pacientes_70.11]</t>
  </si>
  <si>
    <t>[Covid_Pacientes_71.11]</t>
  </si>
  <si>
    <t>[Covid_Pacientes_72.11]</t>
  </si>
  <si>
    <t>[Covid_Pacientes_73.11]</t>
  </si>
  <si>
    <t>[Covid_Pacientes_74.11]</t>
  </si>
  <si>
    <t>[Covid_Pacientes_75.11]</t>
  </si>
  <si>
    <t>[Covid_Pacientes_76.11]</t>
  </si>
  <si>
    <t>[Covid_Pacientes_77.11]</t>
  </si>
  <si>
    <t>[Covid_Pacientes_78.11]</t>
  </si>
  <si>
    <t>[Covid_Pacientes_79.11]</t>
  </si>
  <si>
    <t>[Covid_Pacientes_80.11]</t>
  </si>
  <si>
    <t>[Covid_Pacientes_81.11]</t>
  </si>
  <si>
    <t>[Covid_Pacientes_82.11]</t>
  </si>
  <si>
    <t>[Covid_Pacientes_83.11]</t>
  </si>
  <si>
    <t>[Covid_Pacientes_84.11]</t>
  </si>
  <si>
    <t>[Covid_Pacientes_85.11]</t>
  </si>
  <si>
    <t>[Covid_Pacientes_86.11]</t>
  </si>
  <si>
    <t>[Covid_Pacientes_87.11]</t>
  </si>
  <si>
    <t>[Covid_Pacientes_88.11]</t>
  </si>
  <si>
    <t>[Covid_Pacientes_89.11]</t>
  </si>
  <si>
    <t>[Covid_Pacientes_90.11]</t>
  </si>
  <si>
    <t>[Covid_Pacientes_1.12]</t>
  </si>
  <si>
    <t>[Covid_Pacientes_2.12]</t>
  </si>
  <si>
    <t>[Covid_Pacientes_3.12]</t>
  </si>
  <si>
    <t>[Covid_Pacientes_4.12]</t>
  </si>
  <si>
    <t>[Covid_Pacientes_5.12]</t>
  </si>
  <si>
    <t>[Covid_Pacientes_6.12]</t>
  </si>
  <si>
    <t>[Covid_Pacientes_7.12]</t>
  </si>
  <si>
    <t>[Covid_Pacientes_8.12]</t>
  </si>
  <si>
    <t>[Covid_Pacientes_9.12]</t>
  </si>
  <si>
    <t>[Covid_Pacientes_10.12]</t>
  </si>
  <si>
    <t>[Covid_Pacientes_11.12]</t>
  </si>
  <si>
    <t>[Covid_Pacientes_12.12]</t>
  </si>
  <si>
    <t>[Covid_Pacientes_13.12]</t>
  </si>
  <si>
    <t>[Covid_Pacientes_14.12]</t>
  </si>
  <si>
    <t>[Covid_Pacientes_15.12]</t>
  </si>
  <si>
    <t>[Covid_Pacientes_16.12]</t>
  </si>
  <si>
    <t>[Covid_Pacientes_17.12]</t>
  </si>
  <si>
    <t>[Covid_Pacientes_18.12]</t>
  </si>
  <si>
    <t>[Covid_Pacientes_19.12]</t>
  </si>
  <si>
    <t>[Covid_Pacientes_20.12]</t>
  </si>
  <si>
    <t>[Covid_Pacientes_21.12]</t>
  </si>
  <si>
    <t>[Covid_Pacientes_22.12]</t>
  </si>
  <si>
    <t>[Covid_Pacientes_23.12]</t>
  </si>
  <si>
    <t>[Covid_Pacientes_24.12]</t>
  </si>
  <si>
    <t>[Covid_Pacientes_25.12]</t>
  </si>
  <si>
    <t>[Covid_Pacientes_26.12]</t>
  </si>
  <si>
    <t>[Covid_Pacientes_27.12]</t>
  </si>
  <si>
    <t>[Covid_Pacientes_28.12]</t>
  </si>
  <si>
    <t>[Covid_Pacientes_29.12]</t>
  </si>
  <si>
    <t>[Covid_Pacientes_30.12]</t>
  </si>
  <si>
    <t>[Covid_Pacientes_31.12]</t>
  </si>
  <si>
    <t>[Covid_Pacientes_32.12]</t>
  </si>
  <si>
    <t>[Covid_Pacientes_33.12]</t>
  </si>
  <si>
    <t>[Covid_Pacientes_34.12]</t>
  </si>
  <si>
    <t>[Covid_Pacientes_35.12]</t>
  </si>
  <si>
    <t>[Covid_Pacientes_36.12]</t>
  </si>
  <si>
    <t>[Covid_Pacientes_37.12]</t>
  </si>
  <si>
    <t>[Covid_Pacientes_38.12]</t>
  </si>
  <si>
    <t>[Covid_Pacientes_39.12]</t>
  </si>
  <si>
    <t>[Covid_Pacientes_40.12]</t>
  </si>
  <si>
    <t>[Covid_Pacientes_41.12]</t>
  </si>
  <si>
    <t>[Covid_Pacientes_42.12]</t>
  </si>
  <si>
    <t>[Covid_Pacientes_43.12]</t>
  </si>
  <si>
    <t>[Covid_Pacientes_44.12]</t>
  </si>
  <si>
    <t>[Covid_Pacientes_45.12]</t>
  </si>
  <si>
    <t>[Covid_Pacientes_46.12]</t>
  </si>
  <si>
    <t>[Covid_Pacientes_47.12]</t>
  </si>
  <si>
    <t>[Covid_Pacientes_48.12]</t>
  </si>
  <si>
    <t>[Covid_Pacientes_49.12]</t>
  </si>
  <si>
    <t>[Covid_Pacientes_50.12]</t>
  </si>
  <si>
    <t>[Covid_Pacientes_51.12]</t>
  </si>
  <si>
    <t>[Covid_Pacientes_52.12]</t>
  </si>
  <si>
    <t>[Covid_Pacientes_53.12]</t>
  </si>
  <si>
    <t>[Covid_Pacientes_54.12]</t>
  </si>
  <si>
    <t>[Covid_Pacientes_55.12]</t>
  </si>
  <si>
    <t>[Covid_Pacientes_56.12]</t>
  </si>
  <si>
    <t>[Covid_Pacientes_57.12]</t>
  </si>
  <si>
    <t>[Covid_Pacientes_58.12]</t>
  </si>
  <si>
    <t>[Covid_Pacientes_59.12]</t>
  </si>
  <si>
    <t>[Covid_Pacientes_60.12]</t>
  </si>
  <si>
    <t>[Covid_Pacientes_61.12]</t>
  </si>
  <si>
    <t>[Covid_Pacientes_62.12]</t>
  </si>
  <si>
    <t>[Covid_Pacientes_63.12]</t>
  </si>
  <si>
    <t>[Covid_Pacientes_64.12]</t>
  </si>
  <si>
    <t>[Covid_Pacientes_65.12]</t>
  </si>
  <si>
    <t>[Covid_Pacientes_66.12]</t>
  </si>
  <si>
    <t>[Covid_Pacientes_67.12]</t>
  </si>
  <si>
    <t>[Covid_Pacientes_68.12]</t>
  </si>
  <si>
    <t>[Covid_Pacientes_69.12]</t>
  </si>
  <si>
    <t>[Covid_Pacientes_70.12]</t>
  </si>
  <si>
    <t>[Covid_Pacientes_71.12]</t>
  </si>
  <si>
    <t>[Covid_Pacientes_72.12]</t>
  </si>
  <si>
    <t>[Covid_Pacientes_73.12]</t>
  </si>
  <si>
    <t>[Covid_Pacientes_74.12]</t>
  </si>
  <si>
    <t>[Covid_Pacientes_75.12]</t>
  </si>
  <si>
    <t>[Covid_Pacientes_76.12]</t>
  </si>
  <si>
    <t>[Covid_Pacientes_77.12]</t>
  </si>
  <si>
    <t>[Covid_Pacientes_78.12]</t>
  </si>
  <si>
    <t>[Covid_Pacientes_79.12]</t>
  </si>
  <si>
    <t>[Covid_Pacientes_80.12]</t>
  </si>
  <si>
    <t>[Covid_Pacientes_81.12]</t>
  </si>
  <si>
    <t>[Covid_Pacientes_82.12]</t>
  </si>
  <si>
    <t>[Covid_Pacientes_83.12]</t>
  </si>
  <si>
    <t>[Covid_Pacientes_84.12]</t>
  </si>
  <si>
    <t>[Covid_Pacientes_85.12]</t>
  </si>
  <si>
    <t>[Covid_Pacientes_86.12]</t>
  </si>
  <si>
    <t>[Covid_Pacientes_87.12]</t>
  </si>
  <si>
    <t>[Covid_Pacientes_88.12]</t>
  </si>
  <si>
    <t>[Covid_Pacientes_89.12]</t>
  </si>
  <si>
    <t>[Covid_Pacientes_90.12]</t>
  </si>
  <si>
    <t>[Covid_Pacientes_1.13]</t>
  </si>
  <si>
    <t>[Covid_Pacientes_2.13]</t>
  </si>
  <si>
    <t>[Covid_Pacientes_3.13]</t>
  </si>
  <si>
    <t>[Covid_Pacientes_4.13]</t>
  </si>
  <si>
    <t>[Covid_Pacientes_5.13]</t>
  </si>
  <si>
    <t>[Covid_Pacientes_6.13]</t>
  </si>
  <si>
    <t>[Covid_Pacientes_7.13]</t>
  </si>
  <si>
    <t>[Covid_Pacientes_8.13]</t>
  </si>
  <si>
    <t>[Covid_Pacientes_9.13]</t>
  </si>
  <si>
    <t>[Covid_Pacientes_10.13]</t>
  </si>
  <si>
    <t>[Covid_Pacientes_11.13]</t>
  </si>
  <si>
    <t>[Covid_Pacientes_12.13]</t>
  </si>
  <si>
    <t>[Covid_Pacientes_13.13]</t>
  </si>
  <si>
    <t>[Covid_Pacientes_14.13]</t>
  </si>
  <si>
    <t>[Covid_Pacientes_15.13]</t>
  </si>
  <si>
    <t>[Covid_Pacientes_16.13]</t>
  </si>
  <si>
    <t>[Covid_Pacientes_17.13]</t>
  </si>
  <si>
    <t>[Covid_Pacientes_18.13]</t>
  </si>
  <si>
    <t>[Covid_Pacientes_19.13]</t>
  </si>
  <si>
    <t>[Covid_Pacientes_20.13]</t>
  </si>
  <si>
    <t>[Covid_Pacientes_21.13]</t>
  </si>
  <si>
    <t>[Covid_Pacientes_22.13]</t>
  </si>
  <si>
    <t>[Covid_Pacientes_23.13]</t>
  </si>
  <si>
    <t>[Covid_Pacientes_24.13]</t>
  </si>
  <si>
    <t>[Covid_Pacientes_25.13]</t>
  </si>
  <si>
    <t>[Covid_Pacientes_26.13]</t>
  </si>
  <si>
    <t>[Covid_Pacientes_27.13]</t>
  </si>
  <si>
    <t>[Covid_Pacientes_28.13]</t>
  </si>
  <si>
    <t>[Covid_Pacientes_29.13]</t>
  </si>
  <si>
    <t>[Covid_Pacientes_30.13]</t>
  </si>
  <si>
    <t>[Covid_Pacientes_31.13]</t>
  </si>
  <si>
    <t>[Covid_Pacientes_32.13]</t>
  </si>
  <si>
    <t>[Covid_Pacientes_33.13]</t>
  </si>
  <si>
    <t>[Covid_Pacientes_34.13]</t>
  </si>
  <si>
    <t>[Covid_Pacientes_35.13]</t>
  </si>
  <si>
    <t>[Covid_Pacientes_36.13]</t>
  </si>
  <si>
    <t>[Covid_Pacientes_37.13]</t>
  </si>
  <si>
    <t>[Covid_Pacientes_38.13]</t>
  </si>
  <si>
    <t>[Covid_Pacientes_39.13]</t>
  </si>
  <si>
    <t>[Covid_Pacientes_40.13]</t>
  </si>
  <si>
    <t>[Covid_Pacientes_41.13]</t>
  </si>
  <si>
    <t>[Covid_Pacientes_42.13]</t>
  </si>
  <si>
    <t>[Covid_Pacientes_43.13]</t>
  </si>
  <si>
    <t>[Covid_Pacientes_44.13]</t>
  </si>
  <si>
    <t>[Covid_Pacientes_45.13]</t>
  </si>
  <si>
    <t>[Covid_Pacientes_46.13]</t>
  </si>
  <si>
    <t>[Covid_Pacientes_47.13]</t>
  </si>
  <si>
    <t>[Covid_Pacientes_48.13]</t>
  </si>
  <si>
    <t>[Covid_Pacientes_49.13]</t>
  </si>
  <si>
    <t>[Covid_Pacientes_50.13]</t>
  </si>
  <si>
    <t>[Covid_Pacientes_51.13]</t>
  </si>
  <si>
    <t>[Covid_Pacientes_52.13]</t>
  </si>
  <si>
    <t>[Covid_Pacientes_53.13]</t>
  </si>
  <si>
    <t>[Covid_Pacientes_54.13]</t>
  </si>
  <si>
    <t>[Covid_Pacientes_55.13]</t>
  </si>
  <si>
    <t>[Covid_Pacientes_56.13]</t>
  </si>
  <si>
    <t>[Covid_Pacientes_57.13]</t>
  </si>
  <si>
    <t>[Covid_Pacientes_58.13]</t>
  </si>
  <si>
    <t>[Covid_Pacientes_59.13]</t>
  </si>
  <si>
    <t>[Covid_Pacientes_60.13]</t>
  </si>
  <si>
    <t>[Covid_Pacientes_61.13]</t>
  </si>
  <si>
    <t>[Covid_Pacientes_62.13]</t>
  </si>
  <si>
    <t>[Covid_Pacientes_63.13]</t>
  </si>
  <si>
    <t>[Covid_Pacientes_64.13]</t>
  </si>
  <si>
    <t>[Covid_Pacientes_65.13]</t>
  </si>
  <si>
    <t>[Covid_Pacientes_66.13]</t>
  </si>
  <si>
    <t>[Covid_Pacientes_67.13]</t>
  </si>
  <si>
    <t>[Covid_Pacientes_68.13]</t>
  </si>
  <si>
    <t>[Covid_Pacientes_69.13]</t>
  </si>
  <si>
    <t>[Covid_Pacientes_70.13]</t>
  </si>
  <si>
    <t>[Covid_Pacientes_71.13]</t>
  </si>
  <si>
    <t>[Covid_Pacientes_72.13]</t>
  </si>
  <si>
    <t>[Covid_Pacientes_73.13]</t>
  </si>
  <si>
    <t>[Covid_Pacientes_74.13]</t>
  </si>
  <si>
    <t>[Covid_Pacientes_75.13]</t>
  </si>
  <si>
    <t>[Covid_Pacientes_76.13]</t>
  </si>
  <si>
    <t>[Covid_Pacientes_77.13]</t>
  </si>
  <si>
    <t>[Covid_Pacientes_78.13]</t>
  </si>
  <si>
    <t>[Covid_Pacientes_79.13]</t>
  </si>
  <si>
    <t>[Covid_Pacientes_80.13]</t>
  </si>
  <si>
    <t>[Covid_Pacientes_81.13]</t>
  </si>
  <si>
    <t>[Covid_Pacientes_82.13]</t>
  </si>
  <si>
    <t>[Covid_Pacientes_83.13]</t>
  </si>
  <si>
    <t>[Covid_Pacientes_84.13]</t>
  </si>
  <si>
    <t>[Covid_Pacientes_85.13]</t>
  </si>
  <si>
    <t>[Covid_Pacientes_86.13]</t>
  </si>
  <si>
    <t>[Covid_Pacientes_87.13]</t>
  </si>
  <si>
    <t>[Covid_Pacientes_88.13]</t>
  </si>
  <si>
    <t>[Covid_Pacientes_89.13]</t>
  </si>
  <si>
    <t>[Covid_Pacientes_90.13]</t>
  </si>
  <si>
    <t>[Covid_Pacientes_1.14]</t>
  </si>
  <si>
    <t>[Covid_Pacientes_2.14]</t>
  </si>
  <si>
    <t>[Covid_Pacientes_3.14]</t>
  </si>
  <si>
    <t>[Covid_Pacientes_4.14]</t>
  </si>
  <si>
    <t>[Covid_Pacientes_5.14]</t>
  </si>
  <si>
    <t>[Covid_Pacientes_6.14]</t>
  </si>
  <si>
    <t>[Covid_Pacientes_7.14]</t>
  </si>
  <si>
    <t>[Covid_Pacientes_8.14]</t>
  </si>
  <si>
    <t>[Covid_Pacientes_9.14]</t>
  </si>
  <si>
    <t>[Covid_Pacientes_10.14]</t>
  </si>
  <si>
    <t>[Covid_Pacientes_11.14]</t>
  </si>
  <si>
    <t>[Covid_Pacientes_12.14]</t>
  </si>
  <si>
    <t>[Covid_Pacientes_13.14]</t>
  </si>
  <si>
    <t>[Covid_Pacientes_14.14]</t>
  </si>
  <si>
    <t>[Covid_Pacientes_15.14]</t>
  </si>
  <si>
    <t>[Covid_Pacientes_16.14]</t>
  </si>
  <si>
    <t>[Covid_Pacientes_17.14]</t>
  </si>
  <si>
    <t>[Covid_Pacientes_18.14]</t>
  </si>
  <si>
    <t>[Covid_Pacientes_19.14]</t>
  </si>
  <si>
    <t>[Covid_Pacientes_20.14]</t>
  </si>
  <si>
    <t>[Covid_Pacientes_21.14]</t>
  </si>
  <si>
    <t>[Covid_Pacientes_22.14]</t>
  </si>
  <si>
    <t>[Covid_Pacientes_23.14]</t>
  </si>
  <si>
    <t>[Covid_Pacientes_24.14]</t>
  </si>
  <si>
    <t>[Covid_Pacientes_25.14]</t>
  </si>
  <si>
    <t>[Covid_Pacientes_26.14]</t>
  </si>
  <si>
    <t>[Covid_Pacientes_27.14]</t>
  </si>
  <si>
    <t>[Covid_Pacientes_28.14]</t>
  </si>
  <si>
    <t>[Covid_Pacientes_29.14]</t>
  </si>
  <si>
    <t>[Covid_Pacientes_30.14]</t>
  </si>
  <si>
    <t>[Covid_Pacientes_31.14]</t>
  </si>
  <si>
    <t>[Covid_Pacientes_32.14]</t>
  </si>
  <si>
    <t>[Covid_Pacientes_33.14]</t>
  </si>
  <si>
    <t>[Covid_Pacientes_34.14]</t>
  </si>
  <si>
    <t>[Covid_Pacientes_35.14]</t>
  </si>
  <si>
    <t>[Covid_Pacientes_36.14]</t>
  </si>
  <si>
    <t>[Covid_Pacientes_37.14]</t>
  </si>
  <si>
    <t>[Covid_Pacientes_38.14]</t>
  </si>
  <si>
    <t>[Covid_Pacientes_39.14]</t>
  </si>
  <si>
    <t>[Covid_Pacientes_40.14]</t>
  </si>
  <si>
    <t>[Covid_Pacientes_41.14]</t>
  </si>
  <si>
    <t>[Covid_Pacientes_42.14]</t>
  </si>
  <si>
    <t>[Covid_Pacientes_43.14]</t>
  </si>
  <si>
    <t>[Covid_Pacientes_44.14]</t>
  </si>
  <si>
    <t>[Covid_Pacientes_45.14]</t>
  </si>
  <si>
    <t>[Covid_Pacientes_46.14]</t>
  </si>
  <si>
    <t>[Covid_Pacientes_47.14]</t>
  </si>
  <si>
    <t>[Covid_Pacientes_48.14]</t>
  </si>
  <si>
    <t>[Covid_Pacientes_49.14]</t>
  </si>
  <si>
    <t>[Covid_Pacientes_50.14]</t>
  </si>
  <si>
    <t>[Covid_Pacientes_51.14]</t>
  </si>
  <si>
    <t>[Covid_Pacientes_52.14]</t>
  </si>
  <si>
    <t>[Covid_Pacientes_53.14]</t>
  </si>
  <si>
    <t>[Covid_Pacientes_54.14]</t>
  </si>
  <si>
    <t>[Covid_Pacientes_55.14]</t>
  </si>
  <si>
    <t>[Covid_Pacientes_56.14]</t>
  </si>
  <si>
    <t>[Covid_Pacientes_57.14]</t>
  </si>
  <si>
    <t>[Covid_Pacientes_58.14]</t>
  </si>
  <si>
    <t>[Covid_Pacientes_59.14]</t>
  </si>
  <si>
    <t>[Covid_Pacientes_60.14]</t>
  </si>
  <si>
    <t>[Covid_Pacientes_61.14]</t>
  </si>
  <si>
    <t>[Covid_Pacientes_62.14]</t>
  </si>
  <si>
    <t>[Covid_Pacientes_63.14]</t>
  </si>
  <si>
    <t>[Covid_Pacientes_64.14]</t>
  </si>
  <si>
    <t>[Covid_Pacientes_65.14]</t>
  </si>
  <si>
    <t>[Covid_Pacientes_66.14]</t>
  </si>
  <si>
    <t>[Covid_Pacientes_67.14]</t>
  </si>
  <si>
    <t>[Covid_Pacientes_68.14]</t>
  </si>
  <si>
    <t>[Covid_Pacientes_69.14]</t>
  </si>
  <si>
    <t>[Covid_Pacientes_70.14]</t>
  </si>
  <si>
    <t>[Covid_Pacientes_71.14]</t>
  </si>
  <si>
    <t>[Covid_Pacientes_72.14]</t>
  </si>
  <si>
    <t>[Covid_Pacientes_73.14]</t>
  </si>
  <si>
    <t>[Covid_Pacientes_74.14]</t>
  </si>
  <si>
    <t>[Covid_Pacientes_75.14]</t>
  </si>
  <si>
    <t>[Covid_Pacientes_76.14]</t>
  </si>
  <si>
    <t>[Covid_Pacientes_77.14]</t>
  </si>
  <si>
    <t>[Covid_Pacientes_78.14]</t>
  </si>
  <si>
    <t>[Covid_Pacientes_79.14]</t>
  </si>
  <si>
    <t>[Covid_Pacientes_80.14]</t>
  </si>
  <si>
    <t>[Covid_Pacientes_81.14]</t>
  </si>
  <si>
    <t>[Covid_Pacientes_82.14]</t>
  </si>
  <si>
    <t>[Covid_Pacientes_83.14]</t>
  </si>
  <si>
    <t>[Covid_Pacientes_84.14]</t>
  </si>
  <si>
    <t>[Covid_Pacientes_85.14]</t>
  </si>
  <si>
    <t>[Covid_Pacientes_86.14]</t>
  </si>
  <si>
    <t>[Covid_Pacientes_87.14]</t>
  </si>
  <si>
    <t>[Covid_Pacientes_88.14]</t>
  </si>
  <si>
    <t>[Covid_Pacientes_89.14]</t>
  </si>
  <si>
    <t>[Covid_Pacientes_90.14]</t>
  </si>
  <si>
    <t>[Covid_PacientesGraves_1.1]</t>
  </si>
  <si>
    <t>[Covid_PacientesGraves_2.1]</t>
  </si>
  <si>
    <t>[Covid_PacientesGraves_3.1]</t>
  </si>
  <si>
    <t>[Covid_PacientesGraves_4.1]</t>
  </si>
  <si>
    <t>[Covid_PacientesGraves_5.1]</t>
  </si>
  <si>
    <t>[Covid_PacientesGraves_6.1]</t>
  </si>
  <si>
    <t>[Covid_PacientesGraves_7.1]</t>
  </si>
  <si>
    <t>[Covid_PacientesGraves_8.1]</t>
  </si>
  <si>
    <t>[Covid_PacientesGraves_9.1]</t>
  </si>
  <si>
    <t>[Covid_PacientesGraves_10.1]</t>
  </si>
  <si>
    <t>[Covid_PacientesGraves_11.1]</t>
  </si>
  <si>
    <t>[Covid_PacientesGraves_12.1]</t>
  </si>
  <si>
    <t>[Covid_PacientesGraves_13.1]</t>
  </si>
  <si>
    <t>[Covid_PacientesGraves_14.1]</t>
  </si>
  <si>
    <t>[Covid_PacientesGraves_15.1]</t>
  </si>
  <si>
    <t>[Covid_PacientesGraves_16.1]</t>
  </si>
  <si>
    <t>[Covid_PacientesGraves_17.1]</t>
  </si>
  <si>
    <t>[Covid_PacientesGraves_18.1]</t>
  </si>
  <si>
    <t>[Covid_PacientesGraves_19.1]</t>
  </si>
  <si>
    <t>[Covid_PacientesGraves_20.1]</t>
  </si>
  <si>
    <t>[Covid_PacientesGraves_21.1]</t>
  </si>
  <si>
    <t>[Covid_PacientesGraves_22.1]</t>
  </si>
  <si>
    <t>[Covid_PacientesGraves_23.1]</t>
  </si>
  <si>
    <t>[Covid_PacientesGraves_24.1]</t>
  </si>
  <si>
    <t>[Covid_PacientesGraves_25.1]</t>
  </si>
  <si>
    <t>[Covid_PacientesGraves_26.1]</t>
  </si>
  <si>
    <t>[Covid_PacientesGraves_27.1]</t>
  </si>
  <si>
    <t>[Covid_PacientesGraves_28.1]</t>
  </si>
  <si>
    <t>[Covid_PacientesGraves_29.1]</t>
  </si>
  <si>
    <t>[Covid_PacientesGraves_30.1]</t>
  </si>
  <si>
    <t>[Covid_PacientesGraves_31.1]</t>
  </si>
  <si>
    <t>[Covid_PacientesGraves_32.1]</t>
  </si>
  <si>
    <t>[Covid_PacientesGraves_33.1]</t>
  </si>
  <si>
    <t>[Covid_PacientesGraves_34.1]</t>
  </si>
  <si>
    <t>[Covid_PacientesGraves_35.1]</t>
  </si>
  <si>
    <t>[Covid_PacientesGraves_36.1]</t>
  </si>
  <si>
    <t>[Covid_PacientesGraves_37.1]</t>
  </si>
  <si>
    <t>[Covid_PacientesGraves_38.1]</t>
  </si>
  <si>
    <t>[Covid_PacientesGraves_39.1]</t>
  </si>
  <si>
    <t>[Covid_PacientesGraves_40.1]</t>
  </si>
  <si>
    <t>[Covid_PacientesGraves_41.1]</t>
  </si>
  <si>
    <t>[Covid_PacientesGraves_42.1]</t>
  </si>
  <si>
    <t>[Covid_PacientesGraves_43.1]</t>
  </si>
  <si>
    <t>[Covid_PacientesGraves_44.1]</t>
  </si>
  <si>
    <t>[Covid_PacientesGraves_45.1]</t>
  </si>
  <si>
    <t>[Covid_PacientesGraves_46.1]</t>
  </si>
  <si>
    <t>[Covid_PacientesGraves_47.1]</t>
  </si>
  <si>
    <t>[Covid_PacientesGraves_48.1]</t>
  </si>
  <si>
    <t>[Covid_PacientesGraves_49.1]</t>
  </si>
  <si>
    <t>[Covid_PacientesGraves_50.1]</t>
  </si>
  <si>
    <t>[Covid_PacientesGraves_51.1]</t>
  </si>
  <si>
    <t>[Covid_PacientesGraves_52.1]</t>
  </si>
  <si>
    <t>[Covid_PacientesGraves_53.1]</t>
  </si>
  <si>
    <t>[Covid_PacientesGraves_54.1]</t>
  </si>
  <si>
    <t>[Covid_PacientesGraves_55.1]</t>
  </si>
  <si>
    <t>[Covid_PacientesGraves_56.1]</t>
  </si>
  <si>
    <t>[Covid_PacientesGraves_57.1]</t>
  </si>
  <si>
    <t>[Covid_PacientesGraves_58.1]</t>
  </si>
  <si>
    <t>[Covid_PacientesGraves_59.1]</t>
  </si>
  <si>
    <t>[Covid_PacientesGraves_60.1]</t>
  </si>
  <si>
    <t>[Covid_PacientesGraves_61.1]</t>
  </si>
  <si>
    <t>[Covid_PacientesGraves_62.1]</t>
  </si>
  <si>
    <t>[Covid_PacientesGraves_63.1]</t>
  </si>
  <si>
    <t>[Covid_PacientesGraves_64.1]</t>
  </si>
  <si>
    <t>[Covid_PacientesGraves_65.1]</t>
  </si>
  <si>
    <t>[Covid_PacientesGraves_66.1]</t>
  </si>
  <si>
    <t>[Covid_PacientesGraves_67.1]</t>
  </si>
  <si>
    <t>[Covid_PacientesGraves_68.1]</t>
  </si>
  <si>
    <t>[Covid_PacientesGraves_69.1]</t>
  </si>
  <si>
    <t>[Covid_PacientesGraves_70.1]</t>
  </si>
  <si>
    <t>[Covid_PacientesGraves_71.1]</t>
  </si>
  <si>
    <t>[Covid_PacientesGraves_72.1]</t>
  </si>
  <si>
    <t>[Covid_PacientesGraves_73.1]</t>
  </si>
  <si>
    <t>[Covid_PacientesGraves_74.1]</t>
  </si>
  <si>
    <t>[Covid_PacientesGraves_75.1]</t>
  </si>
  <si>
    <t>[Covid_PacientesGraves_76.1]</t>
  </si>
  <si>
    <t>[Covid_PacientesGraves_77.1]</t>
  </si>
  <si>
    <t>[Covid_PacientesGraves_78.1]</t>
  </si>
  <si>
    <t>[Covid_PacientesGraves_79.1]</t>
  </si>
  <si>
    <t>[Covid_PacientesGraves_80.1]</t>
  </si>
  <si>
    <t>[Covid_PacientesGraves_81.1]</t>
  </si>
  <si>
    <t>[Covid_PacientesGraves_82.1]</t>
  </si>
  <si>
    <t>[Covid_PacientesGraves_83.1]</t>
  </si>
  <si>
    <t>[Covid_PacientesGraves_84.1]</t>
  </si>
  <si>
    <t>[Covid_PacientesGraves_85.1]</t>
  </si>
  <si>
    <t>[Covid_PacientesGraves_86.1]</t>
  </si>
  <si>
    <t>[Covid_PacientesGraves_87.1]</t>
  </si>
  <si>
    <t>[Covid_PacientesGraves_88.1]</t>
  </si>
  <si>
    <t>[Covid_PacientesGraves_89.1]</t>
  </si>
  <si>
    <t>[Covid_PacientesGraves_90.1]</t>
  </si>
  <si>
    <t>[Covid_PacientesGraves_1.2]</t>
  </si>
  <si>
    <t>[Covid_PacientesGraves_2.2]</t>
  </si>
  <si>
    <t>[Covid_PacientesGraves_3.2]</t>
  </si>
  <si>
    <t>[Covid_PacientesGraves_4.2]</t>
  </si>
  <si>
    <t>[Covid_PacientesGraves_5.2]</t>
  </si>
  <si>
    <t>[Covid_PacientesGraves_6.2]</t>
  </si>
  <si>
    <t>[Covid_PacientesGraves_7.2]</t>
  </si>
  <si>
    <t>[Covid_PacientesGraves_8.2]</t>
  </si>
  <si>
    <t>[Covid_PacientesGraves_9.2]</t>
  </si>
  <si>
    <t>[Covid_PacientesGraves_10.2]</t>
  </si>
  <si>
    <t>[Covid_PacientesGraves_11.2]</t>
  </si>
  <si>
    <t>[Covid_PacientesGraves_12.2]</t>
  </si>
  <si>
    <t>[Covid_PacientesGraves_13.2]</t>
  </si>
  <si>
    <t>[Covid_PacientesGraves_14.2]</t>
  </si>
  <si>
    <t>[Covid_PacientesGraves_15.2]</t>
  </si>
  <si>
    <t>[Covid_PacientesGraves_16.2]</t>
  </si>
  <si>
    <t>[Covid_PacientesGraves_17.2]</t>
  </si>
  <si>
    <t>[Covid_PacientesGraves_18.2]</t>
  </si>
  <si>
    <t>[Covid_PacientesGraves_19.2]</t>
  </si>
  <si>
    <t>[Covid_PacientesGraves_20.2]</t>
  </si>
  <si>
    <t>[Covid_PacientesGraves_21.2]</t>
  </si>
  <si>
    <t>[Covid_PacientesGraves_22.2]</t>
  </si>
  <si>
    <t>[Covid_PacientesGraves_23.2]</t>
  </si>
  <si>
    <t>[Covid_PacientesGraves_24.2]</t>
  </si>
  <si>
    <t>[Covid_PacientesGraves_25.2]</t>
  </si>
  <si>
    <t>[Covid_PacientesGraves_26.2]</t>
  </si>
  <si>
    <t>[Covid_PacientesGraves_27.2]</t>
  </si>
  <si>
    <t>[Covid_PacientesGraves_28.2]</t>
  </si>
  <si>
    <t>[Covid_PacientesGraves_29.2]</t>
  </si>
  <si>
    <t>[Covid_PacientesGraves_30.2]</t>
  </si>
  <si>
    <t>[Covid_PacientesGraves_31.2]</t>
  </si>
  <si>
    <t>[Covid_PacientesGraves_32.2]</t>
  </si>
  <si>
    <t>[Covid_PacientesGraves_33.2]</t>
  </si>
  <si>
    <t>[Covid_PacientesGraves_34.2]</t>
  </si>
  <si>
    <t>[Covid_PacientesGraves_35.2]</t>
  </si>
  <si>
    <t>[Covid_PacientesGraves_36.2]</t>
  </si>
  <si>
    <t>[Covid_PacientesGraves_37.2]</t>
  </si>
  <si>
    <t>[Covid_PacientesGraves_38.2]</t>
  </si>
  <si>
    <t>[Covid_PacientesGraves_39.2]</t>
  </si>
  <si>
    <t>[Covid_PacientesGraves_40.2]</t>
  </si>
  <si>
    <t>[Covid_PacientesGraves_41.2]</t>
  </si>
  <si>
    <t>[Covid_PacientesGraves_42.2]</t>
  </si>
  <si>
    <t>[Covid_PacientesGraves_43.2]</t>
  </si>
  <si>
    <t>[Covid_PacientesGraves_44.2]</t>
  </si>
  <si>
    <t>[Covid_PacientesGraves_45.2]</t>
  </si>
  <si>
    <t>[Covid_PacientesGraves_46.2]</t>
  </si>
  <si>
    <t>[Covid_PacientesGraves_47.2]</t>
  </si>
  <si>
    <t>[Covid_PacientesGraves_48.2]</t>
  </si>
  <si>
    <t>[Covid_PacientesGraves_49.2]</t>
  </si>
  <si>
    <t>[Covid_PacientesGraves_50.2]</t>
  </si>
  <si>
    <t>[Covid_PacientesGraves_51.2]</t>
  </si>
  <si>
    <t>[Covid_PacientesGraves_52.2]</t>
  </si>
  <si>
    <t>[Covid_PacientesGraves_53.2]</t>
  </si>
  <si>
    <t>[Covid_PacientesGraves_54.2]</t>
  </si>
  <si>
    <t>[Covid_PacientesGraves_55.2]</t>
  </si>
  <si>
    <t>[Covid_PacientesGraves_56.2]</t>
  </si>
  <si>
    <t>[Covid_PacientesGraves_57.2]</t>
  </si>
  <si>
    <t>[Covid_PacientesGraves_58.2]</t>
  </si>
  <si>
    <t>[Covid_PacientesGraves_59.2]</t>
  </si>
  <si>
    <t>[Covid_PacientesGraves_60.2]</t>
  </si>
  <si>
    <t>[Covid_PacientesGraves_61.2]</t>
  </si>
  <si>
    <t>[Covid_PacientesGraves_62.2]</t>
  </si>
  <si>
    <t>[Covid_PacientesGraves_63.2]</t>
  </si>
  <si>
    <t>[Covid_PacientesGraves_64.2]</t>
  </si>
  <si>
    <t>[Covid_PacientesGraves_65.2]</t>
  </si>
  <si>
    <t>[Covid_PacientesGraves_66.2]</t>
  </si>
  <si>
    <t>[Covid_PacientesGraves_67.2]</t>
  </si>
  <si>
    <t>[Covid_PacientesGraves_68.2]</t>
  </si>
  <si>
    <t>[Covid_PacientesGraves_69.2]</t>
  </si>
  <si>
    <t>[Covid_PacientesGraves_70.2]</t>
  </si>
  <si>
    <t>[Covid_PacientesGraves_71.2]</t>
  </si>
  <si>
    <t>[Covid_PacientesGraves_72.2]</t>
  </si>
  <si>
    <t>[Covid_PacientesGraves_73.2]</t>
  </si>
  <si>
    <t>[Covid_PacientesGraves_74.2]</t>
  </si>
  <si>
    <t>[Covid_PacientesGraves_75.2]</t>
  </si>
  <si>
    <t>[Covid_PacientesGraves_76.2]</t>
  </si>
  <si>
    <t>[Covid_PacientesGraves_77.2]</t>
  </si>
  <si>
    <t>[Covid_PacientesGraves_78.2]</t>
  </si>
  <si>
    <t>[Covid_PacientesGraves_79.2]</t>
  </si>
  <si>
    <t>[Covid_PacientesGraves_80.2]</t>
  </si>
  <si>
    <t>[Covid_PacientesGraves_81.2]</t>
  </si>
  <si>
    <t>[Covid_PacientesGraves_82.2]</t>
  </si>
  <si>
    <t>[Covid_PacientesGraves_83.2]</t>
  </si>
  <si>
    <t>[Covid_PacientesGraves_84.2]</t>
  </si>
  <si>
    <t>[Covid_PacientesGraves_85.2]</t>
  </si>
  <si>
    <t>[Covid_PacientesGraves_86.2]</t>
  </si>
  <si>
    <t>[Covid_PacientesGraves_87.2]</t>
  </si>
  <si>
    <t>[Covid_PacientesGraves_88.2]</t>
  </si>
  <si>
    <t>[Covid_PacientesGraves_89.2]</t>
  </si>
  <si>
    <t>[Covid_PacientesGraves_90.2]</t>
  </si>
  <si>
    <t>[Covid_PacientesGraves_1.3]</t>
  </si>
  <si>
    <t>[Covid_PacientesGraves_2.3]</t>
  </si>
  <si>
    <t>[Covid_PacientesGraves_3.3]</t>
  </si>
  <si>
    <t>[Covid_PacientesGraves_4.3]</t>
  </si>
  <si>
    <t>[Covid_PacientesGraves_5.3]</t>
  </si>
  <si>
    <t>[Covid_PacientesGraves_6.3]</t>
  </si>
  <si>
    <t>[Covid_PacientesGraves_7.3]</t>
  </si>
  <si>
    <t>[Covid_PacientesGraves_8.3]</t>
  </si>
  <si>
    <t>[Covid_PacientesGraves_9.3]</t>
  </si>
  <si>
    <t>[Covid_PacientesGraves_10.3]</t>
  </si>
  <si>
    <t>[Covid_PacientesGraves_11.3]</t>
  </si>
  <si>
    <t>[Covid_PacientesGraves_12.3]</t>
  </si>
  <si>
    <t>[Covid_PacientesGraves_13.3]</t>
  </si>
  <si>
    <t>[Covid_PacientesGraves_14.3]</t>
  </si>
  <si>
    <t>[Covid_PacientesGraves_15.3]</t>
  </si>
  <si>
    <t>[Covid_PacientesGraves_16.3]</t>
  </si>
  <si>
    <t>[Covid_PacientesGraves_17.3]</t>
  </si>
  <si>
    <t>[Covid_PacientesGraves_18.3]</t>
  </si>
  <si>
    <t>[Covid_PacientesGraves_19.3]</t>
  </si>
  <si>
    <t>[Covid_PacientesGraves_20.3]</t>
  </si>
  <si>
    <t>[Covid_PacientesGraves_21.3]</t>
  </si>
  <si>
    <t>[Covid_PacientesGraves_22.3]</t>
  </si>
  <si>
    <t>[Covid_PacientesGraves_23.3]</t>
  </si>
  <si>
    <t>[Covid_PacientesGraves_24.3]</t>
  </si>
  <si>
    <t>[Covid_PacientesGraves_25.3]</t>
  </si>
  <si>
    <t>[Covid_PacientesGraves_26.3]</t>
  </si>
  <si>
    <t>[Covid_PacientesGraves_27.3]</t>
  </si>
  <si>
    <t>[Covid_PacientesGraves_28.3]</t>
  </si>
  <si>
    <t>[Covid_PacientesGraves_29.3]</t>
  </si>
  <si>
    <t>[Covid_PacientesGraves_30.3]</t>
  </si>
  <si>
    <t>[Covid_PacientesGraves_31.3]</t>
  </si>
  <si>
    <t>[Covid_PacientesGraves_32.3]</t>
  </si>
  <si>
    <t>[Covid_PacientesGraves_33.3]</t>
  </si>
  <si>
    <t>[Covid_PacientesGraves_34.3]</t>
  </si>
  <si>
    <t>[Covid_PacientesGraves_35.3]</t>
  </si>
  <si>
    <t>[Covid_PacientesGraves_36.3]</t>
  </si>
  <si>
    <t>[Covid_PacientesGraves_37.3]</t>
  </si>
  <si>
    <t>[Covid_PacientesGraves_38.3]</t>
  </si>
  <si>
    <t>[Covid_PacientesGraves_39.3]</t>
  </si>
  <si>
    <t>[Covid_PacientesGraves_40.3]</t>
  </si>
  <si>
    <t>[Covid_PacientesGraves_41.3]</t>
  </si>
  <si>
    <t>[Covid_PacientesGraves_42.3]</t>
  </si>
  <si>
    <t>[Covid_PacientesGraves_43.3]</t>
  </si>
  <si>
    <t>[Covid_PacientesGraves_44.3]</t>
  </si>
  <si>
    <t>[Covid_PacientesGraves_45.3]</t>
  </si>
  <si>
    <t>[Covid_PacientesGraves_46.3]</t>
  </si>
  <si>
    <t>[Covid_PacientesGraves_47.3]</t>
  </si>
  <si>
    <t>[Covid_PacientesGraves_48.3]</t>
  </si>
  <si>
    <t>[Covid_PacientesGraves_49.3]</t>
  </si>
  <si>
    <t>[Covid_PacientesGraves_50.3]</t>
  </si>
  <si>
    <t>[Covid_PacientesGraves_51.3]</t>
  </si>
  <si>
    <t>[Covid_PacientesGraves_52.3]</t>
  </si>
  <si>
    <t>[Covid_PacientesGraves_53.3]</t>
  </si>
  <si>
    <t>[Covid_PacientesGraves_54.3]</t>
  </si>
  <si>
    <t>[Covid_PacientesGraves_55.3]</t>
  </si>
  <si>
    <t>[Covid_PacientesGraves_56.3]</t>
  </si>
  <si>
    <t>[Covid_PacientesGraves_57.3]</t>
  </si>
  <si>
    <t>[Covid_PacientesGraves_58.3]</t>
  </si>
  <si>
    <t>[Covid_PacientesGraves_59.3]</t>
  </si>
  <si>
    <t>[Covid_PacientesGraves_60.3]</t>
  </si>
  <si>
    <t>[Covid_PacientesGraves_61.3]</t>
  </si>
  <si>
    <t>[Covid_PacientesGraves_62.3]</t>
  </si>
  <si>
    <t>[Covid_PacientesGraves_63.3]</t>
  </si>
  <si>
    <t>[Covid_PacientesGraves_64.3]</t>
  </si>
  <si>
    <t>[Covid_PacientesGraves_65.3]</t>
  </si>
  <si>
    <t>[Covid_PacientesGraves_66.3]</t>
  </si>
  <si>
    <t>[Covid_PacientesGraves_67.3]</t>
  </si>
  <si>
    <t>[Covid_PacientesGraves_68.3]</t>
  </si>
  <si>
    <t>[Covid_PacientesGraves_69.3]</t>
  </si>
  <si>
    <t>[Covid_PacientesGraves_70.3]</t>
  </si>
  <si>
    <t>[Covid_PacientesGraves_71.3]</t>
  </si>
  <si>
    <t>[Covid_PacientesGraves_72.3]</t>
  </si>
  <si>
    <t>[Covid_PacientesGraves_73.3]</t>
  </si>
  <si>
    <t>[Covid_PacientesGraves_74.3]</t>
  </si>
  <si>
    <t>[Covid_PacientesGraves_75.3]</t>
  </si>
  <si>
    <t>[Covid_PacientesGraves_76.3]</t>
  </si>
  <si>
    <t>[Covid_PacientesGraves_77.3]</t>
  </si>
  <si>
    <t>[Covid_PacientesGraves_78.3]</t>
  </si>
  <si>
    <t>[Covid_PacientesGraves_79.3]</t>
  </si>
  <si>
    <t>[Covid_PacientesGraves_80.3]</t>
  </si>
  <si>
    <t>[Covid_PacientesGraves_81.3]</t>
  </si>
  <si>
    <t>[Covid_PacientesGraves_82.3]</t>
  </si>
  <si>
    <t>[Covid_PacientesGraves_83.3]</t>
  </si>
  <si>
    <t>[Covid_PacientesGraves_84.3]</t>
  </si>
  <si>
    <t>[Covid_PacientesGraves_85.3]</t>
  </si>
  <si>
    <t>[Covid_PacientesGraves_86.3]</t>
  </si>
  <si>
    <t>[Covid_PacientesGraves_87.3]</t>
  </si>
  <si>
    <t>[Covid_PacientesGraves_88.3]</t>
  </si>
  <si>
    <t>[Covid_PacientesGraves_89.3]</t>
  </si>
  <si>
    <t>[Covid_PacientesGraves_90.3]</t>
  </si>
  <si>
    <t>[Covid_PacientesGraves_1.4]</t>
  </si>
  <si>
    <t>[Covid_PacientesGraves_2.4]</t>
  </si>
  <si>
    <t>[Covid_PacientesGraves_3.4]</t>
  </si>
  <si>
    <t>[Covid_PacientesGraves_4.4]</t>
  </si>
  <si>
    <t>[Covid_PacientesGraves_5.4]</t>
  </si>
  <si>
    <t>[Covid_PacientesGraves_6.4]</t>
  </si>
  <si>
    <t>[Covid_PacientesGraves_7.4]</t>
  </si>
  <si>
    <t>[Covid_PacientesGraves_8.4]</t>
  </si>
  <si>
    <t>[Covid_PacientesGraves_9.4]</t>
  </si>
  <si>
    <t>[Covid_PacientesGraves_10.4]</t>
  </si>
  <si>
    <t>[Covid_PacientesGraves_11.4]</t>
  </si>
  <si>
    <t>[Covid_PacientesGraves_12.4]</t>
  </si>
  <si>
    <t>[Covid_PacientesGraves_13.4]</t>
  </si>
  <si>
    <t>[Covid_PacientesGraves_14.4]</t>
  </si>
  <si>
    <t>[Covid_PacientesGraves_15.4]</t>
  </si>
  <si>
    <t>[Covid_PacientesGraves_16.4]</t>
  </si>
  <si>
    <t>[Covid_PacientesGraves_17.4]</t>
  </si>
  <si>
    <t>[Covid_PacientesGraves_18.4]</t>
  </si>
  <si>
    <t>[Covid_PacientesGraves_19.4]</t>
  </si>
  <si>
    <t>[Covid_PacientesGraves_20.4]</t>
  </si>
  <si>
    <t>[Covid_PacientesGraves_21.4]</t>
  </si>
  <si>
    <t>[Covid_PacientesGraves_22.4]</t>
  </si>
  <si>
    <t>[Covid_PacientesGraves_23.4]</t>
  </si>
  <si>
    <t>[Covid_PacientesGraves_24.4]</t>
  </si>
  <si>
    <t>[Covid_PacientesGraves_25.4]</t>
  </si>
  <si>
    <t>[Covid_PacientesGraves_26.4]</t>
  </si>
  <si>
    <t>[Covid_PacientesGraves_27.4]</t>
  </si>
  <si>
    <t>[Covid_PacientesGraves_28.4]</t>
  </si>
  <si>
    <t>[Covid_PacientesGraves_29.4]</t>
  </si>
  <si>
    <t>[Covid_PacientesGraves_30.4]</t>
  </si>
  <si>
    <t>[Covid_PacientesGraves_31.4]</t>
  </si>
  <si>
    <t>[Covid_PacientesGraves_32.4]</t>
  </si>
  <si>
    <t>[Covid_PacientesGraves_33.4]</t>
  </si>
  <si>
    <t>[Covid_PacientesGraves_34.4]</t>
  </si>
  <si>
    <t>[Covid_PacientesGraves_35.4]</t>
  </si>
  <si>
    <t>[Covid_PacientesGraves_36.4]</t>
  </si>
  <si>
    <t>[Covid_PacientesGraves_37.4]</t>
  </si>
  <si>
    <t>[Covid_PacientesGraves_38.4]</t>
  </si>
  <si>
    <t>[Covid_PacientesGraves_39.4]</t>
  </si>
  <si>
    <t>[Covid_PacientesGraves_40.4]</t>
  </si>
  <si>
    <t>[Covid_PacientesGraves_41.4]</t>
  </si>
  <si>
    <t>[Covid_PacientesGraves_42.4]</t>
  </si>
  <si>
    <t>[Covid_PacientesGraves_43.4]</t>
  </si>
  <si>
    <t>[Covid_PacientesGraves_44.4]</t>
  </si>
  <si>
    <t>[Covid_PacientesGraves_45.4]</t>
  </si>
  <si>
    <t>[Covid_PacientesGraves_46.4]</t>
  </si>
  <si>
    <t>[Covid_PacientesGraves_47.4]</t>
  </si>
  <si>
    <t>[Covid_PacientesGraves_48.4]</t>
  </si>
  <si>
    <t>[Covid_PacientesGraves_49.4]</t>
  </si>
  <si>
    <t>[Covid_PacientesGraves_50.4]</t>
  </si>
  <si>
    <t>[Covid_PacientesGraves_51.4]</t>
  </si>
  <si>
    <t>[Covid_PacientesGraves_52.4]</t>
  </si>
  <si>
    <t>[Covid_PacientesGraves_53.4]</t>
  </si>
  <si>
    <t>[Covid_PacientesGraves_54.4]</t>
  </si>
  <si>
    <t>[Covid_PacientesGraves_55.4]</t>
  </si>
  <si>
    <t>[Covid_PacientesGraves_56.4]</t>
  </si>
  <si>
    <t>[Covid_PacientesGraves_57.4]</t>
  </si>
  <si>
    <t>[Covid_PacientesGraves_58.4]</t>
  </si>
  <si>
    <t>[Covid_PacientesGraves_59.4]</t>
  </si>
  <si>
    <t>[Covid_PacientesGraves_60.4]</t>
  </si>
  <si>
    <t>[Covid_PacientesGraves_61.4]</t>
  </si>
  <si>
    <t>[Covid_PacientesGraves_62.4]</t>
  </si>
  <si>
    <t>[Covid_PacientesGraves_63.4]</t>
  </si>
  <si>
    <t>[Covid_PacientesGraves_64.4]</t>
  </si>
  <si>
    <t>[Covid_PacientesGraves_65.4]</t>
  </si>
  <si>
    <t>[Covid_PacientesGraves_66.4]</t>
  </si>
  <si>
    <t>[Covid_PacientesGraves_67.4]</t>
  </si>
  <si>
    <t>[Covid_PacientesGraves_68.4]</t>
  </si>
  <si>
    <t>[Covid_PacientesGraves_69.4]</t>
  </si>
  <si>
    <t>[Covid_PacientesGraves_70.4]</t>
  </si>
  <si>
    <t>[Covid_PacientesGraves_71.4]</t>
  </si>
  <si>
    <t>[Covid_PacientesGraves_72.4]</t>
  </si>
  <si>
    <t>[Covid_PacientesGraves_73.4]</t>
  </si>
  <si>
    <t>[Covid_PacientesGraves_74.4]</t>
  </si>
  <si>
    <t>[Covid_PacientesGraves_75.4]</t>
  </si>
  <si>
    <t>[Covid_PacientesGraves_76.4]</t>
  </si>
  <si>
    <t>[Covid_PacientesGraves_77.4]</t>
  </si>
  <si>
    <t>[Covid_PacientesGraves_78.4]</t>
  </si>
  <si>
    <t>[Covid_PacientesGraves_79.4]</t>
  </si>
  <si>
    <t>[Covid_PacientesGraves_80.4]</t>
  </si>
  <si>
    <t>[Covid_PacientesGraves_81.4]</t>
  </si>
  <si>
    <t>[Covid_PacientesGraves_82.4]</t>
  </si>
  <si>
    <t>[Covid_PacientesGraves_83.4]</t>
  </si>
  <si>
    <t>[Covid_PacientesGraves_84.4]</t>
  </si>
  <si>
    <t>[Covid_PacientesGraves_85.4]</t>
  </si>
  <si>
    <t>[Covid_PacientesGraves_86.4]</t>
  </si>
  <si>
    <t>[Covid_PacientesGraves_87.4]</t>
  </si>
  <si>
    <t>[Covid_PacientesGraves_88.4]</t>
  </si>
  <si>
    <t>[Covid_PacientesGraves_89.4]</t>
  </si>
  <si>
    <t>[Covid_PacientesGraves_90.4]</t>
  </si>
  <si>
    <t>[Covid_PacientesGraves_1.5]</t>
  </si>
  <si>
    <t>[Covid_PacientesGraves_2.5]</t>
  </si>
  <si>
    <t>[Covid_PacientesGraves_3.5]</t>
  </si>
  <si>
    <t>[Covid_PacientesGraves_4.5]</t>
  </si>
  <si>
    <t>[Covid_PacientesGraves_5.5]</t>
  </si>
  <si>
    <t>[Covid_PacientesGraves_6.5]</t>
  </si>
  <si>
    <t>[Covid_PacientesGraves_7.5]</t>
  </si>
  <si>
    <t>[Covid_PacientesGraves_8.5]</t>
  </si>
  <si>
    <t>[Covid_PacientesGraves_9.5]</t>
  </si>
  <si>
    <t>[Covid_PacientesGraves_10.5]</t>
  </si>
  <si>
    <t>[Covid_PacientesGraves_11.5]</t>
  </si>
  <si>
    <t>[Covid_PacientesGraves_12.5]</t>
  </si>
  <si>
    <t>[Covid_PacientesGraves_13.5]</t>
  </si>
  <si>
    <t>[Covid_PacientesGraves_14.5]</t>
  </si>
  <si>
    <t>[Covid_PacientesGraves_15.5]</t>
  </si>
  <si>
    <t>[Covid_PacientesGraves_16.5]</t>
  </si>
  <si>
    <t>[Covid_PacientesGraves_17.5]</t>
  </si>
  <si>
    <t>[Covid_PacientesGraves_18.5]</t>
  </si>
  <si>
    <t>[Covid_PacientesGraves_19.5]</t>
  </si>
  <si>
    <t>[Covid_PacientesGraves_20.5]</t>
  </si>
  <si>
    <t>[Covid_PacientesGraves_21.5]</t>
  </si>
  <si>
    <t>[Covid_PacientesGraves_22.5]</t>
  </si>
  <si>
    <t>[Covid_PacientesGraves_23.5]</t>
  </si>
  <si>
    <t>[Covid_PacientesGraves_24.5]</t>
  </si>
  <si>
    <t>[Covid_PacientesGraves_25.5]</t>
  </si>
  <si>
    <t>[Covid_PacientesGraves_26.5]</t>
  </si>
  <si>
    <t>[Covid_PacientesGraves_27.5]</t>
  </si>
  <si>
    <t>[Covid_PacientesGraves_28.5]</t>
  </si>
  <si>
    <t>[Covid_PacientesGraves_29.5]</t>
  </si>
  <si>
    <t>[Covid_PacientesGraves_30.5]</t>
  </si>
  <si>
    <t>[Covid_PacientesGraves_31.5]</t>
  </si>
  <si>
    <t>[Covid_PacientesGraves_32.5]</t>
  </si>
  <si>
    <t>[Covid_PacientesGraves_33.5]</t>
  </si>
  <si>
    <t>[Covid_PacientesGraves_34.5]</t>
  </si>
  <si>
    <t>[Covid_PacientesGraves_35.5]</t>
  </si>
  <si>
    <t>[Covid_PacientesGraves_36.5]</t>
  </si>
  <si>
    <t>[Covid_PacientesGraves_37.5]</t>
  </si>
  <si>
    <t>[Covid_PacientesGraves_38.5]</t>
  </si>
  <si>
    <t>[Covid_PacientesGraves_39.5]</t>
  </si>
  <si>
    <t>[Covid_PacientesGraves_40.5]</t>
  </si>
  <si>
    <t>[Covid_PacientesGraves_41.5]</t>
  </si>
  <si>
    <t>[Covid_PacientesGraves_42.5]</t>
  </si>
  <si>
    <t>[Covid_PacientesGraves_43.5]</t>
  </si>
  <si>
    <t>[Covid_PacientesGraves_44.5]</t>
  </si>
  <si>
    <t>[Covid_PacientesGraves_45.5]</t>
  </si>
  <si>
    <t>[Covid_PacientesGraves_46.5]</t>
  </si>
  <si>
    <t>[Covid_PacientesGraves_47.5]</t>
  </si>
  <si>
    <t>[Covid_PacientesGraves_48.5]</t>
  </si>
  <si>
    <t>[Covid_PacientesGraves_49.5]</t>
  </si>
  <si>
    <t>[Covid_PacientesGraves_50.5]</t>
  </si>
  <si>
    <t>[Covid_PacientesGraves_51.5]</t>
  </si>
  <si>
    <t>[Covid_PacientesGraves_52.5]</t>
  </si>
  <si>
    <t>[Covid_PacientesGraves_53.5]</t>
  </si>
  <si>
    <t>[Covid_PacientesGraves_54.5]</t>
  </si>
  <si>
    <t>[Covid_PacientesGraves_55.5]</t>
  </si>
  <si>
    <t>[Covid_PacientesGraves_56.5]</t>
  </si>
  <si>
    <t>[Covid_PacientesGraves_57.5]</t>
  </si>
  <si>
    <t>[Covid_PacientesGraves_58.5]</t>
  </si>
  <si>
    <t>[Covid_PacientesGraves_59.5]</t>
  </si>
  <si>
    <t>[Covid_PacientesGraves_60.5]</t>
  </si>
  <si>
    <t>[Covid_PacientesGraves_61.5]</t>
  </si>
  <si>
    <t>[Covid_PacientesGraves_62.5]</t>
  </si>
  <si>
    <t>[Covid_PacientesGraves_63.5]</t>
  </si>
  <si>
    <t>[Covid_PacientesGraves_64.5]</t>
  </si>
  <si>
    <t>[Covid_PacientesGraves_65.5]</t>
  </si>
  <si>
    <t>[Covid_PacientesGraves_66.5]</t>
  </si>
  <si>
    <t>[Covid_PacientesGraves_67.5]</t>
  </si>
  <si>
    <t>[Covid_PacientesGraves_68.5]</t>
  </si>
  <si>
    <t>[Covid_PacientesGraves_69.5]</t>
  </si>
  <si>
    <t>[Covid_PacientesGraves_70.5]</t>
  </si>
  <si>
    <t>[Covid_PacientesGraves_71.5]</t>
  </si>
  <si>
    <t>[Covid_PacientesGraves_72.5]</t>
  </si>
  <si>
    <t>[Covid_PacientesGraves_73.5]</t>
  </si>
  <si>
    <t>[Covid_PacientesGraves_74.5]</t>
  </si>
  <si>
    <t>[Covid_PacientesGraves_75.5]</t>
  </si>
  <si>
    <t>[Covid_PacientesGraves_76.5]</t>
  </si>
  <si>
    <t>[Covid_PacientesGraves_77.5]</t>
  </si>
  <si>
    <t>[Covid_PacientesGraves_78.5]</t>
  </si>
  <si>
    <t>[Covid_PacientesGraves_79.5]</t>
  </si>
  <si>
    <t>[Covid_PacientesGraves_80.5]</t>
  </si>
  <si>
    <t>[Covid_PacientesGraves_81.5]</t>
  </si>
  <si>
    <t>[Covid_PacientesGraves_82.5]</t>
  </si>
  <si>
    <t>[Covid_PacientesGraves_83.5]</t>
  </si>
  <si>
    <t>[Covid_PacientesGraves_84.5]</t>
  </si>
  <si>
    <t>[Covid_PacientesGraves_85.5]</t>
  </si>
  <si>
    <t>[Covid_PacientesGraves_86.5]</t>
  </si>
  <si>
    <t>[Covid_PacientesGraves_87.5]</t>
  </si>
  <si>
    <t>[Covid_PacientesGraves_88.5]</t>
  </si>
  <si>
    <t>[Covid_PacientesGraves_89.5]</t>
  </si>
  <si>
    <t>[Covid_PacientesGraves_90.5]</t>
  </si>
  <si>
    <t>[Covid_PacientesGraves_1.6]</t>
  </si>
  <si>
    <t>[Covid_PacientesGraves_2.6]</t>
  </si>
  <si>
    <t>[Covid_PacientesGraves_3.6]</t>
  </si>
  <si>
    <t>[Covid_PacientesGraves_4.6]</t>
  </si>
  <si>
    <t>[Covid_PacientesGraves_5.6]</t>
  </si>
  <si>
    <t>[Covid_PacientesGraves_6.6]</t>
  </si>
  <si>
    <t>[Covid_PacientesGraves_7.6]</t>
  </si>
  <si>
    <t>[Covid_PacientesGraves_8.6]</t>
  </si>
  <si>
    <t>[Covid_PacientesGraves_9.6]</t>
  </si>
  <si>
    <t>[Covid_PacientesGraves_10.6]</t>
  </si>
  <si>
    <t>[Covid_PacientesGraves_11.6]</t>
  </si>
  <si>
    <t>[Covid_PacientesGraves_12.6]</t>
  </si>
  <si>
    <t>[Covid_PacientesGraves_13.6]</t>
  </si>
  <si>
    <t>[Covid_PacientesGraves_14.6]</t>
  </si>
  <si>
    <t>[Covid_PacientesGraves_15.6]</t>
  </si>
  <si>
    <t>[Covid_PacientesGraves_16.6]</t>
  </si>
  <si>
    <t>[Covid_PacientesGraves_17.6]</t>
  </si>
  <si>
    <t>[Covid_PacientesGraves_18.6]</t>
  </si>
  <si>
    <t>[Covid_PacientesGraves_19.6]</t>
  </si>
  <si>
    <t>[Covid_PacientesGraves_20.6]</t>
  </si>
  <si>
    <t>[Covid_PacientesGraves_21.6]</t>
  </si>
  <si>
    <t>[Covid_PacientesGraves_22.6]</t>
  </si>
  <si>
    <t>[Covid_PacientesGraves_23.6]</t>
  </si>
  <si>
    <t>[Covid_PacientesGraves_24.6]</t>
  </si>
  <si>
    <t>[Covid_PacientesGraves_25.6]</t>
  </si>
  <si>
    <t>[Covid_PacientesGraves_26.6]</t>
  </si>
  <si>
    <t>[Covid_PacientesGraves_27.6]</t>
  </si>
  <si>
    <t>[Covid_PacientesGraves_28.6]</t>
  </si>
  <si>
    <t>[Covid_PacientesGraves_29.6]</t>
  </si>
  <si>
    <t>[Covid_PacientesGraves_30.6]</t>
  </si>
  <si>
    <t>[Covid_PacientesGraves_31.6]</t>
  </si>
  <si>
    <t>[Covid_PacientesGraves_32.6]</t>
  </si>
  <si>
    <t>[Covid_PacientesGraves_33.6]</t>
  </si>
  <si>
    <t>[Covid_PacientesGraves_34.6]</t>
  </si>
  <si>
    <t>[Covid_PacientesGraves_35.6]</t>
  </si>
  <si>
    <t>[Covid_PacientesGraves_36.6]</t>
  </si>
  <si>
    <t>[Covid_PacientesGraves_37.6]</t>
  </si>
  <si>
    <t>[Covid_PacientesGraves_38.6]</t>
  </si>
  <si>
    <t>[Covid_PacientesGraves_39.6]</t>
  </si>
  <si>
    <t>[Covid_PacientesGraves_40.6]</t>
  </si>
  <si>
    <t>[Covid_PacientesGraves_41.6]</t>
  </si>
  <si>
    <t>[Covid_PacientesGraves_42.6]</t>
  </si>
  <si>
    <t>[Covid_PacientesGraves_43.6]</t>
  </si>
  <si>
    <t>[Covid_PacientesGraves_44.6]</t>
  </si>
  <si>
    <t>[Covid_PacientesGraves_45.6]</t>
  </si>
  <si>
    <t>[Covid_PacientesGraves_46.6]</t>
  </si>
  <si>
    <t>[Covid_PacientesGraves_47.6]</t>
  </si>
  <si>
    <t>[Covid_PacientesGraves_48.6]</t>
  </si>
  <si>
    <t>[Covid_PacientesGraves_49.6]</t>
  </si>
  <si>
    <t>[Covid_PacientesGraves_50.6]</t>
  </si>
  <si>
    <t>[Covid_PacientesGraves_51.6]</t>
  </si>
  <si>
    <t>[Covid_PacientesGraves_52.6]</t>
  </si>
  <si>
    <t>[Covid_PacientesGraves_53.6]</t>
  </si>
  <si>
    <t>[Covid_PacientesGraves_54.6]</t>
  </si>
  <si>
    <t>[Covid_PacientesGraves_55.6]</t>
  </si>
  <si>
    <t>[Covid_PacientesGraves_56.6]</t>
  </si>
  <si>
    <t>[Covid_PacientesGraves_57.6]</t>
  </si>
  <si>
    <t>[Covid_PacientesGraves_58.6]</t>
  </si>
  <si>
    <t>[Covid_PacientesGraves_59.6]</t>
  </si>
  <si>
    <t>[Covid_PacientesGraves_60.6]</t>
  </si>
  <si>
    <t>[Covid_PacientesGraves_61.6]</t>
  </si>
  <si>
    <t>[Covid_PacientesGraves_62.6]</t>
  </si>
  <si>
    <t>[Covid_PacientesGraves_63.6]</t>
  </si>
  <si>
    <t>[Covid_PacientesGraves_64.6]</t>
  </si>
  <si>
    <t>[Covid_PacientesGraves_65.6]</t>
  </si>
  <si>
    <t>[Covid_PacientesGraves_66.6]</t>
  </si>
  <si>
    <t>[Covid_PacientesGraves_67.6]</t>
  </si>
  <si>
    <t>[Covid_PacientesGraves_68.6]</t>
  </si>
  <si>
    <t>[Covid_PacientesGraves_69.6]</t>
  </si>
  <si>
    <t>[Covid_PacientesGraves_70.6]</t>
  </si>
  <si>
    <t>[Covid_PacientesGraves_71.6]</t>
  </si>
  <si>
    <t>[Covid_PacientesGraves_72.6]</t>
  </si>
  <si>
    <t>[Covid_PacientesGraves_73.6]</t>
  </si>
  <si>
    <t>[Covid_PacientesGraves_74.6]</t>
  </si>
  <si>
    <t>[Covid_PacientesGraves_75.6]</t>
  </si>
  <si>
    <t>[Covid_PacientesGraves_76.6]</t>
  </si>
  <si>
    <t>[Covid_PacientesGraves_77.6]</t>
  </si>
  <si>
    <t>[Covid_PacientesGraves_78.6]</t>
  </si>
  <si>
    <t>[Covid_PacientesGraves_79.6]</t>
  </si>
  <si>
    <t>[Covid_PacientesGraves_80.6]</t>
  </si>
  <si>
    <t>[Covid_PacientesGraves_81.6]</t>
  </si>
  <si>
    <t>[Covid_PacientesGraves_82.6]</t>
  </si>
  <si>
    <t>[Covid_PacientesGraves_83.6]</t>
  </si>
  <si>
    <t>[Covid_PacientesGraves_84.6]</t>
  </si>
  <si>
    <t>[Covid_PacientesGraves_85.6]</t>
  </si>
  <si>
    <t>[Covid_PacientesGraves_86.6]</t>
  </si>
  <si>
    <t>[Covid_PacientesGraves_87.6]</t>
  </si>
  <si>
    <t>[Covid_PacientesGraves_88.6]</t>
  </si>
  <si>
    <t>[Covid_PacientesGraves_89.6]</t>
  </si>
  <si>
    <t>[Covid_PacientesGraves_90.6]</t>
  </si>
  <si>
    <t>[Covid_PacientesGraves_1.7]</t>
  </si>
  <si>
    <t>[Covid_PacientesGraves_2.7]</t>
  </si>
  <si>
    <t>[Covid_PacientesGraves_3.7]</t>
  </si>
  <si>
    <t>[Covid_PacientesGraves_4.7]</t>
  </si>
  <si>
    <t>[Covid_PacientesGraves_5.7]</t>
  </si>
  <si>
    <t>[Covid_PacientesGraves_6.7]</t>
  </si>
  <si>
    <t>[Covid_PacientesGraves_7.7]</t>
  </si>
  <si>
    <t>[Covid_PacientesGraves_8.7]</t>
  </si>
  <si>
    <t>[Covid_PacientesGraves_9.7]</t>
  </si>
  <si>
    <t>[Covid_PacientesGraves_10.7]</t>
  </si>
  <si>
    <t>[Covid_PacientesGraves_11.7]</t>
  </si>
  <si>
    <t>[Covid_PacientesGraves_12.7]</t>
  </si>
  <si>
    <t>[Covid_PacientesGraves_13.7]</t>
  </si>
  <si>
    <t>[Covid_PacientesGraves_14.7]</t>
  </si>
  <si>
    <t>[Covid_PacientesGraves_15.7]</t>
  </si>
  <si>
    <t>[Covid_PacientesGraves_16.7]</t>
  </si>
  <si>
    <t>[Covid_PacientesGraves_17.7]</t>
  </si>
  <si>
    <t>[Covid_PacientesGraves_18.7]</t>
  </si>
  <si>
    <t>[Covid_PacientesGraves_19.7]</t>
  </si>
  <si>
    <t>[Covid_PacientesGraves_20.7]</t>
  </si>
  <si>
    <t>[Covid_PacientesGraves_21.7]</t>
  </si>
  <si>
    <t>[Covid_PacientesGraves_22.7]</t>
  </si>
  <si>
    <t>[Covid_PacientesGraves_23.7]</t>
  </si>
  <si>
    <t>[Covid_PacientesGraves_24.7]</t>
  </si>
  <si>
    <t>[Covid_PacientesGraves_25.7]</t>
  </si>
  <si>
    <t>[Covid_PacientesGraves_26.7]</t>
  </si>
  <si>
    <t>[Covid_PacientesGraves_27.7]</t>
  </si>
  <si>
    <t>[Covid_PacientesGraves_28.7]</t>
  </si>
  <si>
    <t>[Covid_PacientesGraves_29.7]</t>
  </si>
  <si>
    <t>[Covid_PacientesGraves_30.7]</t>
  </si>
  <si>
    <t>[Covid_PacientesGraves_31.7]</t>
  </si>
  <si>
    <t>[Covid_PacientesGraves_32.7]</t>
  </si>
  <si>
    <t>[Covid_PacientesGraves_33.7]</t>
  </si>
  <si>
    <t>[Covid_PacientesGraves_34.7]</t>
  </si>
  <si>
    <t>[Covid_PacientesGraves_35.7]</t>
  </si>
  <si>
    <t>[Covid_PacientesGraves_36.7]</t>
  </si>
  <si>
    <t>[Covid_PacientesGraves_37.7]</t>
  </si>
  <si>
    <t>[Covid_PacientesGraves_38.7]</t>
  </si>
  <si>
    <t>[Covid_PacientesGraves_39.7]</t>
  </si>
  <si>
    <t>[Covid_PacientesGraves_40.7]</t>
  </si>
  <si>
    <t>[Covid_PacientesGraves_41.7]</t>
  </si>
  <si>
    <t>[Covid_PacientesGraves_42.7]</t>
  </si>
  <si>
    <t>[Covid_PacientesGraves_43.7]</t>
  </si>
  <si>
    <t>[Covid_PacientesGraves_44.7]</t>
  </si>
  <si>
    <t>[Covid_PacientesGraves_45.7]</t>
  </si>
  <si>
    <t>[Covid_PacientesGraves_46.7]</t>
  </si>
  <si>
    <t>[Covid_PacientesGraves_47.7]</t>
  </si>
  <si>
    <t>[Covid_PacientesGraves_48.7]</t>
  </si>
  <si>
    <t>[Covid_PacientesGraves_49.7]</t>
  </si>
  <si>
    <t>[Covid_PacientesGraves_50.7]</t>
  </si>
  <si>
    <t>[Covid_PacientesGraves_51.7]</t>
  </si>
  <si>
    <t>[Covid_PacientesGraves_52.7]</t>
  </si>
  <si>
    <t>[Covid_PacientesGraves_53.7]</t>
  </si>
  <si>
    <t>[Covid_PacientesGraves_54.7]</t>
  </si>
  <si>
    <t>[Covid_PacientesGraves_55.7]</t>
  </si>
  <si>
    <t>[Covid_PacientesGraves_56.7]</t>
  </si>
  <si>
    <t>[Covid_PacientesGraves_57.7]</t>
  </si>
  <si>
    <t>[Covid_PacientesGraves_58.7]</t>
  </si>
  <si>
    <t>[Covid_PacientesGraves_59.7]</t>
  </si>
  <si>
    <t>[Covid_PacientesGraves_60.7]</t>
  </si>
  <si>
    <t>[Covid_PacientesGraves_61.7]</t>
  </si>
  <si>
    <t>[Covid_PacientesGraves_62.7]</t>
  </si>
  <si>
    <t>[Covid_PacientesGraves_63.7]</t>
  </si>
  <si>
    <t>[Covid_PacientesGraves_64.7]</t>
  </si>
  <si>
    <t>[Covid_PacientesGraves_65.7]</t>
  </si>
  <si>
    <t>[Covid_PacientesGraves_66.7]</t>
  </si>
  <si>
    <t>[Covid_PacientesGraves_67.7]</t>
  </si>
  <si>
    <t>[Covid_PacientesGraves_68.7]</t>
  </si>
  <si>
    <t>[Covid_PacientesGraves_69.7]</t>
  </si>
  <si>
    <t>[Covid_PacientesGraves_70.7]</t>
  </si>
  <si>
    <t>[Covid_PacientesGraves_71.7]</t>
  </si>
  <si>
    <t>[Covid_PacientesGraves_72.7]</t>
  </si>
  <si>
    <t>[Covid_PacientesGraves_73.7]</t>
  </si>
  <si>
    <t>[Covid_PacientesGraves_74.7]</t>
  </si>
  <si>
    <t>[Covid_PacientesGraves_75.7]</t>
  </si>
  <si>
    <t>[Covid_PacientesGraves_76.7]</t>
  </si>
  <si>
    <t>[Covid_PacientesGraves_77.7]</t>
  </si>
  <si>
    <t>[Covid_PacientesGraves_78.7]</t>
  </si>
  <si>
    <t>[Covid_PacientesGraves_79.7]</t>
  </si>
  <si>
    <t>[Covid_PacientesGraves_80.7]</t>
  </si>
  <si>
    <t>[Covid_PacientesGraves_81.7]</t>
  </si>
  <si>
    <t>[Covid_PacientesGraves_82.7]</t>
  </si>
  <si>
    <t>[Covid_PacientesGraves_83.7]</t>
  </si>
  <si>
    <t>[Covid_PacientesGraves_84.7]</t>
  </si>
  <si>
    <t>[Covid_PacientesGraves_85.7]</t>
  </si>
  <si>
    <t>[Covid_PacientesGraves_86.7]</t>
  </si>
  <si>
    <t>[Covid_PacientesGraves_87.7]</t>
  </si>
  <si>
    <t>[Covid_PacientesGraves_88.7]</t>
  </si>
  <si>
    <t>[Covid_PacientesGraves_89.7]</t>
  </si>
  <si>
    <t>[Covid_PacientesGraves_90.7]</t>
  </si>
  <si>
    <t>[Covid_PacientesGraves_1.8]</t>
  </si>
  <si>
    <t>[Covid_PacientesGraves_2.8]</t>
  </si>
  <si>
    <t>[Covid_PacientesGraves_3.8]</t>
  </si>
  <si>
    <t>[Covid_PacientesGraves_4.8]</t>
  </si>
  <si>
    <t>[Covid_PacientesGraves_5.8]</t>
  </si>
  <si>
    <t>[Covid_PacientesGraves_6.8]</t>
  </si>
  <si>
    <t>[Covid_PacientesGraves_7.8]</t>
  </si>
  <si>
    <t>[Covid_PacientesGraves_8.8]</t>
  </si>
  <si>
    <t>[Covid_PacientesGraves_9.8]</t>
  </si>
  <si>
    <t>[Covid_PacientesGraves_10.8]</t>
  </si>
  <si>
    <t>[Covid_PacientesGraves_11.8]</t>
  </si>
  <si>
    <t>[Covid_PacientesGraves_12.8]</t>
  </si>
  <si>
    <t>[Covid_PacientesGraves_13.8]</t>
  </si>
  <si>
    <t>[Covid_PacientesGraves_14.8]</t>
  </si>
  <si>
    <t>[Covid_PacientesGraves_15.8]</t>
  </si>
  <si>
    <t>[Covid_PacientesGraves_16.8]</t>
  </si>
  <si>
    <t>[Covid_PacientesGraves_17.8]</t>
  </si>
  <si>
    <t>[Covid_PacientesGraves_18.8]</t>
  </si>
  <si>
    <t>[Covid_PacientesGraves_19.8]</t>
  </si>
  <si>
    <t>[Covid_PacientesGraves_20.8]</t>
  </si>
  <si>
    <t>[Covid_PacientesGraves_21.8]</t>
  </si>
  <si>
    <t>[Covid_PacientesGraves_22.8]</t>
  </si>
  <si>
    <t>[Covid_PacientesGraves_23.8]</t>
  </si>
  <si>
    <t>[Covid_PacientesGraves_24.8]</t>
  </si>
  <si>
    <t>[Covid_PacientesGraves_25.8]</t>
  </si>
  <si>
    <t>[Covid_PacientesGraves_26.8]</t>
  </si>
  <si>
    <t>[Covid_PacientesGraves_27.8]</t>
  </si>
  <si>
    <t>[Covid_PacientesGraves_28.8]</t>
  </si>
  <si>
    <t>[Covid_PacientesGraves_29.8]</t>
  </si>
  <si>
    <t>[Covid_PacientesGraves_30.8]</t>
  </si>
  <si>
    <t>[Covid_PacientesGraves_31.8]</t>
  </si>
  <si>
    <t>[Covid_PacientesGraves_32.8]</t>
  </si>
  <si>
    <t>[Covid_PacientesGraves_33.8]</t>
  </si>
  <si>
    <t>[Covid_PacientesGraves_34.8]</t>
  </si>
  <si>
    <t>[Covid_PacientesGraves_35.8]</t>
  </si>
  <si>
    <t>[Covid_PacientesGraves_36.8]</t>
  </si>
  <si>
    <t>[Covid_PacientesGraves_37.8]</t>
  </si>
  <si>
    <t>[Covid_PacientesGraves_38.8]</t>
  </si>
  <si>
    <t>[Covid_PacientesGraves_39.8]</t>
  </si>
  <si>
    <t>[Covid_PacientesGraves_40.8]</t>
  </si>
  <si>
    <t>[Covid_PacientesGraves_41.8]</t>
  </si>
  <si>
    <t>[Covid_PacientesGraves_42.8]</t>
  </si>
  <si>
    <t>[Covid_PacientesGraves_43.8]</t>
  </si>
  <si>
    <t>[Covid_PacientesGraves_44.8]</t>
  </si>
  <si>
    <t>[Covid_PacientesGraves_45.8]</t>
  </si>
  <si>
    <t>[Covid_PacientesGraves_46.8]</t>
  </si>
  <si>
    <t>[Covid_PacientesGraves_47.8]</t>
  </si>
  <si>
    <t>[Covid_PacientesGraves_48.8]</t>
  </si>
  <si>
    <t>[Covid_PacientesGraves_49.8]</t>
  </si>
  <si>
    <t>[Covid_PacientesGraves_50.8]</t>
  </si>
  <si>
    <t>[Covid_PacientesGraves_51.8]</t>
  </si>
  <si>
    <t>[Covid_PacientesGraves_52.8]</t>
  </si>
  <si>
    <t>[Covid_PacientesGraves_53.8]</t>
  </si>
  <si>
    <t>[Covid_PacientesGraves_54.8]</t>
  </si>
  <si>
    <t>[Covid_PacientesGraves_55.8]</t>
  </si>
  <si>
    <t>[Covid_PacientesGraves_56.8]</t>
  </si>
  <si>
    <t>[Covid_PacientesGraves_57.8]</t>
  </si>
  <si>
    <t>[Covid_PacientesGraves_58.8]</t>
  </si>
  <si>
    <t>[Covid_PacientesGraves_59.8]</t>
  </si>
  <si>
    <t>[Covid_PacientesGraves_60.8]</t>
  </si>
  <si>
    <t>[Covid_PacientesGraves_61.8]</t>
  </si>
  <si>
    <t>[Covid_PacientesGraves_62.8]</t>
  </si>
  <si>
    <t>[Covid_PacientesGraves_63.8]</t>
  </si>
  <si>
    <t>[Covid_PacientesGraves_64.8]</t>
  </si>
  <si>
    <t>[Covid_PacientesGraves_65.8]</t>
  </si>
  <si>
    <t>[Covid_PacientesGraves_66.8]</t>
  </si>
  <si>
    <t>[Covid_PacientesGraves_67.8]</t>
  </si>
  <si>
    <t>[Covid_PacientesGraves_68.8]</t>
  </si>
  <si>
    <t>[Covid_PacientesGraves_69.8]</t>
  </si>
  <si>
    <t>[Covid_PacientesGraves_70.8]</t>
  </si>
  <si>
    <t>[Covid_PacientesGraves_71.8]</t>
  </si>
  <si>
    <t>[Covid_PacientesGraves_72.8]</t>
  </si>
  <si>
    <t>[Covid_PacientesGraves_73.8]</t>
  </si>
  <si>
    <t>[Covid_PacientesGraves_74.8]</t>
  </si>
  <si>
    <t>[Covid_PacientesGraves_75.8]</t>
  </si>
  <si>
    <t>[Covid_PacientesGraves_76.8]</t>
  </si>
  <si>
    <t>[Covid_PacientesGraves_77.8]</t>
  </si>
  <si>
    <t>[Covid_PacientesGraves_78.8]</t>
  </si>
  <si>
    <t>[Covid_PacientesGraves_79.8]</t>
  </si>
  <si>
    <t>[Covid_PacientesGraves_80.8]</t>
  </si>
  <si>
    <t>[Covid_PacientesGraves_81.8]</t>
  </si>
  <si>
    <t>[Covid_PacientesGraves_82.8]</t>
  </si>
  <si>
    <t>[Covid_PacientesGraves_83.8]</t>
  </si>
  <si>
    <t>[Covid_PacientesGraves_84.8]</t>
  </si>
  <si>
    <t>[Covid_PacientesGraves_85.8]</t>
  </si>
  <si>
    <t>[Covid_PacientesGraves_86.8]</t>
  </si>
  <si>
    <t>[Covid_PacientesGraves_87.8]</t>
  </si>
  <si>
    <t>[Covid_PacientesGraves_88.8]</t>
  </si>
  <si>
    <t>[Covid_PacientesGraves_89.8]</t>
  </si>
  <si>
    <t>[Covid_PacientesGraves_90.8]</t>
  </si>
  <si>
    <t>[Covid_PacientesGraves_1.9]</t>
  </si>
  <si>
    <t>[Covid_PacientesGraves_2.9]</t>
  </si>
  <si>
    <t>[Covid_PacientesGraves_3.9]</t>
  </si>
  <si>
    <t>[Covid_PacientesGraves_4.9]</t>
  </si>
  <si>
    <t>[Covid_PacientesGraves_5.9]</t>
  </si>
  <si>
    <t>[Covid_PacientesGraves_6.9]</t>
  </si>
  <si>
    <t>[Covid_PacientesGraves_7.9]</t>
  </si>
  <si>
    <t>[Covid_PacientesGraves_8.9]</t>
  </si>
  <si>
    <t>[Covid_PacientesGraves_9.9]</t>
  </si>
  <si>
    <t>[Covid_PacientesGraves_10.9]</t>
  </si>
  <si>
    <t>[Covid_PacientesGraves_11.9]</t>
  </si>
  <si>
    <t>[Covid_PacientesGraves_12.9]</t>
  </si>
  <si>
    <t>[Covid_PacientesGraves_13.9]</t>
  </si>
  <si>
    <t>[Covid_PacientesGraves_14.9]</t>
  </si>
  <si>
    <t>[Covid_PacientesGraves_15.9]</t>
  </si>
  <si>
    <t>[Covid_PacientesGraves_16.9]</t>
  </si>
  <si>
    <t>[Covid_PacientesGraves_17.9]</t>
  </si>
  <si>
    <t>[Covid_PacientesGraves_18.9]</t>
  </si>
  <si>
    <t>[Covid_PacientesGraves_19.9]</t>
  </si>
  <si>
    <t>[Covid_PacientesGraves_20.9]</t>
  </si>
  <si>
    <t>[Covid_PacientesGraves_21.9]</t>
  </si>
  <si>
    <t>[Covid_PacientesGraves_22.9]</t>
  </si>
  <si>
    <t>[Covid_PacientesGraves_23.9]</t>
  </si>
  <si>
    <t>[Covid_PacientesGraves_24.9]</t>
  </si>
  <si>
    <t>[Covid_PacientesGraves_25.9]</t>
  </si>
  <si>
    <t>[Covid_PacientesGraves_26.9]</t>
  </si>
  <si>
    <t>[Covid_PacientesGraves_27.9]</t>
  </si>
  <si>
    <t>[Covid_PacientesGraves_28.9]</t>
  </si>
  <si>
    <t>[Covid_PacientesGraves_29.9]</t>
  </si>
  <si>
    <t>[Covid_PacientesGraves_30.9]</t>
  </si>
  <si>
    <t>[Covid_PacientesGraves_31.9]</t>
  </si>
  <si>
    <t>[Covid_PacientesGraves_32.9]</t>
  </si>
  <si>
    <t>[Covid_PacientesGraves_33.9]</t>
  </si>
  <si>
    <t>[Covid_PacientesGraves_34.9]</t>
  </si>
  <si>
    <t>[Covid_PacientesGraves_35.9]</t>
  </si>
  <si>
    <t>[Covid_PacientesGraves_36.9]</t>
  </si>
  <si>
    <t>[Covid_PacientesGraves_37.9]</t>
  </si>
  <si>
    <t>[Covid_PacientesGraves_38.9]</t>
  </si>
  <si>
    <t>[Covid_PacientesGraves_39.9]</t>
  </si>
  <si>
    <t>[Covid_PacientesGraves_40.9]</t>
  </si>
  <si>
    <t>[Covid_PacientesGraves_41.9]</t>
  </si>
  <si>
    <t>[Covid_PacientesGraves_42.9]</t>
  </si>
  <si>
    <t>[Covid_PacientesGraves_43.9]</t>
  </si>
  <si>
    <t>[Covid_PacientesGraves_44.9]</t>
  </si>
  <si>
    <t>[Covid_PacientesGraves_45.9]</t>
  </si>
  <si>
    <t>[Covid_PacientesGraves_46.9]</t>
  </si>
  <si>
    <t>[Covid_PacientesGraves_47.9]</t>
  </si>
  <si>
    <t>[Covid_PacientesGraves_48.9]</t>
  </si>
  <si>
    <t>[Covid_PacientesGraves_49.9]</t>
  </si>
  <si>
    <t>[Covid_PacientesGraves_50.9]</t>
  </si>
  <si>
    <t>[Covid_PacientesGraves_51.9]</t>
  </si>
  <si>
    <t>[Covid_PacientesGraves_52.9]</t>
  </si>
  <si>
    <t>[Covid_PacientesGraves_53.9]</t>
  </si>
  <si>
    <t>[Covid_PacientesGraves_54.9]</t>
  </si>
  <si>
    <t>[Covid_PacientesGraves_55.9]</t>
  </si>
  <si>
    <t>[Covid_PacientesGraves_56.9]</t>
  </si>
  <si>
    <t>[Covid_PacientesGraves_57.9]</t>
  </si>
  <si>
    <t>[Covid_PacientesGraves_58.9]</t>
  </si>
  <si>
    <t>[Covid_PacientesGraves_59.9]</t>
  </si>
  <si>
    <t>[Covid_PacientesGraves_60.9]</t>
  </si>
  <si>
    <t>[Covid_PacientesGraves_61.9]</t>
  </si>
  <si>
    <t>[Covid_PacientesGraves_62.9]</t>
  </si>
  <si>
    <t>[Covid_PacientesGraves_63.9]</t>
  </si>
  <si>
    <t>[Covid_PacientesGraves_64.9]</t>
  </si>
  <si>
    <t>[Covid_PacientesGraves_65.9]</t>
  </si>
  <si>
    <t>[Covid_PacientesGraves_66.9]</t>
  </si>
  <si>
    <t>[Covid_PacientesGraves_67.9]</t>
  </si>
  <si>
    <t>[Covid_PacientesGraves_68.9]</t>
  </si>
  <si>
    <t>[Covid_PacientesGraves_69.9]</t>
  </si>
  <si>
    <t>[Covid_PacientesGraves_70.9]</t>
  </si>
  <si>
    <t>[Covid_PacientesGraves_71.9]</t>
  </si>
  <si>
    <t>[Covid_PacientesGraves_72.9]</t>
  </si>
  <si>
    <t>[Covid_PacientesGraves_73.9]</t>
  </si>
  <si>
    <t>[Covid_PacientesGraves_74.9]</t>
  </si>
  <si>
    <t>[Covid_PacientesGraves_75.9]</t>
  </si>
  <si>
    <t>[Covid_PacientesGraves_76.9]</t>
  </si>
  <si>
    <t>[Covid_PacientesGraves_77.9]</t>
  </si>
  <si>
    <t>[Covid_PacientesGraves_78.9]</t>
  </si>
  <si>
    <t>[Covid_PacientesGraves_79.9]</t>
  </si>
  <si>
    <t>[Covid_PacientesGraves_80.9]</t>
  </si>
  <si>
    <t>[Covid_PacientesGraves_81.9]</t>
  </si>
  <si>
    <t>[Covid_PacientesGraves_82.9]</t>
  </si>
  <si>
    <t>[Covid_PacientesGraves_83.9]</t>
  </si>
  <si>
    <t>[Covid_PacientesGraves_84.9]</t>
  </si>
  <si>
    <t>[Covid_PacientesGraves_85.9]</t>
  </si>
  <si>
    <t>[Covid_PacientesGraves_86.9]</t>
  </si>
  <si>
    <t>[Covid_PacientesGraves_87.9]</t>
  </si>
  <si>
    <t>[Covid_PacientesGraves_88.9]</t>
  </si>
  <si>
    <t>[Covid_PacientesGraves_89.9]</t>
  </si>
  <si>
    <t>[Covid_PacientesGraves_90.9]</t>
  </si>
  <si>
    <t>[Covid_PacientesGraves_1.10]</t>
  </si>
  <si>
    <t>[Covid_PacientesGraves_2.10]</t>
  </si>
  <si>
    <t>[Covid_PacientesGraves_3.10]</t>
  </si>
  <si>
    <t>[Covid_PacientesGraves_4.10]</t>
  </si>
  <si>
    <t>[Covid_PacientesGraves_5.10]</t>
  </si>
  <si>
    <t>[Covid_PacientesGraves_6.10]</t>
  </si>
  <si>
    <t>[Covid_PacientesGraves_7.10]</t>
  </si>
  <si>
    <t>[Covid_PacientesGraves_8.10]</t>
  </si>
  <si>
    <t>[Covid_PacientesGraves_9.10]</t>
  </si>
  <si>
    <t>[Covid_PacientesGraves_10.10]</t>
  </si>
  <si>
    <t>[Covid_PacientesGraves_11.10]</t>
  </si>
  <si>
    <t>[Covid_PacientesGraves_12.10]</t>
  </si>
  <si>
    <t>[Covid_PacientesGraves_13.10]</t>
  </si>
  <si>
    <t>[Covid_PacientesGraves_14.10]</t>
  </si>
  <si>
    <t>[Covid_PacientesGraves_15.10]</t>
  </si>
  <si>
    <t>[Covid_PacientesGraves_16.10]</t>
  </si>
  <si>
    <t>[Covid_PacientesGraves_17.10]</t>
  </si>
  <si>
    <t>[Covid_PacientesGraves_18.10]</t>
  </si>
  <si>
    <t>[Covid_PacientesGraves_19.10]</t>
  </si>
  <si>
    <t>[Covid_PacientesGraves_20.10]</t>
  </si>
  <si>
    <t>[Covid_PacientesGraves_21.10]</t>
  </si>
  <si>
    <t>[Covid_PacientesGraves_22.10]</t>
  </si>
  <si>
    <t>[Covid_PacientesGraves_23.10]</t>
  </si>
  <si>
    <t>[Covid_PacientesGraves_24.10]</t>
  </si>
  <si>
    <t>[Covid_PacientesGraves_25.10]</t>
  </si>
  <si>
    <t>[Covid_PacientesGraves_26.10]</t>
  </si>
  <si>
    <t>[Covid_PacientesGraves_27.10]</t>
  </si>
  <si>
    <t>[Covid_PacientesGraves_28.10]</t>
  </si>
  <si>
    <t>[Covid_PacientesGraves_29.10]</t>
  </si>
  <si>
    <t>[Covid_PacientesGraves_30.10]</t>
  </si>
  <si>
    <t>[Covid_PacientesGraves_31.10]</t>
  </si>
  <si>
    <t>[Covid_PacientesGraves_32.10]</t>
  </si>
  <si>
    <t>[Covid_PacientesGraves_33.10]</t>
  </si>
  <si>
    <t>[Covid_PacientesGraves_34.10]</t>
  </si>
  <si>
    <t>[Covid_PacientesGraves_35.10]</t>
  </si>
  <si>
    <t>[Covid_PacientesGraves_36.10]</t>
  </si>
  <si>
    <t>[Covid_PacientesGraves_37.10]</t>
  </si>
  <si>
    <t>[Covid_PacientesGraves_38.10]</t>
  </si>
  <si>
    <t>[Covid_PacientesGraves_39.10]</t>
  </si>
  <si>
    <t>[Covid_PacientesGraves_40.10]</t>
  </si>
  <si>
    <t>[Covid_PacientesGraves_41.10]</t>
  </si>
  <si>
    <t>[Covid_PacientesGraves_42.10]</t>
  </si>
  <si>
    <t>[Covid_PacientesGraves_43.10]</t>
  </si>
  <si>
    <t>[Covid_PacientesGraves_44.10]</t>
  </si>
  <si>
    <t>[Covid_PacientesGraves_45.10]</t>
  </si>
  <si>
    <t>[Covid_PacientesGraves_46.10]</t>
  </si>
  <si>
    <t>[Covid_PacientesGraves_47.10]</t>
  </si>
  <si>
    <t>[Covid_PacientesGraves_48.10]</t>
  </si>
  <si>
    <t>[Covid_PacientesGraves_49.10]</t>
  </si>
  <si>
    <t>[Covid_PacientesGraves_50.10]</t>
  </si>
  <si>
    <t>[Covid_PacientesGraves_51.10]</t>
  </si>
  <si>
    <t>[Covid_PacientesGraves_52.10]</t>
  </si>
  <si>
    <t>[Covid_PacientesGraves_53.10]</t>
  </si>
  <si>
    <t>[Covid_PacientesGraves_54.10]</t>
  </si>
  <si>
    <t>[Covid_PacientesGraves_55.10]</t>
  </si>
  <si>
    <t>[Covid_PacientesGraves_56.10]</t>
  </si>
  <si>
    <t>[Covid_PacientesGraves_57.10]</t>
  </si>
  <si>
    <t>[Covid_PacientesGraves_58.10]</t>
  </si>
  <si>
    <t>[Covid_PacientesGraves_59.10]</t>
  </si>
  <si>
    <t>[Covid_PacientesGraves_60.10]</t>
  </si>
  <si>
    <t>[Covid_PacientesGraves_61.10]</t>
  </si>
  <si>
    <t>[Covid_PacientesGraves_62.10]</t>
  </si>
  <si>
    <t>[Covid_PacientesGraves_63.10]</t>
  </si>
  <si>
    <t>[Covid_PacientesGraves_64.10]</t>
  </si>
  <si>
    <t>[Covid_PacientesGraves_65.10]</t>
  </si>
  <si>
    <t>[Covid_PacientesGraves_66.10]</t>
  </si>
  <si>
    <t>[Covid_PacientesGraves_67.10]</t>
  </si>
  <si>
    <t>[Covid_PacientesGraves_68.10]</t>
  </si>
  <si>
    <t>[Covid_PacientesGraves_69.10]</t>
  </si>
  <si>
    <t>[Covid_PacientesGraves_70.10]</t>
  </si>
  <si>
    <t>[Covid_PacientesGraves_71.10]</t>
  </si>
  <si>
    <t>[Covid_PacientesGraves_72.10]</t>
  </si>
  <si>
    <t>[Covid_PacientesGraves_73.10]</t>
  </si>
  <si>
    <t>[Covid_PacientesGraves_74.10]</t>
  </si>
  <si>
    <t>[Covid_PacientesGraves_75.10]</t>
  </si>
  <si>
    <t>[Covid_PacientesGraves_76.10]</t>
  </si>
  <si>
    <t>[Covid_PacientesGraves_77.10]</t>
  </si>
  <si>
    <t>[Covid_PacientesGraves_78.10]</t>
  </si>
  <si>
    <t>[Covid_PacientesGraves_79.10]</t>
  </si>
  <si>
    <t>[Covid_PacientesGraves_80.10]</t>
  </si>
  <si>
    <t>[Covid_PacientesGraves_81.10]</t>
  </si>
  <si>
    <t>[Covid_PacientesGraves_82.10]</t>
  </si>
  <si>
    <t>[Covid_PacientesGraves_83.10]</t>
  </si>
  <si>
    <t>[Covid_PacientesGraves_84.10]</t>
  </si>
  <si>
    <t>[Covid_PacientesGraves_85.10]</t>
  </si>
  <si>
    <t>[Covid_PacientesGraves_86.10]</t>
  </si>
  <si>
    <t>[Covid_PacientesGraves_87.10]</t>
  </si>
  <si>
    <t>[Covid_PacientesGraves_88.10]</t>
  </si>
  <si>
    <t>[Covid_PacientesGraves_89.10]</t>
  </si>
  <si>
    <t>[Covid_PacientesGraves_90.10]</t>
  </si>
  <si>
    <t>[Covid_PacientesGraves_1.11]</t>
  </si>
  <si>
    <t>[Covid_PacientesGraves_2.11]</t>
  </si>
  <si>
    <t>[Covid_PacientesGraves_3.11]</t>
  </si>
  <si>
    <t>[Covid_PacientesGraves_4.11]</t>
  </si>
  <si>
    <t>[Covid_PacientesGraves_5.11]</t>
  </si>
  <si>
    <t>[Covid_PacientesGraves_6.11]</t>
  </si>
  <si>
    <t>[Covid_PacientesGraves_7.11]</t>
  </si>
  <si>
    <t>[Covid_PacientesGraves_8.11]</t>
  </si>
  <si>
    <t>[Covid_PacientesGraves_9.11]</t>
  </si>
  <si>
    <t>[Covid_PacientesGraves_10.11]</t>
  </si>
  <si>
    <t>[Covid_PacientesGraves_11.11]</t>
  </si>
  <si>
    <t>[Covid_PacientesGraves_12.11]</t>
  </si>
  <si>
    <t>[Covid_PacientesGraves_13.11]</t>
  </si>
  <si>
    <t>[Covid_PacientesGraves_14.11]</t>
  </si>
  <si>
    <t>[Covid_PacientesGraves_15.11]</t>
  </si>
  <si>
    <t>[Covid_PacientesGraves_16.11]</t>
  </si>
  <si>
    <t>[Covid_PacientesGraves_17.11]</t>
  </si>
  <si>
    <t>[Covid_PacientesGraves_18.11]</t>
  </si>
  <si>
    <t>[Covid_PacientesGraves_19.11]</t>
  </si>
  <si>
    <t>[Covid_PacientesGraves_20.11]</t>
  </si>
  <si>
    <t>[Covid_PacientesGraves_21.11]</t>
  </si>
  <si>
    <t>[Covid_PacientesGraves_22.11]</t>
  </si>
  <si>
    <t>[Covid_PacientesGraves_23.11]</t>
  </si>
  <si>
    <t>[Covid_PacientesGraves_24.11]</t>
  </si>
  <si>
    <t>[Covid_PacientesGraves_25.11]</t>
  </si>
  <si>
    <t>[Covid_PacientesGraves_26.11]</t>
  </si>
  <si>
    <t>[Covid_PacientesGraves_27.11]</t>
  </si>
  <si>
    <t>[Covid_PacientesGraves_28.11]</t>
  </si>
  <si>
    <t>[Covid_PacientesGraves_29.11]</t>
  </si>
  <si>
    <t>[Covid_PacientesGraves_30.11]</t>
  </si>
  <si>
    <t>[Covid_PacientesGraves_31.11]</t>
  </si>
  <si>
    <t>[Covid_PacientesGraves_32.11]</t>
  </si>
  <si>
    <t>[Covid_PacientesGraves_33.11]</t>
  </si>
  <si>
    <t>[Covid_PacientesGraves_34.11]</t>
  </si>
  <si>
    <t>[Covid_PacientesGraves_35.11]</t>
  </si>
  <si>
    <t>[Covid_PacientesGraves_36.11]</t>
  </si>
  <si>
    <t>[Covid_PacientesGraves_37.11]</t>
  </si>
  <si>
    <t>[Covid_PacientesGraves_38.11]</t>
  </si>
  <si>
    <t>[Covid_PacientesGraves_39.11]</t>
  </si>
  <si>
    <t>[Covid_PacientesGraves_40.11]</t>
  </si>
  <si>
    <t>[Covid_PacientesGraves_41.11]</t>
  </si>
  <si>
    <t>[Covid_PacientesGraves_42.11]</t>
  </si>
  <si>
    <t>[Covid_PacientesGraves_43.11]</t>
  </si>
  <si>
    <t>[Covid_PacientesGraves_44.11]</t>
  </si>
  <si>
    <t>[Covid_PacientesGraves_45.11]</t>
  </si>
  <si>
    <t>[Covid_PacientesGraves_46.11]</t>
  </si>
  <si>
    <t>[Covid_PacientesGraves_47.11]</t>
  </si>
  <si>
    <t>[Covid_PacientesGraves_48.11]</t>
  </si>
  <si>
    <t>[Covid_PacientesGraves_49.11]</t>
  </si>
  <si>
    <t>[Covid_PacientesGraves_50.11]</t>
  </si>
  <si>
    <t>[Covid_PacientesGraves_51.11]</t>
  </si>
  <si>
    <t>[Covid_PacientesGraves_52.11]</t>
  </si>
  <si>
    <t>[Covid_PacientesGraves_53.11]</t>
  </si>
  <si>
    <t>[Covid_PacientesGraves_54.11]</t>
  </si>
  <si>
    <t>[Covid_PacientesGraves_55.11]</t>
  </si>
  <si>
    <t>[Covid_PacientesGraves_56.11]</t>
  </si>
  <si>
    <t>[Covid_PacientesGraves_57.11]</t>
  </si>
  <si>
    <t>[Covid_PacientesGraves_58.11]</t>
  </si>
  <si>
    <t>[Covid_PacientesGraves_59.11]</t>
  </si>
  <si>
    <t>[Covid_PacientesGraves_60.11]</t>
  </si>
  <si>
    <t>[Covid_PacientesGraves_61.11]</t>
  </si>
  <si>
    <t>[Covid_PacientesGraves_62.11]</t>
  </si>
  <si>
    <t>[Covid_PacientesGraves_63.11]</t>
  </si>
  <si>
    <t>[Covid_PacientesGraves_64.11]</t>
  </si>
  <si>
    <t>[Covid_PacientesGraves_65.11]</t>
  </si>
  <si>
    <t>[Covid_PacientesGraves_66.11]</t>
  </si>
  <si>
    <t>[Covid_PacientesGraves_67.11]</t>
  </si>
  <si>
    <t>[Covid_PacientesGraves_68.11]</t>
  </si>
  <si>
    <t>[Covid_PacientesGraves_69.11]</t>
  </si>
  <si>
    <t>[Covid_PacientesGraves_70.11]</t>
  </si>
  <si>
    <t>[Covid_PacientesGraves_71.11]</t>
  </si>
  <si>
    <t>[Covid_PacientesGraves_72.11]</t>
  </si>
  <si>
    <t>[Covid_PacientesGraves_73.11]</t>
  </si>
  <si>
    <t>[Covid_PacientesGraves_74.11]</t>
  </si>
  <si>
    <t>[Covid_PacientesGraves_75.11]</t>
  </si>
  <si>
    <t>[Covid_PacientesGraves_76.11]</t>
  </si>
  <si>
    <t>[Covid_PacientesGraves_77.11]</t>
  </si>
  <si>
    <t>[Covid_PacientesGraves_78.11]</t>
  </si>
  <si>
    <t>[Covid_PacientesGraves_79.11]</t>
  </si>
  <si>
    <t>[Covid_PacientesGraves_80.11]</t>
  </si>
  <si>
    <t>[Covid_PacientesGraves_81.11]</t>
  </si>
  <si>
    <t>[Covid_PacientesGraves_82.11]</t>
  </si>
  <si>
    <t>[Covid_PacientesGraves_83.11]</t>
  </si>
  <si>
    <t>[Covid_PacientesGraves_84.11]</t>
  </si>
  <si>
    <t>[Covid_PacientesGraves_85.11]</t>
  </si>
  <si>
    <t>[Covid_PacientesGraves_86.11]</t>
  </si>
  <si>
    <t>[Covid_PacientesGraves_87.11]</t>
  </si>
  <si>
    <t>[Covid_PacientesGraves_88.11]</t>
  </si>
  <si>
    <t>[Covid_PacientesGraves_89.11]</t>
  </si>
  <si>
    <t>[Covid_PacientesGraves_90.11]</t>
  </si>
  <si>
    <t>[Covid_PacientesGraves_1.12]</t>
  </si>
  <si>
    <t>[Covid_PacientesGraves_2.12]</t>
  </si>
  <si>
    <t>[Covid_PacientesGraves_3.12]</t>
  </si>
  <si>
    <t>[Covid_PacientesGraves_4.12]</t>
  </si>
  <si>
    <t>[Covid_PacientesGraves_5.12]</t>
  </si>
  <si>
    <t>[Covid_PacientesGraves_6.12]</t>
  </si>
  <si>
    <t>[Covid_PacientesGraves_7.12]</t>
  </si>
  <si>
    <t>[Covid_PacientesGraves_8.12]</t>
  </si>
  <si>
    <t>[Covid_PacientesGraves_9.12]</t>
  </si>
  <si>
    <t>[Covid_PacientesGraves_10.12]</t>
  </si>
  <si>
    <t>[Covid_PacientesGraves_11.12]</t>
  </si>
  <si>
    <t>[Covid_PacientesGraves_12.12]</t>
  </si>
  <si>
    <t>[Covid_PacientesGraves_13.12]</t>
  </si>
  <si>
    <t>[Covid_PacientesGraves_14.12]</t>
  </si>
  <si>
    <t>[Covid_PacientesGraves_15.12]</t>
  </si>
  <si>
    <t>[Covid_PacientesGraves_16.12]</t>
  </si>
  <si>
    <t>[Covid_PacientesGraves_17.12]</t>
  </si>
  <si>
    <t>[Covid_PacientesGraves_18.12]</t>
  </si>
  <si>
    <t>[Covid_PacientesGraves_19.12]</t>
  </si>
  <si>
    <t>[Covid_PacientesGraves_20.12]</t>
  </si>
  <si>
    <t>[Covid_PacientesGraves_21.12]</t>
  </si>
  <si>
    <t>[Covid_PacientesGraves_22.12]</t>
  </si>
  <si>
    <t>[Covid_PacientesGraves_23.12]</t>
  </si>
  <si>
    <t>[Covid_PacientesGraves_24.12]</t>
  </si>
  <si>
    <t>[Covid_PacientesGraves_25.12]</t>
  </si>
  <si>
    <t>[Covid_PacientesGraves_26.12]</t>
  </si>
  <si>
    <t>[Covid_PacientesGraves_27.12]</t>
  </si>
  <si>
    <t>[Covid_PacientesGraves_28.12]</t>
  </si>
  <si>
    <t>[Covid_PacientesGraves_29.12]</t>
  </si>
  <si>
    <t>[Covid_PacientesGraves_30.12]</t>
  </si>
  <si>
    <t>[Covid_PacientesGraves_31.12]</t>
  </si>
  <si>
    <t>[Covid_PacientesGraves_32.12]</t>
  </si>
  <si>
    <t>[Covid_PacientesGraves_33.12]</t>
  </si>
  <si>
    <t>[Covid_PacientesGraves_34.12]</t>
  </si>
  <si>
    <t>[Covid_PacientesGraves_35.12]</t>
  </si>
  <si>
    <t>[Covid_PacientesGraves_36.12]</t>
  </si>
  <si>
    <t>[Covid_PacientesGraves_37.12]</t>
  </si>
  <si>
    <t>[Covid_PacientesGraves_38.12]</t>
  </si>
  <si>
    <t>[Covid_PacientesGraves_39.12]</t>
  </si>
  <si>
    <t>[Covid_PacientesGraves_40.12]</t>
  </si>
  <si>
    <t>[Covid_PacientesGraves_41.12]</t>
  </si>
  <si>
    <t>[Covid_PacientesGraves_42.12]</t>
  </si>
  <si>
    <t>[Covid_PacientesGraves_43.12]</t>
  </si>
  <si>
    <t>[Covid_PacientesGraves_44.12]</t>
  </si>
  <si>
    <t>[Covid_PacientesGraves_45.12]</t>
  </si>
  <si>
    <t>[Covid_PacientesGraves_46.12]</t>
  </si>
  <si>
    <t>[Covid_PacientesGraves_47.12]</t>
  </si>
  <si>
    <t>[Covid_PacientesGraves_48.12]</t>
  </si>
  <si>
    <t>[Covid_PacientesGraves_49.12]</t>
  </si>
  <si>
    <t>[Covid_PacientesGraves_50.12]</t>
  </si>
  <si>
    <t>[Covid_PacientesGraves_51.12]</t>
  </si>
  <si>
    <t>[Covid_PacientesGraves_52.12]</t>
  </si>
  <si>
    <t>[Covid_PacientesGraves_53.12]</t>
  </si>
  <si>
    <t>[Covid_PacientesGraves_54.12]</t>
  </si>
  <si>
    <t>[Covid_PacientesGraves_55.12]</t>
  </si>
  <si>
    <t>[Covid_PacientesGraves_56.12]</t>
  </si>
  <si>
    <t>[Covid_PacientesGraves_57.12]</t>
  </si>
  <si>
    <t>[Covid_PacientesGraves_58.12]</t>
  </si>
  <si>
    <t>[Covid_PacientesGraves_59.12]</t>
  </si>
  <si>
    <t>[Covid_PacientesGraves_60.12]</t>
  </si>
  <si>
    <t>[Covid_PacientesGraves_61.12]</t>
  </si>
  <si>
    <t>[Covid_PacientesGraves_62.12]</t>
  </si>
  <si>
    <t>[Covid_PacientesGraves_63.12]</t>
  </si>
  <si>
    <t>[Covid_PacientesGraves_64.12]</t>
  </si>
  <si>
    <t>[Covid_PacientesGraves_65.12]</t>
  </si>
  <si>
    <t>[Covid_PacientesGraves_66.12]</t>
  </si>
  <si>
    <t>[Covid_PacientesGraves_67.12]</t>
  </si>
  <si>
    <t>[Covid_PacientesGraves_68.12]</t>
  </si>
  <si>
    <t>[Covid_PacientesGraves_69.12]</t>
  </si>
  <si>
    <t>[Covid_PacientesGraves_70.12]</t>
  </si>
  <si>
    <t>[Covid_PacientesGraves_71.12]</t>
  </si>
  <si>
    <t>[Covid_PacientesGraves_72.12]</t>
  </si>
  <si>
    <t>[Covid_PacientesGraves_73.12]</t>
  </si>
  <si>
    <t>[Covid_PacientesGraves_74.12]</t>
  </si>
  <si>
    <t>[Covid_PacientesGraves_75.12]</t>
  </si>
  <si>
    <t>[Covid_PacientesGraves_76.12]</t>
  </si>
  <si>
    <t>[Covid_PacientesGraves_77.12]</t>
  </si>
  <si>
    <t>[Covid_PacientesGraves_78.12]</t>
  </si>
  <si>
    <t>[Covid_PacientesGraves_79.12]</t>
  </si>
  <si>
    <t>[Covid_PacientesGraves_80.12]</t>
  </si>
  <si>
    <t>[Covid_PacientesGraves_81.12]</t>
  </si>
  <si>
    <t>[Covid_PacientesGraves_82.12]</t>
  </si>
  <si>
    <t>[Covid_PacientesGraves_83.12]</t>
  </si>
  <si>
    <t>[Covid_PacientesGraves_84.12]</t>
  </si>
  <si>
    <t>[Covid_PacientesGraves_85.12]</t>
  </si>
  <si>
    <t>[Covid_PacientesGraves_86.12]</t>
  </si>
  <si>
    <t>[Covid_PacientesGraves_87.12]</t>
  </si>
  <si>
    <t>[Covid_PacientesGraves_88.12]</t>
  </si>
  <si>
    <t>[Covid_PacientesGraves_89.12]</t>
  </si>
  <si>
    <t>[Covid_PacientesGraves_90.12]</t>
  </si>
  <si>
    <t>[Covid_PacientesGraves_1.13]</t>
  </si>
  <si>
    <t>[Covid_PacientesGraves_2.13]</t>
  </si>
  <si>
    <t>[Covid_PacientesGraves_3.13]</t>
  </si>
  <si>
    <t>[Covid_PacientesGraves_4.13]</t>
  </si>
  <si>
    <t>[Covid_PacientesGraves_5.13]</t>
  </si>
  <si>
    <t>[Covid_PacientesGraves_6.13]</t>
  </si>
  <si>
    <t>[Covid_PacientesGraves_7.13]</t>
  </si>
  <si>
    <t>[Covid_PacientesGraves_8.13]</t>
  </si>
  <si>
    <t>[Covid_PacientesGraves_9.13]</t>
  </si>
  <si>
    <t>[Covid_PacientesGraves_10.13]</t>
  </si>
  <si>
    <t>[Covid_PacientesGraves_11.13]</t>
  </si>
  <si>
    <t>[Covid_PacientesGraves_12.13]</t>
  </si>
  <si>
    <t>[Covid_PacientesGraves_13.13]</t>
  </si>
  <si>
    <t>[Covid_PacientesGraves_14.13]</t>
  </si>
  <si>
    <t>[Covid_PacientesGraves_15.13]</t>
  </si>
  <si>
    <t>[Covid_PacientesGraves_16.13]</t>
  </si>
  <si>
    <t>[Covid_PacientesGraves_17.13]</t>
  </si>
  <si>
    <t>[Covid_PacientesGraves_18.13]</t>
  </si>
  <si>
    <t>[Covid_PacientesGraves_19.13]</t>
  </si>
  <si>
    <t>[Covid_PacientesGraves_20.13]</t>
  </si>
  <si>
    <t>[Covid_PacientesGraves_21.13]</t>
  </si>
  <si>
    <t>[Covid_PacientesGraves_22.13]</t>
  </si>
  <si>
    <t>[Covid_PacientesGraves_23.13]</t>
  </si>
  <si>
    <t>[Covid_PacientesGraves_24.13]</t>
  </si>
  <si>
    <t>[Covid_PacientesGraves_25.13]</t>
  </si>
  <si>
    <t>[Covid_PacientesGraves_26.13]</t>
  </si>
  <si>
    <t>[Covid_PacientesGraves_27.13]</t>
  </si>
  <si>
    <t>[Covid_PacientesGraves_28.13]</t>
  </si>
  <si>
    <t>[Covid_PacientesGraves_29.13]</t>
  </si>
  <si>
    <t>[Covid_PacientesGraves_30.13]</t>
  </si>
  <si>
    <t>[Covid_PacientesGraves_31.13]</t>
  </si>
  <si>
    <t>[Covid_PacientesGraves_32.13]</t>
  </si>
  <si>
    <t>[Covid_PacientesGraves_33.13]</t>
  </si>
  <si>
    <t>[Covid_PacientesGraves_34.13]</t>
  </si>
  <si>
    <t>[Covid_PacientesGraves_35.13]</t>
  </si>
  <si>
    <t>[Covid_PacientesGraves_36.13]</t>
  </si>
  <si>
    <t>[Covid_PacientesGraves_37.13]</t>
  </si>
  <si>
    <t>[Covid_PacientesGraves_38.13]</t>
  </si>
  <si>
    <t>[Covid_PacientesGraves_39.13]</t>
  </si>
  <si>
    <t>[Covid_PacientesGraves_40.13]</t>
  </si>
  <si>
    <t>[Covid_PacientesGraves_41.13]</t>
  </si>
  <si>
    <t>[Covid_PacientesGraves_42.13]</t>
  </si>
  <si>
    <t>[Covid_PacientesGraves_43.13]</t>
  </si>
  <si>
    <t>[Covid_PacientesGraves_44.13]</t>
  </si>
  <si>
    <t>[Covid_PacientesGraves_45.13]</t>
  </si>
  <si>
    <t>[Covid_PacientesGraves_46.13]</t>
  </si>
  <si>
    <t>[Covid_PacientesGraves_47.13]</t>
  </si>
  <si>
    <t>[Covid_PacientesGraves_48.13]</t>
  </si>
  <si>
    <t>[Covid_PacientesGraves_49.13]</t>
  </si>
  <si>
    <t>[Covid_PacientesGraves_50.13]</t>
  </si>
  <si>
    <t>[Covid_PacientesGraves_51.13]</t>
  </si>
  <si>
    <t>[Covid_PacientesGraves_52.13]</t>
  </si>
  <si>
    <t>[Covid_PacientesGraves_53.13]</t>
  </si>
  <si>
    <t>[Covid_PacientesGraves_54.13]</t>
  </si>
  <si>
    <t>[Covid_PacientesGraves_55.13]</t>
  </si>
  <si>
    <t>[Covid_PacientesGraves_56.13]</t>
  </si>
  <si>
    <t>[Covid_PacientesGraves_57.13]</t>
  </si>
  <si>
    <t>[Covid_PacientesGraves_58.13]</t>
  </si>
  <si>
    <t>[Covid_PacientesGraves_59.13]</t>
  </si>
  <si>
    <t>[Covid_PacientesGraves_60.13]</t>
  </si>
  <si>
    <t>[Covid_PacientesGraves_61.13]</t>
  </si>
  <si>
    <t>[Covid_PacientesGraves_62.13]</t>
  </si>
  <si>
    <t>[Covid_PacientesGraves_63.13]</t>
  </si>
  <si>
    <t>[Covid_PacientesGraves_64.13]</t>
  </si>
  <si>
    <t>[Covid_PacientesGraves_65.13]</t>
  </si>
  <si>
    <t>[Covid_PacientesGraves_66.13]</t>
  </si>
  <si>
    <t>[Covid_PacientesGraves_67.13]</t>
  </si>
  <si>
    <t>[Covid_PacientesGraves_68.13]</t>
  </si>
  <si>
    <t>[Covid_PacientesGraves_69.13]</t>
  </si>
  <si>
    <t>[Covid_PacientesGraves_70.13]</t>
  </si>
  <si>
    <t>[Covid_PacientesGraves_71.13]</t>
  </si>
  <si>
    <t>[Covid_PacientesGraves_72.13]</t>
  </si>
  <si>
    <t>[Covid_PacientesGraves_73.13]</t>
  </si>
  <si>
    <t>[Covid_PacientesGraves_74.13]</t>
  </si>
  <si>
    <t>[Covid_PacientesGraves_75.13]</t>
  </si>
  <si>
    <t>[Covid_PacientesGraves_76.13]</t>
  </si>
  <si>
    <t>[Covid_PacientesGraves_77.13]</t>
  </si>
  <si>
    <t>[Covid_PacientesGraves_78.13]</t>
  </si>
  <si>
    <t>[Covid_PacientesGraves_79.13]</t>
  </si>
  <si>
    <t>[Covid_PacientesGraves_80.13]</t>
  </si>
  <si>
    <t>[Covid_PacientesGraves_81.13]</t>
  </si>
  <si>
    <t>[Covid_PacientesGraves_82.13]</t>
  </si>
  <si>
    <t>[Covid_PacientesGraves_83.13]</t>
  </si>
  <si>
    <t>[Covid_PacientesGraves_84.13]</t>
  </si>
  <si>
    <t>[Covid_PacientesGraves_85.13]</t>
  </si>
  <si>
    <t>[Covid_PacientesGraves_86.13]</t>
  </si>
  <si>
    <t>[Covid_PacientesGraves_87.13]</t>
  </si>
  <si>
    <t>[Covid_PacientesGraves_88.13]</t>
  </si>
  <si>
    <t>[Covid_PacientesGraves_89.13]</t>
  </si>
  <si>
    <t>[Covid_PacientesGraves_90.13]</t>
  </si>
  <si>
    <t>[Covid_PacientesGraves_1.14]</t>
  </si>
  <si>
    <t>[Covid_PacientesGraves_2.14]</t>
  </si>
  <si>
    <t>[Covid_PacientesGraves_3.14]</t>
  </si>
  <si>
    <t>[Covid_PacientesGraves_4.14]</t>
  </si>
  <si>
    <t>[Covid_PacientesGraves_5.14]</t>
  </si>
  <si>
    <t>[Covid_PacientesGraves_6.14]</t>
  </si>
  <si>
    <t>[Covid_PacientesGraves_7.14]</t>
  </si>
  <si>
    <t>[Covid_PacientesGraves_8.14]</t>
  </si>
  <si>
    <t>[Covid_PacientesGraves_9.14]</t>
  </si>
  <si>
    <t>[Covid_PacientesGraves_10.14]</t>
  </si>
  <si>
    <t>[Covid_PacientesGraves_11.14]</t>
  </si>
  <si>
    <t>[Covid_PacientesGraves_12.14]</t>
  </si>
  <si>
    <t>[Covid_PacientesGraves_13.14]</t>
  </si>
  <si>
    <t>[Covid_PacientesGraves_14.14]</t>
  </si>
  <si>
    <t>[Covid_PacientesGraves_15.14]</t>
  </si>
  <si>
    <t>[Covid_PacientesGraves_16.14]</t>
  </si>
  <si>
    <t>[Covid_PacientesGraves_17.14]</t>
  </si>
  <si>
    <t>[Covid_PacientesGraves_18.14]</t>
  </si>
  <si>
    <t>[Covid_PacientesGraves_19.14]</t>
  </si>
  <si>
    <t>[Covid_PacientesGraves_20.14]</t>
  </si>
  <si>
    <t>[Covid_PacientesGraves_21.14]</t>
  </si>
  <si>
    <t>[Covid_PacientesGraves_22.14]</t>
  </si>
  <si>
    <t>[Covid_PacientesGraves_23.14]</t>
  </si>
  <si>
    <t>[Covid_PacientesGraves_24.14]</t>
  </si>
  <si>
    <t>[Covid_PacientesGraves_25.14]</t>
  </si>
  <si>
    <t>[Covid_PacientesGraves_26.14]</t>
  </si>
  <si>
    <t>[Covid_PacientesGraves_27.14]</t>
  </si>
  <si>
    <t>[Covid_PacientesGraves_28.14]</t>
  </si>
  <si>
    <t>[Covid_PacientesGraves_29.14]</t>
  </si>
  <si>
    <t>[Covid_PacientesGraves_30.14]</t>
  </si>
  <si>
    <t>[Covid_PacientesGraves_31.14]</t>
  </si>
  <si>
    <t>[Covid_PacientesGraves_32.14]</t>
  </si>
  <si>
    <t>[Covid_PacientesGraves_33.14]</t>
  </si>
  <si>
    <t>[Covid_PacientesGraves_34.14]</t>
  </si>
  <si>
    <t>[Covid_PacientesGraves_35.14]</t>
  </si>
  <si>
    <t>[Covid_PacientesGraves_36.14]</t>
  </si>
  <si>
    <t>[Covid_PacientesGraves_37.14]</t>
  </si>
  <si>
    <t>[Covid_PacientesGraves_38.14]</t>
  </si>
  <si>
    <t>[Covid_PacientesGraves_39.14]</t>
  </si>
  <si>
    <t>[Covid_PacientesGraves_40.14]</t>
  </si>
  <si>
    <t>[Covid_PacientesGraves_41.14]</t>
  </si>
  <si>
    <t>[Covid_PacientesGraves_42.14]</t>
  </si>
  <si>
    <t>[Covid_PacientesGraves_43.14]</t>
  </si>
  <si>
    <t>[Covid_PacientesGraves_44.14]</t>
  </si>
  <si>
    <t>[Covid_PacientesGraves_45.14]</t>
  </si>
  <si>
    <t>[Covid_PacientesGraves_46.14]</t>
  </si>
  <si>
    <t>[Covid_PacientesGraves_47.14]</t>
  </si>
  <si>
    <t>[Covid_PacientesGraves_48.14]</t>
  </si>
  <si>
    <t>[Covid_PacientesGraves_49.14]</t>
  </si>
  <si>
    <t>[Covid_PacientesGraves_50.14]</t>
  </si>
  <si>
    <t>[Covid_PacientesGraves_51.14]</t>
  </si>
  <si>
    <t>[Covid_PacientesGraves_52.14]</t>
  </si>
  <si>
    <t>[Covid_PacientesGraves_53.14]</t>
  </si>
  <si>
    <t>[Covid_PacientesGraves_54.14]</t>
  </si>
  <si>
    <t>[Covid_PacientesGraves_55.14]</t>
  </si>
  <si>
    <t>[Covid_PacientesGraves_56.14]</t>
  </si>
  <si>
    <t>[Covid_PacientesGraves_57.14]</t>
  </si>
  <si>
    <t>[Covid_PacientesGraves_58.14]</t>
  </si>
  <si>
    <t>[Covid_PacientesGraves_59.14]</t>
  </si>
  <si>
    <t>[Covid_PacientesGraves_60.14]</t>
  </si>
  <si>
    <t>[Covid_PacientesGraves_61.14]</t>
  </si>
  <si>
    <t>[Covid_PacientesGraves_62.14]</t>
  </si>
  <si>
    <t>[Covid_PacientesGraves_63.14]</t>
  </si>
  <si>
    <t>[Covid_PacientesGraves_64.14]</t>
  </si>
  <si>
    <t>[Covid_PacientesGraves_65.14]</t>
  </si>
  <si>
    <t>[Covid_PacientesGraves_66.14]</t>
  </si>
  <si>
    <t>[Covid_PacientesGraves_67.14]</t>
  </si>
  <si>
    <t>[Covid_PacientesGraves_68.14]</t>
  </si>
  <si>
    <t>[Covid_PacientesGraves_69.14]</t>
  </si>
  <si>
    <t>[Covid_PacientesGraves_70.14]</t>
  </si>
  <si>
    <t>[Covid_PacientesGraves_71.14]</t>
  </si>
  <si>
    <t>[Covid_PacientesGraves_72.14]</t>
  </si>
  <si>
    <t>[Covid_PacientesGraves_73.14]</t>
  </si>
  <si>
    <t>[Covid_PacientesGraves_74.14]</t>
  </si>
  <si>
    <t>[Covid_PacientesGraves_75.14]</t>
  </si>
  <si>
    <t>[Covid_PacientesGraves_76.14]</t>
  </si>
  <si>
    <t>[Covid_PacientesGraves_77.14]</t>
  </si>
  <si>
    <t>[Covid_PacientesGraves_78.14]</t>
  </si>
  <si>
    <t>[Covid_PacientesGraves_79.14]</t>
  </si>
  <si>
    <t>[Covid_PacientesGraves_80.14]</t>
  </si>
  <si>
    <t>[Covid_PacientesGraves_81.14]</t>
  </si>
  <si>
    <t>[Covid_PacientesGraves_82.14]</t>
  </si>
  <si>
    <t>[Covid_PacientesGraves_83.14]</t>
  </si>
  <si>
    <t>[Covid_PacientesGraves_84.14]</t>
  </si>
  <si>
    <t>[Covid_PacientesGraves_85.14]</t>
  </si>
  <si>
    <t>[Covid_PacientesGraves_86.14]</t>
  </si>
  <si>
    <t>[Covid_PacientesGraves_87.14]</t>
  </si>
  <si>
    <t>[Covid_PacientesGraves_88.14]</t>
  </si>
  <si>
    <t>[Covid_PacientesGraves_89.14]</t>
  </si>
  <si>
    <t>[Covid_PacientesGraves_90.14]</t>
  </si>
  <si>
    <t>[Covid_Recuperados_1.1]</t>
  </si>
  <si>
    <t>[Covid_Recuperados_2.1]</t>
  </si>
  <si>
    <t>[Covid_Recuperados_3.1]</t>
  </si>
  <si>
    <t>[Covid_Recuperados_4.1]</t>
  </si>
  <si>
    <t>[Covid_Recuperados_5.1]</t>
  </si>
  <si>
    <t>[Covid_Recuperados_6.1]</t>
  </si>
  <si>
    <t>[Covid_Recuperados_7.1]</t>
  </si>
  <si>
    <t>[Covid_Recuperados_8.1]</t>
  </si>
  <si>
    <t>[Covid_Recuperados_9.1]</t>
  </si>
  <si>
    <t>[Covid_Recuperados_10.1]</t>
  </si>
  <si>
    <t>[Covid_Recuperados_11.1]</t>
  </si>
  <si>
    <t>[Covid_Recuperados_12.1]</t>
  </si>
  <si>
    <t>[Covid_Recuperados_13.1]</t>
  </si>
  <si>
    <t>[Covid_Recuperados_14.1]</t>
  </si>
  <si>
    <t>[Covid_Recuperados_15.1]</t>
  </si>
  <si>
    <t>[Covid_Recuperados_16.1]</t>
  </si>
  <si>
    <t>[Covid_Recuperados_17.1]</t>
  </si>
  <si>
    <t>[Covid_Recuperados_18.1]</t>
  </si>
  <si>
    <t>[Covid_Recuperados_19.1]</t>
  </si>
  <si>
    <t>[Covid_Recuperados_20.1]</t>
  </si>
  <si>
    <t>[Covid_Recuperados_21.1]</t>
  </si>
  <si>
    <t>[Covid_Recuperados_22.1]</t>
  </si>
  <si>
    <t>[Covid_Recuperados_23.1]</t>
  </si>
  <si>
    <t>[Covid_Recuperados_24.1]</t>
  </si>
  <si>
    <t>[Covid_Recuperados_25.1]</t>
  </si>
  <si>
    <t>[Covid_Recuperados_26.1]</t>
  </si>
  <si>
    <t>[Covid_Recuperados_27.1]</t>
  </si>
  <si>
    <t>[Covid_Recuperados_28.1]</t>
  </si>
  <si>
    <t>[Covid_Recuperados_29.1]</t>
  </si>
  <si>
    <t>[Covid_Recuperados_30.1]</t>
  </si>
  <si>
    <t>[Covid_Recuperados_31.1]</t>
  </si>
  <si>
    <t>[Covid_Recuperados_32.1]</t>
  </si>
  <si>
    <t>[Covid_Recuperados_33.1]</t>
  </si>
  <si>
    <t>[Covid_Recuperados_34.1]</t>
  </si>
  <si>
    <t>[Covid_Recuperados_35.1]</t>
  </si>
  <si>
    <t>[Covid_Recuperados_36.1]</t>
  </si>
  <si>
    <t>[Covid_Recuperados_37.1]</t>
  </si>
  <si>
    <t>[Covid_Recuperados_38.1]</t>
  </si>
  <si>
    <t>[Covid_Recuperados_39.1]</t>
  </si>
  <si>
    <t>[Covid_Recuperados_40.1]</t>
  </si>
  <si>
    <t>[Covid_Recuperados_41.1]</t>
  </si>
  <si>
    <t>[Covid_Recuperados_42.1]</t>
  </si>
  <si>
    <t>[Covid_Recuperados_43.1]</t>
  </si>
  <si>
    <t>[Covid_Recuperados_44.1]</t>
  </si>
  <si>
    <t>[Covid_Recuperados_45.1]</t>
  </si>
  <si>
    <t>[Covid_Recuperados_46.1]</t>
  </si>
  <si>
    <t>[Covid_Recuperados_47.1]</t>
  </si>
  <si>
    <t>[Covid_Recuperados_48.1]</t>
  </si>
  <si>
    <t>[Covid_Recuperados_49.1]</t>
  </si>
  <si>
    <t>[Covid_Recuperados_50.1]</t>
  </si>
  <si>
    <t>[Covid_Recuperados_51.1]</t>
  </si>
  <si>
    <t>[Covid_Recuperados_52.1]</t>
  </si>
  <si>
    <t>[Covid_Recuperados_53.1]</t>
  </si>
  <si>
    <t>[Covid_Recuperados_54.1]</t>
  </si>
  <si>
    <t>[Covid_Recuperados_55.1]</t>
  </si>
  <si>
    <t>[Covid_Recuperados_56.1]</t>
  </si>
  <si>
    <t>[Covid_Recuperados_57.1]</t>
  </si>
  <si>
    <t>[Covid_Recuperados_58.1]</t>
  </si>
  <si>
    <t>[Covid_Recuperados_59.1]</t>
  </si>
  <si>
    <t>[Covid_Recuperados_60.1]</t>
  </si>
  <si>
    <t>[Covid_Recuperados_61.1]</t>
  </si>
  <si>
    <t>[Covid_Recuperados_62.1]</t>
  </si>
  <si>
    <t>[Covid_Recuperados_63.1]</t>
  </si>
  <si>
    <t>[Covid_Recuperados_64.1]</t>
  </si>
  <si>
    <t>[Covid_Recuperados_65.1]</t>
  </si>
  <si>
    <t>[Covid_Recuperados_66.1]</t>
  </si>
  <si>
    <t>[Covid_Recuperados_67.1]</t>
  </si>
  <si>
    <t>[Covid_Recuperados_68.1]</t>
  </si>
  <si>
    <t>[Covid_Recuperados_69.1]</t>
  </si>
  <si>
    <t>[Covid_Recuperados_70.1]</t>
  </si>
  <si>
    <t>[Covid_Recuperados_71.1]</t>
  </si>
  <si>
    <t>[Covid_Recuperados_72.1]</t>
  </si>
  <si>
    <t>[Covid_Recuperados_73.1]</t>
  </si>
  <si>
    <t>[Covid_Recuperados_74.1]</t>
  </si>
  <si>
    <t>[Covid_Recuperados_75.1]</t>
  </si>
  <si>
    <t>[Covid_Recuperados_76.1]</t>
  </si>
  <si>
    <t>[Covid_Recuperados_77.1]</t>
  </si>
  <si>
    <t>[Covid_Recuperados_78.1]</t>
  </si>
  <si>
    <t>[Covid_Recuperados_79.1]</t>
  </si>
  <si>
    <t>[Covid_Recuperados_80.1]</t>
  </si>
  <si>
    <t>[Covid_Recuperados_81.1]</t>
  </si>
  <si>
    <t>[Covid_Recuperados_82.1]</t>
  </si>
  <si>
    <t>[Covid_Recuperados_83.1]</t>
  </si>
  <si>
    <t>[Covid_Recuperados_84.1]</t>
  </si>
  <si>
    <t>[Covid_Recuperados_85.1]</t>
  </si>
  <si>
    <t>[Covid_Recuperados_86.1]</t>
  </si>
  <si>
    <t>[Covid_Recuperados_87.1]</t>
  </si>
  <si>
    <t>[Covid_Recuperados_88.1]</t>
  </si>
  <si>
    <t>[Covid_Recuperados_89.1]</t>
  </si>
  <si>
    <t>[Covid_Recuperados_90.1]</t>
  </si>
  <si>
    <t>[Covid_Recuperados_1.2]</t>
  </si>
  <si>
    <t>[Covid_Recuperados_2.2]</t>
  </si>
  <si>
    <t>[Covid_Recuperados_3.2]</t>
  </si>
  <si>
    <t>[Covid_Recuperados_4.2]</t>
  </si>
  <si>
    <t>[Covid_Recuperados_5.2]</t>
  </si>
  <si>
    <t>[Covid_Recuperados_6.2]</t>
  </si>
  <si>
    <t>[Covid_Recuperados_7.2]</t>
  </si>
  <si>
    <t>[Covid_Recuperados_8.2]</t>
  </si>
  <si>
    <t>[Covid_Recuperados_9.2]</t>
  </si>
  <si>
    <t>[Covid_Recuperados_10.2]</t>
  </si>
  <si>
    <t>[Covid_Recuperados_11.2]</t>
  </si>
  <si>
    <t>[Covid_Recuperados_12.2]</t>
  </si>
  <si>
    <t>[Covid_Recuperados_13.2]</t>
  </si>
  <si>
    <t>[Covid_Recuperados_14.2]</t>
  </si>
  <si>
    <t>[Covid_Recuperados_15.2]</t>
  </si>
  <si>
    <t>[Covid_Recuperados_16.2]</t>
  </si>
  <si>
    <t>[Covid_Recuperados_17.2]</t>
  </si>
  <si>
    <t>[Covid_Recuperados_18.2]</t>
  </si>
  <si>
    <t>[Covid_Recuperados_19.2]</t>
  </si>
  <si>
    <t>[Covid_Recuperados_20.2]</t>
  </si>
  <si>
    <t>[Covid_Recuperados_21.2]</t>
  </si>
  <si>
    <t>[Covid_Recuperados_22.2]</t>
  </si>
  <si>
    <t>[Covid_Recuperados_23.2]</t>
  </si>
  <si>
    <t>[Covid_Recuperados_24.2]</t>
  </si>
  <si>
    <t>[Covid_Recuperados_25.2]</t>
  </si>
  <si>
    <t>[Covid_Recuperados_26.2]</t>
  </si>
  <si>
    <t>[Covid_Recuperados_27.2]</t>
  </si>
  <si>
    <t>[Covid_Recuperados_28.2]</t>
  </si>
  <si>
    <t>[Covid_Recuperados_29.2]</t>
  </si>
  <si>
    <t>[Covid_Recuperados_30.2]</t>
  </si>
  <si>
    <t>[Covid_Recuperados_31.2]</t>
  </si>
  <si>
    <t>[Covid_Recuperados_32.2]</t>
  </si>
  <si>
    <t>[Covid_Recuperados_33.2]</t>
  </si>
  <si>
    <t>[Covid_Recuperados_34.2]</t>
  </si>
  <si>
    <t>[Covid_Recuperados_35.2]</t>
  </si>
  <si>
    <t>[Covid_Recuperados_36.2]</t>
  </si>
  <si>
    <t>[Covid_Recuperados_37.2]</t>
  </si>
  <si>
    <t>[Covid_Recuperados_38.2]</t>
  </si>
  <si>
    <t>[Covid_Recuperados_39.2]</t>
  </si>
  <si>
    <t>[Covid_Recuperados_40.2]</t>
  </si>
  <si>
    <t>[Covid_Recuperados_41.2]</t>
  </si>
  <si>
    <t>[Covid_Recuperados_42.2]</t>
  </si>
  <si>
    <t>[Covid_Recuperados_43.2]</t>
  </si>
  <si>
    <t>[Covid_Recuperados_44.2]</t>
  </si>
  <si>
    <t>[Covid_Recuperados_45.2]</t>
  </si>
  <si>
    <t>[Covid_Recuperados_46.2]</t>
  </si>
  <si>
    <t>[Covid_Recuperados_47.2]</t>
  </si>
  <si>
    <t>[Covid_Recuperados_48.2]</t>
  </si>
  <si>
    <t>[Covid_Recuperados_49.2]</t>
  </si>
  <si>
    <t>[Covid_Recuperados_50.2]</t>
  </si>
  <si>
    <t>[Covid_Recuperados_51.2]</t>
  </si>
  <si>
    <t>[Covid_Recuperados_52.2]</t>
  </si>
  <si>
    <t>[Covid_Recuperados_53.2]</t>
  </si>
  <si>
    <t>[Covid_Recuperados_54.2]</t>
  </si>
  <si>
    <t>[Covid_Recuperados_55.2]</t>
  </si>
  <si>
    <t>[Covid_Recuperados_56.2]</t>
  </si>
  <si>
    <t>[Covid_Recuperados_57.2]</t>
  </si>
  <si>
    <t>[Covid_Recuperados_58.2]</t>
  </si>
  <si>
    <t>[Covid_Recuperados_59.2]</t>
  </si>
  <si>
    <t>[Covid_Recuperados_60.2]</t>
  </si>
  <si>
    <t>[Covid_Recuperados_61.2]</t>
  </si>
  <si>
    <t>[Covid_Recuperados_62.2]</t>
  </si>
  <si>
    <t>[Covid_Recuperados_63.2]</t>
  </si>
  <si>
    <t>[Covid_Recuperados_64.2]</t>
  </si>
  <si>
    <t>[Covid_Recuperados_65.2]</t>
  </si>
  <si>
    <t>[Covid_Recuperados_66.2]</t>
  </si>
  <si>
    <t>[Covid_Recuperados_67.2]</t>
  </si>
  <si>
    <t>[Covid_Recuperados_68.2]</t>
  </si>
  <si>
    <t>[Covid_Recuperados_69.2]</t>
  </si>
  <si>
    <t>[Covid_Recuperados_70.2]</t>
  </si>
  <si>
    <t>[Covid_Recuperados_71.2]</t>
  </si>
  <si>
    <t>[Covid_Recuperados_72.2]</t>
  </si>
  <si>
    <t>[Covid_Recuperados_73.2]</t>
  </si>
  <si>
    <t>[Covid_Recuperados_74.2]</t>
  </si>
  <si>
    <t>[Covid_Recuperados_75.2]</t>
  </si>
  <si>
    <t>[Covid_Recuperados_76.2]</t>
  </si>
  <si>
    <t>[Covid_Recuperados_77.2]</t>
  </si>
  <si>
    <t>[Covid_Recuperados_78.2]</t>
  </si>
  <si>
    <t>[Covid_Recuperados_79.2]</t>
  </si>
  <si>
    <t>[Covid_Recuperados_80.2]</t>
  </si>
  <si>
    <t>[Covid_Recuperados_81.2]</t>
  </si>
  <si>
    <t>[Covid_Recuperados_82.2]</t>
  </si>
  <si>
    <t>[Covid_Recuperados_83.2]</t>
  </si>
  <si>
    <t>[Covid_Recuperados_84.2]</t>
  </si>
  <si>
    <t>[Covid_Recuperados_85.2]</t>
  </si>
  <si>
    <t>[Covid_Recuperados_86.2]</t>
  </si>
  <si>
    <t>[Covid_Recuperados_87.2]</t>
  </si>
  <si>
    <t>[Covid_Recuperados_88.2]</t>
  </si>
  <si>
    <t>[Covid_Recuperados_89.2]</t>
  </si>
  <si>
    <t>[Covid_Recuperados_90.2]</t>
  </si>
  <si>
    <t>[Covid_Recuperados_1.3]</t>
  </si>
  <si>
    <t>[Covid_Recuperados_2.3]</t>
  </si>
  <si>
    <t>[Covid_Recuperados_3.3]</t>
  </si>
  <si>
    <t>[Covid_Recuperados_4.3]</t>
  </si>
  <si>
    <t>[Covid_Recuperados_5.3]</t>
  </si>
  <si>
    <t>[Covid_Recuperados_6.3]</t>
  </si>
  <si>
    <t>[Covid_Recuperados_7.3]</t>
  </si>
  <si>
    <t>[Covid_Recuperados_8.3]</t>
  </si>
  <si>
    <t>[Covid_Recuperados_9.3]</t>
  </si>
  <si>
    <t>[Covid_Recuperados_10.3]</t>
  </si>
  <si>
    <t>[Covid_Recuperados_11.3]</t>
  </si>
  <si>
    <t>[Covid_Recuperados_12.3]</t>
  </si>
  <si>
    <t>[Covid_Recuperados_13.3]</t>
  </si>
  <si>
    <t>[Covid_Recuperados_14.3]</t>
  </si>
  <si>
    <t>[Covid_Recuperados_15.3]</t>
  </si>
  <si>
    <t>[Covid_Recuperados_16.3]</t>
  </si>
  <si>
    <t>[Covid_Recuperados_17.3]</t>
  </si>
  <si>
    <t>[Covid_Recuperados_18.3]</t>
  </si>
  <si>
    <t>[Covid_Recuperados_19.3]</t>
  </si>
  <si>
    <t>[Covid_Recuperados_20.3]</t>
  </si>
  <si>
    <t>[Covid_Recuperados_21.3]</t>
  </si>
  <si>
    <t>[Covid_Recuperados_22.3]</t>
  </si>
  <si>
    <t>[Covid_Recuperados_23.3]</t>
  </si>
  <si>
    <t>[Covid_Recuperados_24.3]</t>
  </si>
  <si>
    <t>[Covid_Recuperados_25.3]</t>
  </si>
  <si>
    <t>[Covid_Recuperados_26.3]</t>
  </si>
  <si>
    <t>[Covid_Recuperados_27.3]</t>
  </si>
  <si>
    <t>[Covid_Recuperados_28.3]</t>
  </si>
  <si>
    <t>[Covid_Recuperados_29.3]</t>
  </si>
  <si>
    <t>[Covid_Recuperados_30.3]</t>
  </si>
  <si>
    <t>[Covid_Recuperados_31.3]</t>
  </si>
  <si>
    <t>[Covid_Recuperados_32.3]</t>
  </si>
  <si>
    <t>[Covid_Recuperados_33.3]</t>
  </si>
  <si>
    <t>[Covid_Recuperados_34.3]</t>
  </si>
  <si>
    <t>[Covid_Recuperados_35.3]</t>
  </si>
  <si>
    <t>[Covid_Recuperados_36.3]</t>
  </si>
  <si>
    <t>[Covid_Recuperados_37.3]</t>
  </si>
  <si>
    <t>[Covid_Recuperados_38.3]</t>
  </si>
  <si>
    <t>[Covid_Recuperados_39.3]</t>
  </si>
  <si>
    <t>[Covid_Recuperados_40.3]</t>
  </si>
  <si>
    <t>[Covid_Recuperados_41.3]</t>
  </si>
  <si>
    <t>[Covid_Recuperados_42.3]</t>
  </si>
  <si>
    <t>[Covid_Recuperados_43.3]</t>
  </si>
  <si>
    <t>[Covid_Recuperados_44.3]</t>
  </si>
  <si>
    <t>[Covid_Recuperados_45.3]</t>
  </si>
  <si>
    <t>[Covid_Recuperados_46.3]</t>
  </si>
  <si>
    <t>[Covid_Recuperados_47.3]</t>
  </si>
  <si>
    <t>[Covid_Recuperados_48.3]</t>
  </si>
  <si>
    <t>[Covid_Recuperados_49.3]</t>
  </si>
  <si>
    <t>[Covid_Recuperados_50.3]</t>
  </si>
  <si>
    <t>[Covid_Recuperados_51.3]</t>
  </si>
  <si>
    <t>[Covid_Recuperados_52.3]</t>
  </si>
  <si>
    <t>[Covid_Recuperados_53.3]</t>
  </si>
  <si>
    <t>[Covid_Recuperados_54.3]</t>
  </si>
  <si>
    <t>[Covid_Recuperados_55.3]</t>
  </si>
  <si>
    <t>[Covid_Recuperados_56.3]</t>
  </si>
  <si>
    <t>[Covid_Recuperados_57.3]</t>
  </si>
  <si>
    <t>[Covid_Recuperados_58.3]</t>
  </si>
  <si>
    <t>[Covid_Recuperados_59.3]</t>
  </si>
  <si>
    <t>[Covid_Recuperados_60.3]</t>
  </si>
  <si>
    <t>[Covid_Recuperados_61.3]</t>
  </si>
  <si>
    <t>[Covid_Recuperados_62.3]</t>
  </si>
  <si>
    <t>[Covid_Recuperados_63.3]</t>
  </si>
  <si>
    <t>[Covid_Recuperados_64.3]</t>
  </si>
  <si>
    <t>[Covid_Recuperados_65.3]</t>
  </si>
  <si>
    <t>[Covid_Recuperados_66.3]</t>
  </si>
  <si>
    <t>[Covid_Recuperados_67.3]</t>
  </si>
  <si>
    <t>[Covid_Recuperados_68.3]</t>
  </si>
  <si>
    <t>[Covid_Recuperados_69.3]</t>
  </si>
  <si>
    <t>[Covid_Recuperados_70.3]</t>
  </si>
  <si>
    <t>[Covid_Recuperados_71.3]</t>
  </si>
  <si>
    <t>[Covid_Recuperados_72.3]</t>
  </si>
  <si>
    <t>[Covid_Recuperados_73.3]</t>
  </si>
  <si>
    <t>[Covid_Recuperados_74.3]</t>
  </si>
  <si>
    <t>[Covid_Recuperados_75.3]</t>
  </si>
  <si>
    <t>[Covid_Recuperados_76.3]</t>
  </si>
  <si>
    <t>[Covid_Recuperados_77.3]</t>
  </si>
  <si>
    <t>[Covid_Recuperados_78.3]</t>
  </si>
  <si>
    <t>[Covid_Recuperados_79.3]</t>
  </si>
  <si>
    <t>[Covid_Recuperados_80.3]</t>
  </si>
  <si>
    <t>[Covid_Recuperados_81.3]</t>
  </si>
  <si>
    <t>[Covid_Recuperados_82.3]</t>
  </si>
  <si>
    <t>[Covid_Recuperados_83.3]</t>
  </si>
  <si>
    <t>[Covid_Recuperados_84.3]</t>
  </si>
  <si>
    <t>[Covid_Recuperados_85.3]</t>
  </si>
  <si>
    <t>[Covid_Recuperados_86.3]</t>
  </si>
  <si>
    <t>[Covid_Recuperados_87.3]</t>
  </si>
  <si>
    <t>[Covid_Recuperados_88.3]</t>
  </si>
  <si>
    <t>[Covid_Recuperados_89.3]</t>
  </si>
  <si>
    <t>[Covid_Recuperados_90.3]</t>
  </si>
  <si>
    <t>[Covid_Recuperados_1.4]</t>
  </si>
  <si>
    <t>[Covid_Recuperados_2.4]</t>
  </si>
  <si>
    <t>[Covid_Recuperados_3.4]</t>
  </si>
  <si>
    <t>[Covid_Recuperados_4.4]</t>
  </si>
  <si>
    <t>[Covid_Recuperados_5.4]</t>
  </si>
  <si>
    <t>[Covid_Recuperados_6.4]</t>
  </si>
  <si>
    <t>[Covid_Recuperados_7.4]</t>
  </si>
  <si>
    <t>[Covid_Recuperados_8.4]</t>
  </si>
  <si>
    <t>[Covid_Recuperados_9.4]</t>
  </si>
  <si>
    <t>[Covid_Recuperados_10.4]</t>
  </si>
  <si>
    <t>[Covid_Recuperados_11.4]</t>
  </si>
  <si>
    <t>[Covid_Recuperados_12.4]</t>
  </si>
  <si>
    <t>[Covid_Recuperados_13.4]</t>
  </si>
  <si>
    <t>[Covid_Recuperados_14.4]</t>
  </si>
  <si>
    <t>[Covid_Recuperados_15.4]</t>
  </si>
  <si>
    <t>[Covid_Recuperados_16.4]</t>
  </si>
  <si>
    <t>[Covid_Recuperados_17.4]</t>
  </si>
  <si>
    <t>[Covid_Recuperados_18.4]</t>
  </si>
  <si>
    <t>[Covid_Recuperados_19.4]</t>
  </si>
  <si>
    <t>[Covid_Recuperados_20.4]</t>
  </si>
  <si>
    <t>[Covid_Recuperados_21.4]</t>
  </si>
  <si>
    <t>[Covid_Recuperados_22.4]</t>
  </si>
  <si>
    <t>[Covid_Recuperados_23.4]</t>
  </si>
  <si>
    <t>[Covid_Recuperados_24.4]</t>
  </si>
  <si>
    <t>[Covid_Recuperados_25.4]</t>
  </si>
  <si>
    <t>[Covid_Recuperados_26.4]</t>
  </si>
  <si>
    <t>[Covid_Recuperados_27.4]</t>
  </si>
  <si>
    <t>[Covid_Recuperados_28.4]</t>
  </si>
  <si>
    <t>[Covid_Recuperados_29.4]</t>
  </si>
  <si>
    <t>[Covid_Recuperados_30.4]</t>
  </si>
  <si>
    <t>[Covid_Recuperados_31.4]</t>
  </si>
  <si>
    <t>[Covid_Recuperados_32.4]</t>
  </si>
  <si>
    <t>[Covid_Recuperados_33.4]</t>
  </si>
  <si>
    <t>[Covid_Recuperados_34.4]</t>
  </si>
  <si>
    <t>[Covid_Recuperados_35.4]</t>
  </si>
  <si>
    <t>[Covid_Recuperados_36.4]</t>
  </si>
  <si>
    <t>[Covid_Recuperados_37.4]</t>
  </si>
  <si>
    <t>[Covid_Recuperados_38.4]</t>
  </si>
  <si>
    <t>[Covid_Recuperados_39.4]</t>
  </si>
  <si>
    <t>[Covid_Recuperados_40.4]</t>
  </si>
  <si>
    <t>[Covid_Recuperados_41.4]</t>
  </si>
  <si>
    <t>[Covid_Recuperados_42.4]</t>
  </si>
  <si>
    <t>[Covid_Recuperados_43.4]</t>
  </si>
  <si>
    <t>[Covid_Recuperados_44.4]</t>
  </si>
  <si>
    <t>[Covid_Recuperados_45.4]</t>
  </si>
  <si>
    <t>[Covid_Recuperados_46.4]</t>
  </si>
  <si>
    <t>[Covid_Recuperados_47.4]</t>
  </si>
  <si>
    <t>[Covid_Recuperados_48.4]</t>
  </si>
  <si>
    <t>[Covid_Recuperados_49.4]</t>
  </si>
  <si>
    <t>[Covid_Recuperados_50.4]</t>
  </si>
  <si>
    <t>[Covid_Recuperados_51.4]</t>
  </si>
  <si>
    <t>[Covid_Recuperados_52.4]</t>
  </si>
  <si>
    <t>[Covid_Recuperados_53.4]</t>
  </si>
  <si>
    <t>[Covid_Recuperados_54.4]</t>
  </si>
  <si>
    <t>[Covid_Recuperados_55.4]</t>
  </si>
  <si>
    <t>[Covid_Recuperados_56.4]</t>
  </si>
  <si>
    <t>[Covid_Recuperados_57.4]</t>
  </si>
  <si>
    <t>[Covid_Recuperados_58.4]</t>
  </si>
  <si>
    <t>[Covid_Recuperados_59.4]</t>
  </si>
  <si>
    <t>[Covid_Recuperados_60.4]</t>
  </si>
  <si>
    <t>[Covid_Recuperados_61.4]</t>
  </si>
  <si>
    <t>[Covid_Recuperados_62.4]</t>
  </si>
  <si>
    <t>[Covid_Recuperados_63.4]</t>
  </si>
  <si>
    <t>[Covid_Recuperados_64.4]</t>
  </si>
  <si>
    <t>[Covid_Recuperados_65.4]</t>
  </si>
  <si>
    <t>[Covid_Recuperados_66.4]</t>
  </si>
  <si>
    <t>[Covid_Recuperados_67.4]</t>
  </si>
  <si>
    <t>[Covid_Recuperados_68.4]</t>
  </si>
  <si>
    <t>[Covid_Recuperados_69.4]</t>
  </si>
  <si>
    <t>[Covid_Recuperados_70.4]</t>
  </si>
  <si>
    <t>[Covid_Recuperados_71.4]</t>
  </si>
  <si>
    <t>[Covid_Recuperados_72.4]</t>
  </si>
  <si>
    <t>[Covid_Recuperados_73.4]</t>
  </si>
  <si>
    <t>[Covid_Recuperados_74.4]</t>
  </si>
  <si>
    <t>[Covid_Recuperados_75.4]</t>
  </si>
  <si>
    <t>[Covid_Recuperados_76.4]</t>
  </si>
  <si>
    <t>[Covid_Recuperados_77.4]</t>
  </si>
  <si>
    <t>[Covid_Recuperados_78.4]</t>
  </si>
  <si>
    <t>[Covid_Recuperados_79.4]</t>
  </si>
  <si>
    <t>[Covid_Recuperados_80.4]</t>
  </si>
  <si>
    <t>[Covid_Recuperados_81.4]</t>
  </si>
  <si>
    <t>[Covid_Recuperados_82.4]</t>
  </si>
  <si>
    <t>[Covid_Recuperados_83.4]</t>
  </si>
  <si>
    <t>[Covid_Recuperados_84.4]</t>
  </si>
  <si>
    <t>[Covid_Recuperados_85.4]</t>
  </si>
  <si>
    <t>[Covid_Recuperados_86.4]</t>
  </si>
  <si>
    <t>[Covid_Recuperados_87.4]</t>
  </si>
  <si>
    <t>[Covid_Recuperados_88.4]</t>
  </si>
  <si>
    <t>[Covid_Recuperados_89.4]</t>
  </si>
  <si>
    <t>[Covid_Recuperados_90.4]</t>
  </si>
  <si>
    <t>[Covid_Recuperados_1.5]</t>
  </si>
  <si>
    <t>[Covid_Recuperados_2.5]</t>
  </si>
  <si>
    <t>[Covid_Recuperados_3.5]</t>
  </si>
  <si>
    <t>[Covid_Recuperados_4.5]</t>
  </si>
  <si>
    <t>[Covid_Recuperados_5.5]</t>
  </si>
  <si>
    <t>[Covid_Recuperados_6.5]</t>
  </si>
  <si>
    <t>[Covid_Recuperados_7.5]</t>
  </si>
  <si>
    <t>[Covid_Recuperados_8.5]</t>
  </si>
  <si>
    <t>[Covid_Recuperados_9.5]</t>
  </si>
  <si>
    <t>[Covid_Recuperados_10.5]</t>
  </si>
  <si>
    <t>[Covid_Recuperados_11.5]</t>
  </si>
  <si>
    <t>[Covid_Recuperados_12.5]</t>
  </si>
  <si>
    <t>[Covid_Recuperados_13.5]</t>
  </si>
  <si>
    <t>[Covid_Recuperados_14.5]</t>
  </si>
  <si>
    <t>[Covid_Recuperados_15.5]</t>
  </si>
  <si>
    <t>[Covid_Recuperados_16.5]</t>
  </si>
  <si>
    <t>[Covid_Recuperados_17.5]</t>
  </si>
  <si>
    <t>[Covid_Recuperados_18.5]</t>
  </si>
  <si>
    <t>[Covid_Recuperados_19.5]</t>
  </si>
  <si>
    <t>[Covid_Recuperados_20.5]</t>
  </si>
  <si>
    <t>[Covid_Recuperados_21.5]</t>
  </si>
  <si>
    <t>[Covid_Recuperados_22.5]</t>
  </si>
  <si>
    <t>[Covid_Recuperados_23.5]</t>
  </si>
  <si>
    <t>[Covid_Recuperados_24.5]</t>
  </si>
  <si>
    <t>[Covid_Recuperados_25.5]</t>
  </si>
  <si>
    <t>[Covid_Recuperados_26.5]</t>
  </si>
  <si>
    <t>[Covid_Recuperados_27.5]</t>
  </si>
  <si>
    <t>[Covid_Recuperados_28.5]</t>
  </si>
  <si>
    <t>[Covid_Recuperados_29.5]</t>
  </si>
  <si>
    <t>[Covid_Recuperados_30.5]</t>
  </si>
  <si>
    <t>[Covid_Recuperados_31.5]</t>
  </si>
  <si>
    <t>[Covid_Recuperados_32.5]</t>
  </si>
  <si>
    <t>[Covid_Recuperados_33.5]</t>
  </si>
  <si>
    <t>[Covid_Recuperados_34.5]</t>
  </si>
  <si>
    <t>[Covid_Recuperados_35.5]</t>
  </si>
  <si>
    <t>[Covid_Recuperados_36.5]</t>
  </si>
  <si>
    <t>[Covid_Recuperados_37.5]</t>
  </si>
  <si>
    <t>[Covid_Recuperados_38.5]</t>
  </si>
  <si>
    <t>[Covid_Recuperados_39.5]</t>
  </si>
  <si>
    <t>[Covid_Recuperados_40.5]</t>
  </si>
  <si>
    <t>[Covid_Recuperados_41.5]</t>
  </si>
  <si>
    <t>[Covid_Recuperados_42.5]</t>
  </si>
  <si>
    <t>[Covid_Recuperados_43.5]</t>
  </si>
  <si>
    <t>[Covid_Recuperados_44.5]</t>
  </si>
  <si>
    <t>[Covid_Recuperados_45.5]</t>
  </si>
  <si>
    <t>[Covid_Recuperados_46.5]</t>
  </si>
  <si>
    <t>[Covid_Recuperados_47.5]</t>
  </si>
  <si>
    <t>[Covid_Recuperados_48.5]</t>
  </si>
  <si>
    <t>[Covid_Recuperados_49.5]</t>
  </si>
  <si>
    <t>[Covid_Recuperados_50.5]</t>
  </si>
  <si>
    <t>[Covid_Recuperados_51.5]</t>
  </si>
  <si>
    <t>[Covid_Recuperados_52.5]</t>
  </si>
  <si>
    <t>[Covid_Recuperados_53.5]</t>
  </si>
  <si>
    <t>[Covid_Recuperados_54.5]</t>
  </si>
  <si>
    <t>[Covid_Recuperados_55.5]</t>
  </si>
  <si>
    <t>[Covid_Recuperados_56.5]</t>
  </si>
  <si>
    <t>[Covid_Recuperados_57.5]</t>
  </si>
  <si>
    <t>[Covid_Recuperados_58.5]</t>
  </si>
  <si>
    <t>[Covid_Recuperados_59.5]</t>
  </si>
  <si>
    <t>[Covid_Recuperados_60.5]</t>
  </si>
  <si>
    <t>[Covid_Recuperados_61.5]</t>
  </si>
  <si>
    <t>[Covid_Recuperados_62.5]</t>
  </si>
  <si>
    <t>[Covid_Recuperados_63.5]</t>
  </si>
  <si>
    <t>[Covid_Recuperados_64.5]</t>
  </si>
  <si>
    <t>[Covid_Recuperados_65.5]</t>
  </si>
  <si>
    <t>[Covid_Recuperados_66.5]</t>
  </si>
  <si>
    <t>[Covid_Recuperados_67.5]</t>
  </si>
  <si>
    <t>[Covid_Recuperados_68.5]</t>
  </si>
  <si>
    <t>[Covid_Recuperados_69.5]</t>
  </si>
  <si>
    <t>[Covid_Recuperados_70.5]</t>
  </si>
  <si>
    <t>[Covid_Recuperados_71.5]</t>
  </si>
  <si>
    <t>[Covid_Recuperados_72.5]</t>
  </si>
  <si>
    <t>[Covid_Recuperados_73.5]</t>
  </si>
  <si>
    <t>[Covid_Recuperados_74.5]</t>
  </si>
  <si>
    <t>[Covid_Recuperados_75.5]</t>
  </si>
  <si>
    <t>[Covid_Recuperados_76.5]</t>
  </si>
  <si>
    <t>[Covid_Recuperados_77.5]</t>
  </si>
  <si>
    <t>[Covid_Recuperados_78.5]</t>
  </si>
  <si>
    <t>[Covid_Recuperados_79.5]</t>
  </si>
  <si>
    <t>[Covid_Recuperados_80.5]</t>
  </si>
  <si>
    <t>[Covid_Recuperados_81.5]</t>
  </si>
  <si>
    <t>[Covid_Recuperados_82.5]</t>
  </si>
  <si>
    <t>[Covid_Recuperados_83.5]</t>
  </si>
  <si>
    <t>[Covid_Recuperados_84.5]</t>
  </si>
  <si>
    <t>[Covid_Recuperados_85.5]</t>
  </si>
  <si>
    <t>[Covid_Recuperados_86.5]</t>
  </si>
  <si>
    <t>[Covid_Recuperados_87.5]</t>
  </si>
  <si>
    <t>[Covid_Recuperados_88.5]</t>
  </si>
  <si>
    <t>[Covid_Recuperados_89.5]</t>
  </si>
  <si>
    <t>[Covid_Recuperados_90.5]</t>
  </si>
  <si>
    <t>[Covid_Recuperados_1.6]</t>
  </si>
  <si>
    <t>[Covid_Recuperados_2.6]</t>
  </si>
  <si>
    <t>[Covid_Recuperados_3.6]</t>
  </si>
  <si>
    <t>[Covid_Recuperados_4.6]</t>
  </si>
  <si>
    <t>[Covid_Recuperados_5.6]</t>
  </si>
  <si>
    <t>[Covid_Recuperados_6.6]</t>
  </si>
  <si>
    <t>[Covid_Recuperados_7.6]</t>
  </si>
  <si>
    <t>[Covid_Recuperados_8.6]</t>
  </si>
  <si>
    <t>[Covid_Recuperados_9.6]</t>
  </si>
  <si>
    <t>[Covid_Recuperados_10.6]</t>
  </si>
  <si>
    <t>[Covid_Recuperados_11.6]</t>
  </si>
  <si>
    <t>[Covid_Recuperados_12.6]</t>
  </si>
  <si>
    <t>[Covid_Recuperados_13.6]</t>
  </si>
  <si>
    <t>[Covid_Recuperados_14.6]</t>
  </si>
  <si>
    <t>[Covid_Recuperados_15.6]</t>
  </si>
  <si>
    <t>[Covid_Recuperados_16.6]</t>
  </si>
  <si>
    <t>[Covid_Recuperados_17.6]</t>
  </si>
  <si>
    <t>[Covid_Recuperados_18.6]</t>
  </si>
  <si>
    <t>[Covid_Recuperados_19.6]</t>
  </si>
  <si>
    <t>[Covid_Recuperados_20.6]</t>
  </si>
  <si>
    <t>[Covid_Recuperados_21.6]</t>
  </si>
  <si>
    <t>[Covid_Recuperados_22.6]</t>
  </si>
  <si>
    <t>[Covid_Recuperados_23.6]</t>
  </si>
  <si>
    <t>[Covid_Recuperados_24.6]</t>
  </si>
  <si>
    <t>[Covid_Recuperados_25.6]</t>
  </si>
  <si>
    <t>[Covid_Recuperados_26.6]</t>
  </si>
  <si>
    <t>[Covid_Recuperados_27.6]</t>
  </si>
  <si>
    <t>[Covid_Recuperados_28.6]</t>
  </si>
  <si>
    <t>[Covid_Recuperados_29.6]</t>
  </si>
  <si>
    <t>[Covid_Recuperados_30.6]</t>
  </si>
  <si>
    <t>[Covid_Recuperados_31.6]</t>
  </si>
  <si>
    <t>[Covid_Recuperados_32.6]</t>
  </si>
  <si>
    <t>[Covid_Recuperados_33.6]</t>
  </si>
  <si>
    <t>[Covid_Recuperados_34.6]</t>
  </si>
  <si>
    <t>[Covid_Recuperados_35.6]</t>
  </si>
  <si>
    <t>[Covid_Recuperados_36.6]</t>
  </si>
  <si>
    <t>[Covid_Recuperados_37.6]</t>
  </si>
  <si>
    <t>[Covid_Recuperados_38.6]</t>
  </si>
  <si>
    <t>[Covid_Recuperados_39.6]</t>
  </si>
  <si>
    <t>[Covid_Recuperados_40.6]</t>
  </si>
  <si>
    <t>[Covid_Recuperados_41.6]</t>
  </si>
  <si>
    <t>[Covid_Recuperados_42.6]</t>
  </si>
  <si>
    <t>[Covid_Recuperados_43.6]</t>
  </si>
  <si>
    <t>[Covid_Recuperados_44.6]</t>
  </si>
  <si>
    <t>[Covid_Recuperados_45.6]</t>
  </si>
  <si>
    <t>[Covid_Recuperados_46.6]</t>
  </si>
  <si>
    <t>[Covid_Recuperados_47.6]</t>
  </si>
  <si>
    <t>[Covid_Recuperados_48.6]</t>
  </si>
  <si>
    <t>[Covid_Recuperados_49.6]</t>
  </si>
  <si>
    <t>[Covid_Recuperados_50.6]</t>
  </si>
  <si>
    <t>[Covid_Recuperados_51.6]</t>
  </si>
  <si>
    <t>[Covid_Recuperados_52.6]</t>
  </si>
  <si>
    <t>[Covid_Recuperados_53.6]</t>
  </si>
  <si>
    <t>[Covid_Recuperados_54.6]</t>
  </si>
  <si>
    <t>[Covid_Recuperados_55.6]</t>
  </si>
  <si>
    <t>[Covid_Recuperados_56.6]</t>
  </si>
  <si>
    <t>[Covid_Recuperados_57.6]</t>
  </si>
  <si>
    <t>[Covid_Recuperados_58.6]</t>
  </si>
  <si>
    <t>[Covid_Recuperados_59.6]</t>
  </si>
  <si>
    <t>[Covid_Recuperados_60.6]</t>
  </si>
  <si>
    <t>[Covid_Recuperados_61.6]</t>
  </si>
  <si>
    <t>[Covid_Recuperados_62.6]</t>
  </si>
  <si>
    <t>[Covid_Recuperados_63.6]</t>
  </si>
  <si>
    <t>[Covid_Recuperados_64.6]</t>
  </si>
  <si>
    <t>[Covid_Recuperados_65.6]</t>
  </si>
  <si>
    <t>[Covid_Recuperados_66.6]</t>
  </si>
  <si>
    <t>[Covid_Recuperados_67.6]</t>
  </si>
  <si>
    <t>[Covid_Recuperados_68.6]</t>
  </si>
  <si>
    <t>[Covid_Recuperados_69.6]</t>
  </si>
  <si>
    <t>[Covid_Recuperados_70.6]</t>
  </si>
  <si>
    <t>[Covid_Recuperados_71.6]</t>
  </si>
  <si>
    <t>[Covid_Recuperados_72.6]</t>
  </si>
  <si>
    <t>[Covid_Recuperados_73.6]</t>
  </si>
  <si>
    <t>[Covid_Recuperados_74.6]</t>
  </si>
  <si>
    <t>[Covid_Recuperados_75.6]</t>
  </si>
  <si>
    <t>[Covid_Recuperados_76.6]</t>
  </si>
  <si>
    <t>[Covid_Recuperados_77.6]</t>
  </si>
  <si>
    <t>[Covid_Recuperados_78.6]</t>
  </si>
  <si>
    <t>[Covid_Recuperados_79.6]</t>
  </si>
  <si>
    <t>[Covid_Recuperados_80.6]</t>
  </si>
  <si>
    <t>[Covid_Recuperados_81.6]</t>
  </si>
  <si>
    <t>[Covid_Recuperados_82.6]</t>
  </si>
  <si>
    <t>[Covid_Recuperados_83.6]</t>
  </si>
  <si>
    <t>[Covid_Recuperados_84.6]</t>
  </si>
  <si>
    <t>[Covid_Recuperados_85.6]</t>
  </si>
  <si>
    <t>[Covid_Recuperados_86.6]</t>
  </si>
  <si>
    <t>[Covid_Recuperados_87.6]</t>
  </si>
  <si>
    <t>[Covid_Recuperados_88.6]</t>
  </si>
  <si>
    <t>[Covid_Recuperados_89.6]</t>
  </si>
  <si>
    <t>[Covid_Recuperados_90.6]</t>
  </si>
  <si>
    <t>[Covid_Recuperados_1.7]</t>
  </si>
  <si>
    <t>[Covid_Recuperados_2.7]</t>
  </si>
  <si>
    <t>[Covid_Recuperados_3.7]</t>
  </si>
  <si>
    <t>[Covid_Recuperados_4.7]</t>
  </si>
  <si>
    <t>[Covid_Recuperados_5.7]</t>
  </si>
  <si>
    <t>[Covid_Recuperados_6.7]</t>
  </si>
  <si>
    <t>[Covid_Recuperados_7.7]</t>
  </si>
  <si>
    <t>[Covid_Recuperados_8.7]</t>
  </si>
  <si>
    <t>[Covid_Recuperados_9.7]</t>
  </si>
  <si>
    <t>[Covid_Recuperados_10.7]</t>
  </si>
  <si>
    <t>[Covid_Recuperados_11.7]</t>
  </si>
  <si>
    <t>[Covid_Recuperados_12.7]</t>
  </si>
  <si>
    <t>[Covid_Recuperados_13.7]</t>
  </si>
  <si>
    <t>[Covid_Recuperados_14.7]</t>
  </si>
  <si>
    <t>[Covid_Recuperados_15.7]</t>
  </si>
  <si>
    <t>[Covid_Recuperados_16.7]</t>
  </si>
  <si>
    <t>[Covid_Recuperados_17.7]</t>
  </si>
  <si>
    <t>[Covid_Recuperados_18.7]</t>
  </si>
  <si>
    <t>[Covid_Recuperados_19.7]</t>
  </si>
  <si>
    <t>[Covid_Recuperados_20.7]</t>
  </si>
  <si>
    <t>[Covid_Recuperados_21.7]</t>
  </si>
  <si>
    <t>[Covid_Recuperados_22.7]</t>
  </si>
  <si>
    <t>[Covid_Recuperados_23.7]</t>
  </si>
  <si>
    <t>[Covid_Recuperados_24.7]</t>
  </si>
  <si>
    <t>[Covid_Recuperados_25.7]</t>
  </si>
  <si>
    <t>[Covid_Recuperados_26.7]</t>
  </si>
  <si>
    <t>[Covid_Recuperados_27.7]</t>
  </si>
  <si>
    <t>[Covid_Recuperados_28.7]</t>
  </si>
  <si>
    <t>[Covid_Recuperados_29.7]</t>
  </si>
  <si>
    <t>[Covid_Recuperados_30.7]</t>
  </si>
  <si>
    <t>[Covid_Recuperados_31.7]</t>
  </si>
  <si>
    <t>[Covid_Recuperados_32.7]</t>
  </si>
  <si>
    <t>[Covid_Recuperados_33.7]</t>
  </si>
  <si>
    <t>[Covid_Recuperados_34.7]</t>
  </si>
  <si>
    <t>[Covid_Recuperados_35.7]</t>
  </si>
  <si>
    <t>[Covid_Recuperados_36.7]</t>
  </si>
  <si>
    <t>[Covid_Recuperados_37.7]</t>
  </si>
  <si>
    <t>[Covid_Recuperados_38.7]</t>
  </si>
  <si>
    <t>[Covid_Recuperados_39.7]</t>
  </si>
  <si>
    <t>[Covid_Recuperados_40.7]</t>
  </si>
  <si>
    <t>[Covid_Recuperados_41.7]</t>
  </si>
  <si>
    <t>[Covid_Recuperados_42.7]</t>
  </si>
  <si>
    <t>[Covid_Recuperados_43.7]</t>
  </si>
  <si>
    <t>[Covid_Recuperados_44.7]</t>
  </si>
  <si>
    <t>[Covid_Recuperados_45.7]</t>
  </si>
  <si>
    <t>[Covid_Recuperados_46.7]</t>
  </si>
  <si>
    <t>[Covid_Recuperados_47.7]</t>
  </si>
  <si>
    <t>[Covid_Recuperados_48.7]</t>
  </si>
  <si>
    <t>[Covid_Recuperados_49.7]</t>
  </si>
  <si>
    <t>[Covid_Recuperados_50.7]</t>
  </si>
  <si>
    <t>[Covid_Recuperados_51.7]</t>
  </si>
  <si>
    <t>[Covid_Recuperados_52.7]</t>
  </si>
  <si>
    <t>[Covid_Recuperados_53.7]</t>
  </si>
  <si>
    <t>[Covid_Recuperados_54.7]</t>
  </si>
  <si>
    <t>[Covid_Recuperados_55.7]</t>
  </si>
  <si>
    <t>[Covid_Recuperados_56.7]</t>
  </si>
  <si>
    <t>[Covid_Recuperados_57.7]</t>
  </si>
  <si>
    <t>[Covid_Recuperados_58.7]</t>
  </si>
  <si>
    <t>[Covid_Recuperados_59.7]</t>
  </si>
  <si>
    <t>[Covid_Recuperados_60.7]</t>
  </si>
  <si>
    <t>[Covid_Recuperados_61.7]</t>
  </si>
  <si>
    <t>[Covid_Recuperados_62.7]</t>
  </si>
  <si>
    <t>[Covid_Recuperados_63.7]</t>
  </si>
  <si>
    <t>[Covid_Recuperados_64.7]</t>
  </si>
  <si>
    <t>[Covid_Recuperados_65.7]</t>
  </si>
  <si>
    <t>[Covid_Recuperados_66.7]</t>
  </si>
  <si>
    <t>[Covid_Recuperados_67.7]</t>
  </si>
  <si>
    <t>[Covid_Recuperados_68.7]</t>
  </si>
  <si>
    <t>[Covid_Recuperados_69.7]</t>
  </si>
  <si>
    <t>[Covid_Recuperados_70.7]</t>
  </si>
  <si>
    <t>[Covid_Recuperados_71.7]</t>
  </si>
  <si>
    <t>[Covid_Recuperados_72.7]</t>
  </si>
  <si>
    <t>[Covid_Recuperados_73.7]</t>
  </si>
  <si>
    <t>[Covid_Recuperados_74.7]</t>
  </si>
  <si>
    <t>[Covid_Recuperados_75.7]</t>
  </si>
  <si>
    <t>[Covid_Recuperados_76.7]</t>
  </si>
  <si>
    <t>[Covid_Recuperados_77.7]</t>
  </si>
  <si>
    <t>[Covid_Recuperados_78.7]</t>
  </si>
  <si>
    <t>[Covid_Recuperados_79.7]</t>
  </si>
  <si>
    <t>[Covid_Recuperados_80.7]</t>
  </si>
  <si>
    <t>[Covid_Recuperados_81.7]</t>
  </si>
  <si>
    <t>[Covid_Recuperados_82.7]</t>
  </si>
  <si>
    <t>[Covid_Recuperados_83.7]</t>
  </si>
  <si>
    <t>[Covid_Recuperados_84.7]</t>
  </si>
  <si>
    <t>[Covid_Recuperados_85.7]</t>
  </si>
  <si>
    <t>[Covid_Recuperados_86.7]</t>
  </si>
  <si>
    <t>[Covid_Recuperados_87.7]</t>
  </si>
  <si>
    <t>[Covid_Recuperados_88.7]</t>
  </si>
  <si>
    <t>[Covid_Recuperados_89.7]</t>
  </si>
  <si>
    <t>[Covid_Recuperados_90.7]</t>
  </si>
  <si>
    <t>[Covid_Recuperados_1.8]</t>
  </si>
  <si>
    <t>[Covid_Recuperados_2.8]</t>
  </si>
  <si>
    <t>[Covid_Recuperados_3.8]</t>
  </si>
  <si>
    <t>[Covid_Recuperados_4.8]</t>
  </si>
  <si>
    <t>[Covid_Recuperados_5.8]</t>
  </si>
  <si>
    <t>[Covid_Recuperados_6.8]</t>
  </si>
  <si>
    <t>[Covid_Recuperados_7.8]</t>
  </si>
  <si>
    <t>[Covid_Recuperados_8.8]</t>
  </si>
  <si>
    <t>[Covid_Recuperados_9.8]</t>
  </si>
  <si>
    <t>[Covid_Recuperados_10.8]</t>
  </si>
  <si>
    <t>[Covid_Recuperados_11.8]</t>
  </si>
  <si>
    <t>[Covid_Recuperados_12.8]</t>
  </si>
  <si>
    <t>[Covid_Recuperados_13.8]</t>
  </si>
  <si>
    <t>[Covid_Recuperados_14.8]</t>
  </si>
  <si>
    <t>[Covid_Recuperados_15.8]</t>
  </si>
  <si>
    <t>[Covid_Recuperados_16.8]</t>
  </si>
  <si>
    <t>[Covid_Recuperados_17.8]</t>
  </si>
  <si>
    <t>[Covid_Recuperados_18.8]</t>
  </si>
  <si>
    <t>[Covid_Recuperados_19.8]</t>
  </si>
  <si>
    <t>[Covid_Recuperados_20.8]</t>
  </si>
  <si>
    <t>[Covid_Recuperados_21.8]</t>
  </si>
  <si>
    <t>[Covid_Recuperados_22.8]</t>
  </si>
  <si>
    <t>[Covid_Recuperados_23.8]</t>
  </si>
  <si>
    <t>[Covid_Recuperados_24.8]</t>
  </si>
  <si>
    <t>[Covid_Recuperados_25.8]</t>
  </si>
  <si>
    <t>[Covid_Recuperados_26.8]</t>
  </si>
  <si>
    <t>[Covid_Recuperados_27.8]</t>
  </si>
  <si>
    <t>[Covid_Recuperados_28.8]</t>
  </si>
  <si>
    <t>[Covid_Recuperados_29.8]</t>
  </si>
  <si>
    <t>[Covid_Recuperados_30.8]</t>
  </si>
  <si>
    <t>[Covid_Recuperados_31.8]</t>
  </si>
  <si>
    <t>[Covid_Recuperados_32.8]</t>
  </si>
  <si>
    <t>[Covid_Recuperados_33.8]</t>
  </si>
  <si>
    <t>[Covid_Recuperados_34.8]</t>
  </si>
  <si>
    <t>[Covid_Recuperados_35.8]</t>
  </si>
  <si>
    <t>[Covid_Recuperados_36.8]</t>
  </si>
  <si>
    <t>[Covid_Recuperados_37.8]</t>
  </si>
  <si>
    <t>[Covid_Recuperados_38.8]</t>
  </si>
  <si>
    <t>[Covid_Recuperados_39.8]</t>
  </si>
  <si>
    <t>[Covid_Recuperados_40.8]</t>
  </si>
  <si>
    <t>[Covid_Recuperados_41.8]</t>
  </si>
  <si>
    <t>[Covid_Recuperados_42.8]</t>
  </si>
  <si>
    <t>[Covid_Recuperados_43.8]</t>
  </si>
  <si>
    <t>[Covid_Recuperados_44.8]</t>
  </si>
  <si>
    <t>[Covid_Recuperados_45.8]</t>
  </si>
  <si>
    <t>[Covid_Recuperados_46.8]</t>
  </si>
  <si>
    <t>[Covid_Recuperados_47.8]</t>
  </si>
  <si>
    <t>[Covid_Recuperados_48.8]</t>
  </si>
  <si>
    <t>[Covid_Recuperados_49.8]</t>
  </si>
  <si>
    <t>[Covid_Recuperados_50.8]</t>
  </si>
  <si>
    <t>[Covid_Recuperados_51.8]</t>
  </si>
  <si>
    <t>[Covid_Recuperados_52.8]</t>
  </si>
  <si>
    <t>[Covid_Recuperados_53.8]</t>
  </si>
  <si>
    <t>[Covid_Recuperados_54.8]</t>
  </si>
  <si>
    <t>[Covid_Recuperados_55.8]</t>
  </si>
  <si>
    <t>[Covid_Recuperados_56.8]</t>
  </si>
  <si>
    <t>[Covid_Recuperados_57.8]</t>
  </si>
  <si>
    <t>[Covid_Recuperados_58.8]</t>
  </si>
  <si>
    <t>[Covid_Recuperados_59.8]</t>
  </si>
  <si>
    <t>[Covid_Recuperados_60.8]</t>
  </si>
  <si>
    <t>[Covid_Recuperados_61.8]</t>
  </si>
  <si>
    <t>[Covid_Recuperados_62.8]</t>
  </si>
  <si>
    <t>[Covid_Recuperados_63.8]</t>
  </si>
  <si>
    <t>[Covid_Recuperados_64.8]</t>
  </si>
  <si>
    <t>[Covid_Recuperados_65.8]</t>
  </si>
  <si>
    <t>[Covid_Recuperados_66.8]</t>
  </si>
  <si>
    <t>[Covid_Recuperados_67.8]</t>
  </si>
  <si>
    <t>[Covid_Recuperados_68.8]</t>
  </si>
  <si>
    <t>[Covid_Recuperados_69.8]</t>
  </si>
  <si>
    <t>[Covid_Recuperados_70.8]</t>
  </si>
  <si>
    <t>[Covid_Recuperados_71.8]</t>
  </si>
  <si>
    <t>[Covid_Recuperados_72.8]</t>
  </si>
  <si>
    <t>[Covid_Recuperados_73.8]</t>
  </si>
  <si>
    <t>[Covid_Recuperados_74.8]</t>
  </si>
  <si>
    <t>[Covid_Recuperados_75.8]</t>
  </si>
  <si>
    <t>[Covid_Recuperados_76.8]</t>
  </si>
  <si>
    <t>[Covid_Recuperados_77.8]</t>
  </si>
  <si>
    <t>[Covid_Recuperados_78.8]</t>
  </si>
  <si>
    <t>[Covid_Recuperados_79.8]</t>
  </si>
  <si>
    <t>[Covid_Recuperados_80.8]</t>
  </si>
  <si>
    <t>[Covid_Recuperados_81.8]</t>
  </si>
  <si>
    <t>[Covid_Recuperados_82.8]</t>
  </si>
  <si>
    <t>[Covid_Recuperados_83.8]</t>
  </si>
  <si>
    <t>[Covid_Recuperados_84.8]</t>
  </si>
  <si>
    <t>[Covid_Recuperados_85.8]</t>
  </si>
  <si>
    <t>[Covid_Recuperados_86.8]</t>
  </si>
  <si>
    <t>[Covid_Recuperados_87.8]</t>
  </si>
  <si>
    <t>[Covid_Recuperados_88.8]</t>
  </si>
  <si>
    <t>[Covid_Recuperados_89.8]</t>
  </si>
  <si>
    <t>[Covid_Recuperados_90.8]</t>
  </si>
  <si>
    <t>[Covid_Recuperados_1.9]</t>
  </si>
  <si>
    <t>[Covid_Recuperados_2.9]</t>
  </si>
  <si>
    <t>[Covid_Recuperados_3.9]</t>
  </si>
  <si>
    <t>[Covid_Recuperados_4.9]</t>
  </si>
  <si>
    <t>[Covid_Recuperados_5.9]</t>
  </si>
  <si>
    <t>[Covid_Recuperados_6.9]</t>
  </si>
  <si>
    <t>[Covid_Recuperados_7.9]</t>
  </si>
  <si>
    <t>[Covid_Recuperados_8.9]</t>
  </si>
  <si>
    <t>[Covid_Recuperados_9.9]</t>
  </si>
  <si>
    <t>[Covid_Recuperados_10.9]</t>
  </si>
  <si>
    <t>[Covid_Recuperados_11.9]</t>
  </si>
  <si>
    <t>[Covid_Recuperados_12.9]</t>
  </si>
  <si>
    <t>[Covid_Recuperados_13.9]</t>
  </si>
  <si>
    <t>[Covid_Recuperados_14.9]</t>
  </si>
  <si>
    <t>[Covid_Recuperados_15.9]</t>
  </si>
  <si>
    <t>[Covid_Recuperados_16.9]</t>
  </si>
  <si>
    <t>[Covid_Recuperados_17.9]</t>
  </si>
  <si>
    <t>[Covid_Recuperados_18.9]</t>
  </si>
  <si>
    <t>[Covid_Recuperados_19.9]</t>
  </si>
  <si>
    <t>[Covid_Recuperados_20.9]</t>
  </si>
  <si>
    <t>[Covid_Recuperados_21.9]</t>
  </si>
  <si>
    <t>[Covid_Recuperados_22.9]</t>
  </si>
  <si>
    <t>[Covid_Recuperados_23.9]</t>
  </si>
  <si>
    <t>[Covid_Recuperados_24.9]</t>
  </si>
  <si>
    <t>[Covid_Recuperados_25.9]</t>
  </si>
  <si>
    <t>[Covid_Recuperados_26.9]</t>
  </si>
  <si>
    <t>[Covid_Recuperados_27.9]</t>
  </si>
  <si>
    <t>[Covid_Recuperados_28.9]</t>
  </si>
  <si>
    <t>[Covid_Recuperados_29.9]</t>
  </si>
  <si>
    <t>[Covid_Recuperados_30.9]</t>
  </si>
  <si>
    <t>[Covid_Recuperados_31.9]</t>
  </si>
  <si>
    <t>[Covid_Recuperados_32.9]</t>
  </si>
  <si>
    <t>[Covid_Recuperados_33.9]</t>
  </si>
  <si>
    <t>[Covid_Recuperados_34.9]</t>
  </si>
  <si>
    <t>[Covid_Recuperados_35.9]</t>
  </si>
  <si>
    <t>[Covid_Recuperados_36.9]</t>
  </si>
  <si>
    <t>[Covid_Recuperados_37.9]</t>
  </si>
  <si>
    <t>[Covid_Recuperados_38.9]</t>
  </si>
  <si>
    <t>[Covid_Recuperados_39.9]</t>
  </si>
  <si>
    <t>[Covid_Recuperados_40.9]</t>
  </si>
  <si>
    <t>[Covid_Recuperados_41.9]</t>
  </si>
  <si>
    <t>[Covid_Recuperados_42.9]</t>
  </si>
  <si>
    <t>[Covid_Recuperados_43.9]</t>
  </si>
  <si>
    <t>[Covid_Recuperados_44.9]</t>
  </si>
  <si>
    <t>[Covid_Recuperados_45.9]</t>
  </si>
  <si>
    <t>[Covid_Recuperados_46.9]</t>
  </si>
  <si>
    <t>[Covid_Recuperados_47.9]</t>
  </si>
  <si>
    <t>[Covid_Recuperados_48.9]</t>
  </si>
  <si>
    <t>[Covid_Recuperados_49.9]</t>
  </si>
  <si>
    <t>[Covid_Recuperados_50.9]</t>
  </si>
  <si>
    <t>[Covid_Recuperados_51.9]</t>
  </si>
  <si>
    <t>[Covid_Recuperados_52.9]</t>
  </si>
  <si>
    <t>[Covid_Recuperados_53.9]</t>
  </si>
  <si>
    <t>[Covid_Recuperados_54.9]</t>
  </si>
  <si>
    <t>[Covid_Recuperados_55.9]</t>
  </si>
  <si>
    <t>[Covid_Recuperados_56.9]</t>
  </si>
  <si>
    <t>[Covid_Recuperados_57.9]</t>
  </si>
  <si>
    <t>[Covid_Recuperados_58.9]</t>
  </si>
  <si>
    <t>[Covid_Recuperados_59.9]</t>
  </si>
  <si>
    <t>[Covid_Recuperados_60.9]</t>
  </si>
  <si>
    <t>[Covid_Recuperados_61.9]</t>
  </si>
  <si>
    <t>[Covid_Recuperados_62.9]</t>
  </si>
  <si>
    <t>[Covid_Recuperados_63.9]</t>
  </si>
  <si>
    <t>[Covid_Recuperados_64.9]</t>
  </si>
  <si>
    <t>[Covid_Recuperados_65.9]</t>
  </si>
  <si>
    <t>[Covid_Recuperados_66.9]</t>
  </si>
  <si>
    <t>[Covid_Recuperados_67.9]</t>
  </si>
  <si>
    <t>[Covid_Recuperados_68.9]</t>
  </si>
  <si>
    <t>[Covid_Recuperados_69.9]</t>
  </si>
  <si>
    <t>[Covid_Recuperados_70.9]</t>
  </si>
  <si>
    <t>[Covid_Recuperados_71.9]</t>
  </si>
  <si>
    <t>[Covid_Recuperados_72.9]</t>
  </si>
  <si>
    <t>[Covid_Recuperados_73.9]</t>
  </si>
  <si>
    <t>[Covid_Recuperados_74.9]</t>
  </si>
  <si>
    <t>[Covid_Recuperados_75.9]</t>
  </si>
  <si>
    <t>[Covid_Recuperados_76.9]</t>
  </si>
  <si>
    <t>[Covid_Recuperados_77.9]</t>
  </si>
  <si>
    <t>[Covid_Recuperados_78.9]</t>
  </si>
  <si>
    <t>[Covid_Recuperados_79.9]</t>
  </si>
  <si>
    <t>[Covid_Recuperados_80.9]</t>
  </si>
  <si>
    <t>[Covid_Recuperados_81.9]</t>
  </si>
  <si>
    <t>[Covid_Recuperados_82.9]</t>
  </si>
  <si>
    <t>[Covid_Recuperados_83.9]</t>
  </si>
  <si>
    <t>[Covid_Recuperados_84.9]</t>
  </si>
  <si>
    <t>[Covid_Recuperados_85.9]</t>
  </si>
  <si>
    <t>[Covid_Recuperados_86.9]</t>
  </si>
  <si>
    <t>[Covid_Recuperados_87.9]</t>
  </si>
  <si>
    <t>[Covid_Recuperados_88.9]</t>
  </si>
  <si>
    <t>[Covid_Recuperados_89.9]</t>
  </si>
  <si>
    <t>[Covid_Recuperados_90.9]</t>
  </si>
  <si>
    <t>[Covid_Recuperados_1.10]</t>
  </si>
  <si>
    <t>[Covid_Recuperados_2.10]</t>
  </si>
  <si>
    <t>[Covid_Recuperados_3.10]</t>
  </si>
  <si>
    <t>[Covid_Recuperados_4.10]</t>
  </si>
  <si>
    <t>[Covid_Recuperados_5.10]</t>
  </si>
  <si>
    <t>[Covid_Recuperados_6.10]</t>
  </si>
  <si>
    <t>[Covid_Recuperados_7.10]</t>
  </si>
  <si>
    <t>[Covid_Recuperados_8.10]</t>
  </si>
  <si>
    <t>[Covid_Recuperados_9.10]</t>
  </si>
  <si>
    <t>[Covid_Recuperados_10.10]</t>
  </si>
  <si>
    <t>[Covid_Recuperados_11.10]</t>
  </si>
  <si>
    <t>[Covid_Recuperados_12.10]</t>
  </si>
  <si>
    <t>[Covid_Recuperados_13.10]</t>
  </si>
  <si>
    <t>[Covid_Recuperados_14.10]</t>
  </si>
  <si>
    <t>[Covid_Recuperados_15.10]</t>
  </si>
  <si>
    <t>[Covid_Recuperados_16.10]</t>
  </si>
  <si>
    <t>[Covid_Recuperados_17.10]</t>
  </si>
  <si>
    <t>[Covid_Recuperados_18.10]</t>
  </si>
  <si>
    <t>[Covid_Recuperados_19.10]</t>
  </si>
  <si>
    <t>[Covid_Recuperados_20.10]</t>
  </si>
  <si>
    <t>[Covid_Recuperados_21.10]</t>
  </si>
  <si>
    <t>[Covid_Recuperados_22.10]</t>
  </si>
  <si>
    <t>[Covid_Recuperados_23.10]</t>
  </si>
  <si>
    <t>[Covid_Recuperados_24.10]</t>
  </si>
  <si>
    <t>[Covid_Recuperados_25.10]</t>
  </si>
  <si>
    <t>[Covid_Recuperados_26.10]</t>
  </si>
  <si>
    <t>[Covid_Recuperados_27.10]</t>
  </si>
  <si>
    <t>[Covid_Recuperados_28.10]</t>
  </si>
  <si>
    <t>[Covid_Recuperados_29.10]</t>
  </si>
  <si>
    <t>[Covid_Recuperados_30.10]</t>
  </si>
  <si>
    <t>[Covid_Recuperados_31.10]</t>
  </si>
  <si>
    <t>[Covid_Recuperados_32.10]</t>
  </si>
  <si>
    <t>[Covid_Recuperados_33.10]</t>
  </si>
  <si>
    <t>[Covid_Recuperados_34.10]</t>
  </si>
  <si>
    <t>[Covid_Recuperados_35.10]</t>
  </si>
  <si>
    <t>[Covid_Recuperados_36.10]</t>
  </si>
  <si>
    <t>[Covid_Recuperados_37.10]</t>
  </si>
  <si>
    <t>[Covid_Recuperados_38.10]</t>
  </si>
  <si>
    <t>[Covid_Recuperados_39.10]</t>
  </si>
  <si>
    <t>[Covid_Recuperados_40.10]</t>
  </si>
  <si>
    <t>[Covid_Recuperados_41.10]</t>
  </si>
  <si>
    <t>[Covid_Recuperados_42.10]</t>
  </si>
  <si>
    <t>[Covid_Recuperados_43.10]</t>
  </si>
  <si>
    <t>[Covid_Recuperados_44.10]</t>
  </si>
  <si>
    <t>[Covid_Recuperados_45.10]</t>
  </si>
  <si>
    <t>[Covid_Recuperados_46.10]</t>
  </si>
  <si>
    <t>[Covid_Recuperados_47.10]</t>
  </si>
  <si>
    <t>[Covid_Recuperados_48.10]</t>
  </si>
  <si>
    <t>[Covid_Recuperados_49.10]</t>
  </si>
  <si>
    <t>[Covid_Recuperados_50.10]</t>
  </si>
  <si>
    <t>[Covid_Recuperados_51.10]</t>
  </si>
  <si>
    <t>[Covid_Recuperados_52.10]</t>
  </si>
  <si>
    <t>[Covid_Recuperados_53.10]</t>
  </si>
  <si>
    <t>[Covid_Recuperados_54.10]</t>
  </si>
  <si>
    <t>[Covid_Recuperados_55.10]</t>
  </si>
  <si>
    <t>[Covid_Recuperados_56.10]</t>
  </si>
  <si>
    <t>[Covid_Recuperados_57.10]</t>
  </si>
  <si>
    <t>[Covid_Recuperados_58.10]</t>
  </si>
  <si>
    <t>[Covid_Recuperados_59.10]</t>
  </si>
  <si>
    <t>[Covid_Recuperados_60.10]</t>
  </si>
  <si>
    <t>[Covid_Recuperados_61.10]</t>
  </si>
  <si>
    <t>[Covid_Recuperados_62.10]</t>
  </si>
  <si>
    <t>[Covid_Recuperados_63.10]</t>
  </si>
  <si>
    <t>[Covid_Recuperados_64.10]</t>
  </si>
  <si>
    <t>[Covid_Recuperados_65.10]</t>
  </si>
  <si>
    <t>[Covid_Recuperados_66.10]</t>
  </si>
  <si>
    <t>[Covid_Recuperados_67.10]</t>
  </si>
  <si>
    <t>[Covid_Recuperados_68.10]</t>
  </si>
  <si>
    <t>[Covid_Recuperados_69.10]</t>
  </si>
  <si>
    <t>[Covid_Recuperados_70.10]</t>
  </si>
  <si>
    <t>[Covid_Recuperados_71.10]</t>
  </si>
  <si>
    <t>[Covid_Recuperados_72.10]</t>
  </si>
  <si>
    <t>[Covid_Recuperados_73.10]</t>
  </si>
  <si>
    <t>[Covid_Recuperados_74.10]</t>
  </si>
  <si>
    <t>[Covid_Recuperados_75.10]</t>
  </si>
  <si>
    <t>[Covid_Recuperados_76.10]</t>
  </si>
  <si>
    <t>[Covid_Recuperados_77.10]</t>
  </si>
  <si>
    <t>[Covid_Recuperados_78.10]</t>
  </si>
  <si>
    <t>[Covid_Recuperados_79.10]</t>
  </si>
  <si>
    <t>[Covid_Recuperados_80.10]</t>
  </si>
  <si>
    <t>[Covid_Recuperados_81.10]</t>
  </si>
  <si>
    <t>[Covid_Recuperados_82.10]</t>
  </si>
  <si>
    <t>[Covid_Recuperados_83.10]</t>
  </si>
  <si>
    <t>[Covid_Recuperados_84.10]</t>
  </si>
  <si>
    <t>[Covid_Recuperados_85.10]</t>
  </si>
  <si>
    <t>[Covid_Recuperados_86.10]</t>
  </si>
  <si>
    <t>[Covid_Recuperados_87.10]</t>
  </si>
  <si>
    <t>[Covid_Recuperados_88.10]</t>
  </si>
  <si>
    <t>[Covid_Recuperados_89.10]</t>
  </si>
  <si>
    <t>[Covid_Recuperados_90.10]</t>
  </si>
  <si>
    <t>[Covid_Recuperados_1.11]</t>
  </si>
  <si>
    <t>[Covid_Recuperados_2.11]</t>
  </si>
  <si>
    <t>[Covid_Recuperados_3.11]</t>
  </si>
  <si>
    <t>[Covid_Recuperados_4.11]</t>
  </si>
  <si>
    <t>[Covid_Recuperados_5.11]</t>
  </si>
  <si>
    <t>[Covid_Recuperados_6.11]</t>
  </si>
  <si>
    <t>[Covid_Recuperados_7.11]</t>
  </si>
  <si>
    <t>[Covid_Recuperados_8.11]</t>
  </si>
  <si>
    <t>[Covid_Recuperados_9.11]</t>
  </si>
  <si>
    <t>[Covid_Recuperados_10.11]</t>
  </si>
  <si>
    <t>[Covid_Recuperados_11.11]</t>
  </si>
  <si>
    <t>[Covid_Recuperados_12.11]</t>
  </si>
  <si>
    <t>[Covid_Recuperados_13.11]</t>
  </si>
  <si>
    <t>[Covid_Recuperados_14.11]</t>
  </si>
  <si>
    <t>[Covid_Recuperados_15.11]</t>
  </si>
  <si>
    <t>[Covid_Recuperados_16.11]</t>
  </si>
  <si>
    <t>[Covid_Recuperados_17.11]</t>
  </si>
  <si>
    <t>[Covid_Recuperados_18.11]</t>
  </si>
  <si>
    <t>[Covid_Recuperados_19.11]</t>
  </si>
  <si>
    <t>[Covid_Recuperados_20.11]</t>
  </si>
  <si>
    <t>[Covid_Recuperados_21.11]</t>
  </si>
  <si>
    <t>[Covid_Recuperados_22.11]</t>
  </si>
  <si>
    <t>[Covid_Recuperados_23.11]</t>
  </si>
  <si>
    <t>[Covid_Recuperados_24.11]</t>
  </si>
  <si>
    <t>[Covid_Recuperados_25.11]</t>
  </si>
  <si>
    <t>[Covid_Recuperados_26.11]</t>
  </si>
  <si>
    <t>[Covid_Recuperados_27.11]</t>
  </si>
  <si>
    <t>[Covid_Recuperados_28.11]</t>
  </si>
  <si>
    <t>[Covid_Recuperados_29.11]</t>
  </si>
  <si>
    <t>[Covid_Recuperados_30.11]</t>
  </si>
  <si>
    <t>[Covid_Recuperados_31.11]</t>
  </si>
  <si>
    <t>[Covid_Recuperados_32.11]</t>
  </si>
  <si>
    <t>[Covid_Recuperados_33.11]</t>
  </si>
  <si>
    <t>[Covid_Recuperados_34.11]</t>
  </si>
  <si>
    <t>[Covid_Recuperados_35.11]</t>
  </si>
  <si>
    <t>[Covid_Recuperados_36.11]</t>
  </si>
  <si>
    <t>[Covid_Recuperados_37.11]</t>
  </si>
  <si>
    <t>[Covid_Recuperados_38.11]</t>
  </si>
  <si>
    <t>[Covid_Recuperados_39.11]</t>
  </si>
  <si>
    <t>[Covid_Recuperados_40.11]</t>
  </si>
  <si>
    <t>[Covid_Recuperados_41.11]</t>
  </si>
  <si>
    <t>[Covid_Recuperados_42.11]</t>
  </si>
  <si>
    <t>[Covid_Recuperados_43.11]</t>
  </si>
  <si>
    <t>[Covid_Recuperados_44.11]</t>
  </si>
  <si>
    <t>[Covid_Recuperados_45.11]</t>
  </si>
  <si>
    <t>[Covid_Recuperados_46.11]</t>
  </si>
  <si>
    <t>[Covid_Recuperados_47.11]</t>
  </si>
  <si>
    <t>[Covid_Recuperados_48.11]</t>
  </si>
  <si>
    <t>[Covid_Recuperados_49.11]</t>
  </si>
  <si>
    <t>[Covid_Recuperados_50.11]</t>
  </si>
  <si>
    <t>[Covid_Recuperados_51.11]</t>
  </si>
  <si>
    <t>[Covid_Recuperados_52.11]</t>
  </si>
  <si>
    <t>[Covid_Recuperados_53.11]</t>
  </si>
  <si>
    <t>[Covid_Recuperados_54.11]</t>
  </si>
  <si>
    <t>[Covid_Recuperados_55.11]</t>
  </si>
  <si>
    <t>[Covid_Recuperados_56.11]</t>
  </si>
  <si>
    <t>[Covid_Recuperados_57.11]</t>
  </si>
  <si>
    <t>[Covid_Recuperados_58.11]</t>
  </si>
  <si>
    <t>[Covid_Recuperados_59.11]</t>
  </si>
  <si>
    <t>[Covid_Recuperados_60.11]</t>
  </si>
  <si>
    <t>[Covid_Recuperados_61.11]</t>
  </si>
  <si>
    <t>[Covid_Recuperados_62.11]</t>
  </si>
  <si>
    <t>[Covid_Recuperados_63.11]</t>
  </si>
  <si>
    <t>[Covid_Recuperados_64.11]</t>
  </si>
  <si>
    <t>[Covid_Recuperados_65.11]</t>
  </si>
  <si>
    <t>[Covid_Recuperados_66.11]</t>
  </si>
  <si>
    <t>[Covid_Recuperados_67.11]</t>
  </si>
  <si>
    <t>[Covid_Recuperados_68.11]</t>
  </si>
  <si>
    <t>[Covid_Recuperados_69.11]</t>
  </si>
  <si>
    <t>[Covid_Recuperados_70.11]</t>
  </si>
  <si>
    <t>[Covid_Recuperados_71.11]</t>
  </si>
  <si>
    <t>[Covid_Recuperados_72.11]</t>
  </si>
  <si>
    <t>[Covid_Recuperados_73.11]</t>
  </si>
  <si>
    <t>[Covid_Recuperados_74.11]</t>
  </si>
  <si>
    <t>[Covid_Recuperados_75.11]</t>
  </si>
  <si>
    <t>[Covid_Recuperados_76.11]</t>
  </si>
  <si>
    <t>[Covid_Recuperados_77.11]</t>
  </si>
  <si>
    <t>[Covid_Recuperados_78.11]</t>
  </si>
  <si>
    <t>[Covid_Recuperados_79.11]</t>
  </si>
  <si>
    <t>[Covid_Recuperados_80.11]</t>
  </si>
  <si>
    <t>[Covid_Recuperados_81.11]</t>
  </si>
  <si>
    <t>[Covid_Recuperados_82.11]</t>
  </si>
  <si>
    <t>[Covid_Recuperados_83.11]</t>
  </si>
  <si>
    <t>[Covid_Recuperados_84.11]</t>
  </si>
  <si>
    <t>[Covid_Recuperados_85.11]</t>
  </si>
  <si>
    <t>[Covid_Recuperados_86.11]</t>
  </si>
  <si>
    <t>[Covid_Recuperados_87.11]</t>
  </si>
  <si>
    <t>[Covid_Recuperados_88.11]</t>
  </si>
  <si>
    <t>[Covid_Recuperados_89.11]</t>
  </si>
  <si>
    <t>[Covid_Recuperados_90.11]</t>
  </si>
  <si>
    <t>[Covid_Recuperados_1.12]</t>
  </si>
  <si>
    <t>[Covid_Recuperados_2.12]</t>
  </si>
  <si>
    <t>[Covid_Recuperados_3.12]</t>
  </si>
  <si>
    <t>[Covid_Recuperados_4.12]</t>
  </si>
  <si>
    <t>[Covid_Recuperados_5.12]</t>
  </si>
  <si>
    <t>[Covid_Recuperados_6.12]</t>
  </si>
  <si>
    <t>[Covid_Recuperados_7.12]</t>
  </si>
  <si>
    <t>[Covid_Recuperados_8.12]</t>
  </si>
  <si>
    <t>[Covid_Recuperados_9.12]</t>
  </si>
  <si>
    <t>[Covid_Recuperados_10.12]</t>
  </si>
  <si>
    <t>[Covid_Recuperados_11.12]</t>
  </si>
  <si>
    <t>[Covid_Recuperados_12.12]</t>
  </si>
  <si>
    <t>[Covid_Recuperados_13.12]</t>
  </si>
  <si>
    <t>[Covid_Recuperados_14.12]</t>
  </si>
  <si>
    <t>[Covid_Recuperados_15.12]</t>
  </si>
  <si>
    <t>[Covid_Recuperados_16.12]</t>
  </si>
  <si>
    <t>[Covid_Recuperados_17.12]</t>
  </si>
  <si>
    <t>[Covid_Recuperados_18.12]</t>
  </si>
  <si>
    <t>[Covid_Recuperados_19.12]</t>
  </si>
  <si>
    <t>[Covid_Recuperados_20.12]</t>
  </si>
  <si>
    <t>[Covid_Recuperados_21.12]</t>
  </si>
  <si>
    <t>[Covid_Recuperados_22.12]</t>
  </si>
  <si>
    <t>[Covid_Recuperados_23.12]</t>
  </si>
  <si>
    <t>[Covid_Recuperados_24.12]</t>
  </si>
  <si>
    <t>[Covid_Recuperados_25.12]</t>
  </si>
  <si>
    <t>[Covid_Recuperados_26.12]</t>
  </si>
  <si>
    <t>[Covid_Recuperados_27.12]</t>
  </si>
  <si>
    <t>[Covid_Recuperados_28.12]</t>
  </si>
  <si>
    <t>[Covid_Recuperados_29.12]</t>
  </si>
  <si>
    <t>[Covid_Recuperados_30.12]</t>
  </si>
  <si>
    <t>[Covid_Recuperados_31.12]</t>
  </si>
  <si>
    <t>[Covid_Recuperados_32.12]</t>
  </si>
  <si>
    <t>[Covid_Recuperados_33.12]</t>
  </si>
  <si>
    <t>[Covid_Recuperados_34.12]</t>
  </si>
  <si>
    <t>[Covid_Recuperados_35.12]</t>
  </si>
  <si>
    <t>[Covid_Recuperados_36.12]</t>
  </si>
  <si>
    <t>[Covid_Recuperados_37.12]</t>
  </si>
  <si>
    <t>[Covid_Recuperados_38.12]</t>
  </si>
  <si>
    <t>[Covid_Recuperados_39.12]</t>
  </si>
  <si>
    <t>[Covid_Recuperados_40.12]</t>
  </si>
  <si>
    <t>[Covid_Recuperados_41.12]</t>
  </si>
  <si>
    <t>[Covid_Recuperados_42.12]</t>
  </si>
  <si>
    <t>[Covid_Recuperados_43.12]</t>
  </si>
  <si>
    <t>[Covid_Recuperados_44.12]</t>
  </si>
  <si>
    <t>[Covid_Recuperados_45.12]</t>
  </si>
  <si>
    <t>[Covid_Recuperados_46.12]</t>
  </si>
  <si>
    <t>[Covid_Recuperados_47.12]</t>
  </si>
  <si>
    <t>[Covid_Recuperados_48.12]</t>
  </si>
  <si>
    <t>[Covid_Recuperados_49.12]</t>
  </si>
  <si>
    <t>[Covid_Recuperados_50.12]</t>
  </si>
  <si>
    <t>[Covid_Recuperados_51.12]</t>
  </si>
  <si>
    <t>[Covid_Recuperados_52.12]</t>
  </si>
  <si>
    <t>[Covid_Recuperados_53.12]</t>
  </si>
  <si>
    <t>[Covid_Recuperados_54.12]</t>
  </si>
  <si>
    <t>[Covid_Recuperados_55.12]</t>
  </si>
  <si>
    <t>[Covid_Recuperados_56.12]</t>
  </si>
  <si>
    <t>[Covid_Recuperados_57.12]</t>
  </si>
  <si>
    <t>[Covid_Recuperados_58.12]</t>
  </si>
  <si>
    <t>[Covid_Recuperados_59.12]</t>
  </si>
  <si>
    <t>[Covid_Recuperados_60.12]</t>
  </si>
  <si>
    <t>[Covid_Recuperados_61.12]</t>
  </si>
  <si>
    <t>[Covid_Recuperados_62.12]</t>
  </si>
  <si>
    <t>[Covid_Recuperados_63.12]</t>
  </si>
  <si>
    <t>[Covid_Recuperados_64.12]</t>
  </si>
  <si>
    <t>[Covid_Recuperados_65.12]</t>
  </si>
  <si>
    <t>[Covid_Recuperados_66.12]</t>
  </si>
  <si>
    <t>[Covid_Recuperados_67.12]</t>
  </si>
  <si>
    <t>[Covid_Recuperados_68.12]</t>
  </si>
  <si>
    <t>[Covid_Recuperados_69.12]</t>
  </si>
  <si>
    <t>[Covid_Recuperados_70.12]</t>
  </si>
  <si>
    <t>[Covid_Recuperados_71.12]</t>
  </si>
  <si>
    <t>[Covid_Recuperados_72.12]</t>
  </si>
  <si>
    <t>[Covid_Recuperados_73.12]</t>
  </si>
  <si>
    <t>[Covid_Recuperados_74.12]</t>
  </si>
  <si>
    <t>[Covid_Recuperados_75.12]</t>
  </si>
  <si>
    <t>[Covid_Recuperados_76.12]</t>
  </si>
  <si>
    <t>[Covid_Recuperados_77.12]</t>
  </si>
  <si>
    <t>[Covid_Recuperados_78.12]</t>
  </si>
  <si>
    <t>[Covid_Recuperados_79.12]</t>
  </si>
  <si>
    <t>[Covid_Recuperados_80.12]</t>
  </si>
  <si>
    <t>[Covid_Recuperados_81.12]</t>
  </si>
  <si>
    <t>[Covid_Recuperados_82.12]</t>
  </si>
  <si>
    <t>[Covid_Recuperados_83.12]</t>
  </si>
  <si>
    <t>[Covid_Recuperados_84.12]</t>
  </si>
  <si>
    <t>[Covid_Recuperados_85.12]</t>
  </si>
  <si>
    <t>[Covid_Recuperados_86.12]</t>
  </si>
  <si>
    <t>[Covid_Recuperados_87.12]</t>
  </si>
  <si>
    <t>[Covid_Recuperados_88.12]</t>
  </si>
  <si>
    <t>[Covid_Recuperados_89.12]</t>
  </si>
  <si>
    <t>[Covid_Recuperados_90.12]</t>
  </si>
  <si>
    <t>[Covid_Recuperados_1.13]</t>
  </si>
  <si>
    <t>[Covid_Recuperados_2.13]</t>
  </si>
  <si>
    <t>[Covid_Recuperados_3.13]</t>
  </si>
  <si>
    <t>[Covid_Recuperados_4.13]</t>
  </si>
  <si>
    <t>[Covid_Recuperados_5.13]</t>
  </si>
  <si>
    <t>[Covid_Recuperados_6.13]</t>
  </si>
  <si>
    <t>[Covid_Recuperados_7.13]</t>
  </si>
  <si>
    <t>[Covid_Recuperados_8.13]</t>
  </si>
  <si>
    <t>[Covid_Recuperados_9.13]</t>
  </si>
  <si>
    <t>[Covid_Recuperados_10.13]</t>
  </si>
  <si>
    <t>[Covid_Recuperados_11.13]</t>
  </si>
  <si>
    <t>[Covid_Recuperados_12.13]</t>
  </si>
  <si>
    <t>[Covid_Recuperados_13.13]</t>
  </si>
  <si>
    <t>[Covid_Recuperados_14.13]</t>
  </si>
  <si>
    <t>[Covid_Recuperados_15.13]</t>
  </si>
  <si>
    <t>[Covid_Recuperados_16.13]</t>
  </si>
  <si>
    <t>[Covid_Recuperados_17.13]</t>
  </si>
  <si>
    <t>[Covid_Recuperados_18.13]</t>
  </si>
  <si>
    <t>[Covid_Recuperados_19.13]</t>
  </si>
  <si>
    <t>[Covid_Recuperados_20.13]</t>
  </si>
  <si>
    <t>[Covid_Recuperados_21.13]</t>
  </si>
  <si>
    <t>[Covid_Recuperados_22.13]</t>
  </si>
  <si>
    <t>[Covid_Recuperados_23.13]</t>
  </si>
  <si>
    <t>[Covid_Recuperados_24.13]</t>
  </si>
  <si>
    <t>[Covid_Recuperados_25.13]</t>
  </si>
  <si>
    <t>[Covid_Recuperados_26.13]</t>
  </si>
  <si>
    <t>[Covid_Recuperados_27.13]</t>
  </si>
  <si>
    <t>[Covid_Recuperados_28.13]</t>
  </si>
  <si>
    <t>[Covid_Recuperados_29.13]</t>
  </si>
  <si>
    <t>[Covid_Recuperados_30.13]</t>
  </si>
  <si>
    <t>[Covid_Recuperados_31.13]</t>
  </si>
  <si>
    <t>[Covid_Recuperados_32.13]</t>
  </si>
  <si>
    <t>[Covid_Recuperados_33.13]</t>
  </si>
  <si>
    <t>[Covid_Recuperados_34.13]</t>
  </si>
  <si>
    <t>[Covid_Recuperados_35.13]</t>
  </si>
  <si>
    <t>[Covid_Recuperados_36.13]</t>
  </si>
  <si>
    <t>[Covid_Recuperados_37.13]</t>
  </si>
  <si>
    <t>[Covid_Recuperados_38.13]</t>
  </si>
  <si>
    <t>[Covid_Recuperados_39.13]</t>
  </si>
  <si>
    <t>[Covid_Recuperados_40.13]</t>
  </si>
  <si>
    <t>[Covid_Recuperados_41.13]</t>
  </si>
  <si>
    <t>[Covid_Recuperados_42.13]</t>
  </si>
  <si>
    <t>[Covid_Recuperados_43.13]</t>
  </si>
  <si>
    <t>[Covid_Recuperados_44.13]</t>
  </si>
  <si>
    <t>[Covid_Recuperados_45.13]</t>
  </si>
  <si>
    <t>[Covid_Recuperados_46.13]</t>
  </si>
  <si>
    <t>[Covid_Recuperados_47.13]</t>
  </si>
  <si>
    <t>[Covid_Recuperados_48.13]</t>
  </si>
  <si>
    <t>[Covid_Recuperados_49.13]</t>
  </si>
  <si>
    <t>[Covid_Recuperados_50.13]</t>
  </si>
  <si>
    <t>[Covid_Recuperados_51.13]</t>
  </si>
  <si>
    <t>[Covid_Recuperados_52.13]</t>
  </si>
  <si>
    <t>[Covid_Recuperados_53.13]</t>
  </si>
  <si>
    <t>[Covid_Recuperados_54.13]</t>
  </si>
  <si>
    <t>[Covid_Recuperados_55.13]</t>
  </si>
  <si>
    <t>[Covid_Recuperados_56.13]</t>
  </si>
  <si>
    <t>[Covid_Recuperados_57.13]</t>
  </si>
  <si>
    <t>[Covid_Recuperados_58.13]</t>
  </si>
  <si>
    <t>[Covid_Recuperados_59.13]</t>
  </si>
  <si>
    <t>[Covid_Recuperados_60.13]</t>
  </si>
  <si>
    <t>[Covid_Recuperados_61.13]</t>
  </si>
  <si>
    <t>[Covid_Recuperados_62.13]</t>
  </si>
  <si>
    <t>[Covid_Recuperados_63.13]</t>
  </si>
  <si>
    <t>[Covid_Recuperados_64.13]</t>
  </si>
  <si>
    <t>[Covid_Recuperados_65.13]</t>
  </si>
  <si>
    <t>[Covid_Recuperados_66.13]</t>
  </si>
  <si>
    <t>[Covid_Recuperados_67.13]</t>
  </si>
  <si>
    <t>[Covid_Recuperados_68.13]</t>
  </si>
  <si>
    <t>[Covid_Recuperados_69.13]</t>
  </si>
  <si>
    <t>[Covid_Recuperados_70.13]</t>
  </si>
  <si>
    <t>[Covid_Recuperados_71.13]</t>
  </si>
  <si>
    <t>[Covid_Recuperados_72.13]</t>
  </si>
  <si>
    <t>[Covid_Recuperados_73.13]</t>
  </si>
  <si>
    <t>[Covid_Recuperados_74.13]</t>
  </si>
  <si>
    <t>[Covid_Recuperados_75.13]</t>
  </si>
  <si>
    <t>[Covid_Recuperados_76.13]</t>
  </si>
  <si>
    <t>[Covid_Recuperados_77.13]</t>
  </si>
  <si>
    <t>[Covid_Recuperados_78.13]</t>
  </si>
  <si>
    <t>[Covid_Recuperados_79.13]</t>
  </si>
  <si>
    <t>[Covid_Recuperados_80.13]</t>
  </si>
  <si>
    <t>[Covid_Recuperados_81.13]</t>
  </si>
  <si>
    <t>[Covid_Recuperados_82.13]</t>
  </si>
  <si>
    <t>[Covid_Recuperados_83.13]</t>
  </si>
  <si>
    <t>[Covid_Recuperados_84.13]</t>
  </si>
  <si>
    <t>[Covid_Recuperados_85.13]</t>
  </si>
  <si>
    <t>[Covid_Recuperados_86.13]</t>
  </si>
  <si>
    <t>[Covid_Recuperados_87.13]</t>
  </si>
  <si>
    <t>[Covid_Recuperados_88.13]</t>
  </si>
  <si>
    <t>[Covid_Recuperados_89.13]</t>
  </si>
  <si>
    <t>[Covid_Recuperados_90.13]</t>
  </si>
  <si>
    <t>[Covid_Recuperados_1.14]</t>
  </si>
  <si>
    <t>[Covid_Recuperados_2.14]</t>
  </si>
  <si>
    <t>[Covid_Recuperados_3.14]</t>
  </si>
  <si>
    <t>[Covid_Recuperados_4.14]</t>
  </si>
  <si>
    <t>[Covid_Recuperados_5.14]</t>
  </si>
  <si>
    <t>[Covid_Recuperados_6.14]</t>
  </si>
  <si>
    <t>[Covid_Recuperados_7.14]</t>
  </si>
  <si>
    <t>[Covid_Recuperados_8.14]</t>
  </si>
  <si>
    <t>[Covid_Recuperados_9.14]</t>
  </si>
  <si>
    <t>[Covid_Recuperados_10.14]</t>
  </si>
  <si>
    <t>[Covid_Recuperados_11.14]</t>
  </si>
  <si>
    <t>[Covid_Recuperados_12.14]</t>
  </si>
  <si>
    <t>[Covid_Recuperados_13.14]</t>
  </si>
  <si>
    <t>[Covid_Recuperados_14.14]</t>
  </si>
  <si>
    <t>[Covid_Recuperados_15.14]</t>
  </si>
  <si>
    <t>[Covid_Recuperados_16.14]</t>
  </si>
  <si>
    <t>[Covid_Recuperados_17.14]</t>
  </si>
  <si>
    <t>[Covid_Recuperados_18.14]</t>
  </si>
  <si>
    <t>[Covid_Recuperados_19.14]</t>
  </si>
  <si>
    <t>[Covid_Recuperados_20.14]</t>
  </si>
  <si>
    <t>[Covid_Recuperados_21.14]</t>
  </si>
  <si>
    <t>[Covid_Recuperados_22.14]</t>
  </si>
  <si>
    <t>[Covid_Recuperados_23.14]</t>
  </si>
  <si>
    <t>[Covid_Recuperados_24.14]</t>
  </si>
  <si>
    <t>[Covid_Recuperados_25.14]</t>
  </si>
  <si>
    <t>[Covid_Recuperados_26.14]</t>
  </si>
  <si>
    <t>[Covid_Recuperados_27.14]</t>
  </si>
  <si>
    <t>[Covid_Recuperados_28.14]</t>
  </si>
  <si>
    <t>[Covid_Recuperados_29.14]</t>
  </si>
  <si>
    <t>[Covid_Recuperados_30.14]</t>
  </si>
  <si>
    <t>[Covid_Recuperados_31.14]</t>
  </si>
  <si>
    <t>[Covid_Recuperados_32.14]</t>
  </si>
  <si>
    <t>[Covid_Recuperados_33.14]</t>
  </si>
  <si>
    <t>[Covid_Recuperados_34.14]</t>
  </si>
  <si>
    <t>[Covid_Recuperados_35.14]</t>
  </si>
  <si>
    <t>[Covid_Recuperados_36.14]</t>
  </si>
  <si>
    <t>[Covid_Recuperados_37.14]</t>
  </si>
  <si>
    <t>[Covid_Recuperados_38.14]</t>
  </si>
  <si>
    <t>[Covid_Recuperados_39.14]</t>
  </si>
  <si>
    <t>[Covid_Recuperados_40.14]</t>
  </si>
  <si>
    <t>[Covid_Recuperados_41.14]</t>
  </si>
  <si>
    <t>[Covid_Recuperados_42.14]</t>
  </si>
  <si>
    <t>[Covid_Recuperados_43.14]</t>
  </si>
  <si>
    <t>[Covid_Recuperados_44.14]</t>
  </si>
  <si>
    <t>[Covid_Recuperados_45.14]</t>
  </si>
  <si>
    <t>[Covid_Recuperados_46.14]</t>
  </si>
  <si>
    <t>[Covid_Recuperados_47.14]</t>
  </si>
  <si>
    <t>[Covid_Recuperados_48.14]</t>
  </si>
  <si>
    <t>[Covid_Recuperados_49.14]</t>
  </si>
  <si>
    <t>[Covid_Recuperados_50.14]</t>
  </si>
  <si>
    <t>[Covid_Recuperados_51.14]</t>
  </si>
  <si>
    <t>[Covid_Recuperados_52.14]</t>
  </si>
  <si>
    <t>[Covid_Recuperados_53.14]</t>
  </si>
  <si>
    <t>[Covid_Recuperados_54.14]</t>
  </si>
  <si>
    <t>[Covid_Recuperados_55.14]</t>
  </si>
  <si>
    <t>[Covid_Recuperados_56.14]</t>
  </si>
  <si>
    <t>[Covid_Recuperados_57.14]</t>
  </si>
  <si>
    <t>[Covid_Recuperados_58.14]</t>
  </si>
  <si>
    <t>[Covid_Recuperados_59.14]</t>
  </si>
  <si>
    <t>[Covid_Recuperados_60.14]</t>
  </si>
  <si>
    <t>[Covid_Recuperados_61.14]</t>
  </si>
  <si>
    <t>[Covid_Recuperados_62.14]</t>
  </si>
  <si>
    <t>[Covid_Recuperados_63.14]</t>
  </si>
  <si>
    <t>[Covid_Recuperados_64.14]</t>
  </si>
  <si>
    <t>[Covid_Recuperados_65.14]</t>
  </si>
  <si>
    <t>[Covid_Recuperados_66.14]</t>
  </si>
  <si>
    <t>[Covid_Recuperados_67.14]</t>
  </si>
  <si>
    <t>[Covid_Recuperados_68.14]</t>
  </si>
  <si>
    <t>[Covid_Recuperados_69.14]</t>
  </si>
  <si>
    <t>[Covid_Recuperados_70.14]</t>
  </si>
  <si>
    <t>[Covid_Recuperados_71.14]</t>
  </si>
  <si>
    <t>[Covid_Recuperados_72.14]</t>
  </si>
  <si>
    <t>[Covid_Recuperados_73.14]</t>
  </si>
  <si>
    <t>[Covid_Recuperados_74.14]</t>
  </si>
  <si>
    <t>[Covid_Recuperados_75.14]</t>
  </si>
  <si>
    <t>[Covid_Recuperados_76.14]</t>
  </si>
  <si>
    <t>[Covid_Recuperados_77.14]</t>
  </si>
  <si>
    <t>[Covid_Recuperados_78.14]</t>
  </si>
  <si>
    <t>[Covid_Recuperados_79.14]</t>
  </si>
  <si>
    <t>[Covid_Recuperados_80.14]</t>
  </si>
  <si>
    <t>[Covid_Recuperados_81.14]</t>
  </si>
  <si>
    <t>[Covid_Recuperados_82.14]</t>
  </si>
  <si>
    <t>[Covid_Recuperados_83.14]</t>
  </si>
  <si>
    <t>[Covid_Recuperados_84.14]</t>
  </si>
  <si>
    <t>[Covid_Recuperados_85.14]</t>
  </si>
  <si>
    <t>[Covid_Recuperados_86.14]</t>
  </si>
  <si>
    <t>[Covid_Recuperados_87.14]</t>
  </si>
  <si>
    <t>[Covid_Recuperados_88.14]</t>
  </si>
  <si>
    <t>[Covid_Recuperados_89.14]</t>
  </si>
  <si>
    <t>[Covid_Recuperados_90.14]</t>
  </si>
  <si>
    <t>[Covid_Obitos_1.1]</t>
  </si>
  <si>
    <t>[Covid_Obitos_2.1]</t>
  </si>
  <si>
    <t>[Covid_Obitos_3.1]</t>
  </si>
  <si>
    <t>[Covid_Obitos_4.1]</t>
  </si>
  <si>
    <t>[Covid_Obitos_5.1]</t>
  </si>
  <si>
    <t>[Covid_Obitos_6.1]</t>
  </si>
  <si>
    <t>[Covid_Obitos_7.1]</t>
  </si>
  <si>
    <t>[Covid_Obitos_8.1]</t>
  </si>
  <si>
    <t>[Covid_Obitos_9.1]</t>
  </si>
  <si>
    <t>[Covid_Obitos_10.1]</t>
  </si>
  <si>
    <t>[Covid_Obitos_11.1]</t>
  </si>
  <si>
    <t>[Covid_Obitos_12.1]</t>
  </si>
  <si>
    <t>[Covid_Obitos_13.1]</t>
  </si>
  <si>
    <t>[Covid_Obitos_14.1]</t>
  </si>
  <si>
    <t>[Covid_Obitos_15.1]</t>
  </si>
  <si>
    <t>[Covid_Obitos_16.1]</t>
  </si>
  <si>
    <t>[Covid_Obitos_17.1]</t>
  </si>
  <si>
    <t>[Covid_Obitos_18.1]</t>
  </si>
  <si>
    <t>[Covid_Obitos_19.1]</t>
  </si>
  <si>
    <t>[Covid_Obitos_20.1]</t>
  </si>
  <si>
    <t>[Covid_Obitos_21.1]</t>
  </si>
  <si>
    <t>[Covid_Obitos_22.1]</t>
  </si>
  <si>
    <t>[Covid_Obitos_23.1]</t>
  </si>
  <si>
    <t>[Covid_Obitos_24.1]</t>
  </si>
  <si>
    <t>[Covid_Obitos_25.1]</t>
  </si>
  <si>
    <t>[Covid_Obitos_26.1]</t>
  </si>
  <si>
    <t>[Covid_Obitos_27.1]</t>
  </si>
  <si>
    <t>[Covid_Obitos_28.1]</t>
  </si>
  <si>
    <t>[Covid_Obitos_29.1]</t>
  </si>
  <si>
    <t>[Covid_Obitos_30.1]</t>
  </si>
  <si>
    <t>[Covid_Obitos_31.1]</t>
  </si>
  <si>
    <t>[Covid_Obitos_32.1]</t>
  </si>
  <si>
    <t>[Covid_Obitos_33.1]</t>
  </si>
  <si>
    <t>[Covid_Obitos_34.1]</t>
  </si>
  <si>
    <t>[Covid_Obitos_35.1]</t>
  </si>
  <si>
    <t>[Covid_Obitos_36.1]</t>
  </si>
  <si>
    <t>[Covid_Obitos_37.1]</t>
  </si>
  <si>
    <t>[Covid_Obitos_38.1]</t>
  </si>
  <si>
    <t>[Covid_Obitos_39.1]</t>
  </si>
  <si>
    <t>[Covid_Obitos_40.1]</t>
  </si>
  <si>
    <t>[Covid_Obitos_41.1]</t>
  </si>
  <si>
    <t>[Covid_Obitos_42.1]</t>
  </si>
  <si>
    <t>[Covid_Obitos_43.1]</t>
  </si>
  <si>
    <t>[Covid_Obitos_44.1]</t>
  </si>
  <si>
    <t>[Covid_Obitos_45.1]</t>
  </si>
  <si>
    <t>[Covid_Obitos_46.1]</t>
  </si>
  <si>
    <t>[Covid_Obitos_47.1]</t>
  </si>
  <si>
    <t>[Covid_Obitos_48.1]</t>
  </si>
  <si>
    <t>[Covid_Obitos_49.1]</t>
  </si>
  <si>
    <t>[Covid_Obitos_50.1]</t>
  </si>
  <si>
    <t>[Covid_Obitos_51.1]</t>
  </si>
  <si>
    <t>[Covid_Obitos_52.1]</t>
  </si>
  <si>
    <t>[Covid_Obitos_53.1]</t>
  </si>
  <si>
    <t>[Covid_Obitos_54.1]</t>
  </si>
  <si>
    <t>[Covid_Obitos_55.1]</t>
  </si>
  <si>
    <t>[Covid_Obitos_56.1]</t>
  </si>
  <si>
    <t>[Covid_Obitos_57.1]</t>
  </si>
  <si>
    <t>[Covid_Obitos_58.1]</t>
  </si>
  <si>
    <t>[Covid_Obitos_59.1]</t>
  </si>
  <si>
    <t>[Covid_Obitos_60.1]</t>
  </si>
  <si>
    <t>[Covid_Obitos_61.1]</t>
  </si>
  <si>
    <t>[Covid_Obitos_62.1]</t>
  </si>
  <si>
    <t>[Covid_Obitos_63.1]</t>
  </si>
  <si>
    <t>[Covid_Obitos_64.1]</t>
  </si>
  <si>
    <t>[Covid_Obitos_65.1]</t>
  </si>
  <si>
    <t>[Covid_Obitos_66.1]</t>
  </si>
  <si>
    <t>[Covid_Obitos_67.1]</t>
  </si>
  <si>
    <t>[Covid_Obitos_68.1]</t>
  </si>
  <si>
    <t>[Covid_Obitos_69.1]</t>
  </si>
  <si>
    <t>[Covid_Obitos_70.1]</t>
  </si>
  <si>
    <t>[Covid_Obitos_71.1]</t>
  </si>
  <si>
    <t>[Covid_Obitos_72.1]</t>
  </si>
  <si>
    <t>[Covid_Obitos_73.1]</t>
  </si>
  <si>
    <t>[Covid_Obitos_74.1]</t>
  </si>
  <si>
    <t>[Covid_Obitos_75.1]</t>
  </si>
  <si>
    <t>[Covid_Obitos_76.1]</t>
  </si>
  <si>
    <t>[Covid_Obitos_77.1]</t>
  </si>
  <si>
    <t>[Covid_Obitos_78.1]</t>
  </si>
  <si>
    <t>[Covid_Obitos_79.1]</t>
  </si>
  <si>
    <t>[Covid_Obitos_80.1]</t>
  </si>
  <si>
    <t>[Covid_Obitos_81.1]</t>
  </si>
  <si>
    <t>[Covid_Obitos_82.1]</t>
  </si>
  <si>
    <t>[Covid_Obitos_83.1]</t>
  </si>
  <si>
    <t>[Covid_Obitos_84.1]</t>
  </si>
  <si>
    <t>[Covid_Obitos_85.1]</t>
  </si>
  <si>
    <t>[Covid_Obitos_86.1]</t>
  </si>
  <si>
    <t>[Covid_Obitos_87.1]</t>
  </si>
  <si>
    <t>[Covid_Obitos_88.1]</t>
  </si>
  <si>
    <t>[Covid_Obitos_89.1]</t>
  </si>
  <si>
    <t>[Covid_Obitos_90.1]</t>
  </si>
  <si>
    <t>[Covid_Obitos_1.2]</t>
  </si>
  <si>
    <t>[Covid_Obitos_2.2]</t>
  </si>
  <si>
    <t>[Covid_Obitos_3.2]</t>
  </si>
  <si>
    <t>[Covid_Obitos_4.2]</t>
  </si>
  <si>
    <t>[Covid_Obitos_5.2]</t>
  </si>
  <si>
    <t>[Covid_Obitos_6.2]</t>
  </si>
  <si>
    <t>[Covid_Obitos_7.2]</t>
  </si>
  <si>
    <t>[Covid_Obitos_8.2]</t>
  </si>
  <si>
    <t>[Covid_Obitos_9.2]</t>
  </si>
  <si>
    <t>[Covid_Obitos_10.2]</t>
  </si>
  <si>
    <t>[Covid_Obitos_11.2]</t>
  </si>
  <si>
    <t>[Covid_Obitos_12.2]</t>
  </si>
  <si>
    <t>[Covid_Obitos_13.2]</t>
  </si>
  <si>
    <t>[Covid_Obitos_14.2]</t>
  </si>
  <si>
    <t>[Covid_Obitos_15.2]</t>
  </si>
  <si>
    <t>[Covid_Obitos_16.2]</t>
  </si>
  <si>
    <t>[Covid_Obitos_17.2]</t>
  </si>
  <si>
    <t>[Covid_Obitos_18.2]</t>
  </si>
  <si>
    <t>[Covid_Obitos_19.2]</t>
  </si>
  <si>
    <t>[Covid_Obitos_20.2]</t>
  </si>
  <si>
    <t>[Covid_Obitos_21.2]</t>
  </si>
  <si>
    <t>[Covid_Obitos_22.2]</t>
  </si>
  <si>
    <t>[Covid_Obitos_23.2]</t>
  </si>
  <si>
    <t>[Covid_Obitos_24.2]</t>
  </si>
  <si>
    <t>[Covid_Obitos_25.2]</t>
  </si>
  <si>
    <t>[Covid_Obitos_26.2]</t>
  </si>
  <si>
    <t>[Covid_Obitos_27.2]</t>
  </si>
  <si>
    <t>[Covid_Obitos_28.2]</t>
  </si>
  <si>
    <t>[Covid_Obitos_29.2]</t>
  </si>
  <si>
    <t>[Covid_Obitos_30.2]</t>
  </si>
  <si>
    <t>[Covid_Obitos_31.2]</t>
  </si>
  <si>
    <t>[Covid_Obitos_32.2]</t>
  </si>
  <si>
    <t>[Covid_Obitos_33.2]</t>
  </si>
  <si>
    <t>[Covid_Obitos_34.2]</t>
  </si>
  <si>
    <t>[Covid_Obitos_35.2]</t>
  </si>
  <si>
    <t>[Covid_Obitos_36.2]</t>
  </si>
  <si>
    <t>[Covid_Obitos_37.2]</t>
  </si>
  <si>
    <t>[Covid_Obitos_38.2]</t>
  </si>
  <si>
    <t>[Covid_Obitos_39.2]</t>
  </si>
  <si>
    <t>[Covid_Obitos_40.2]</t>
  </si>
  <si>
    <t>[Covid_Obitos_41.2]</t>
  </si>
  <si>
    <t>[Covid_Obitos_42.2]</t>
  </si>
  <si>
    <t>[Covid_Obitos_43.2]</t>
  </si>
  <si>
    <t>[Covid_Obitos_44.2]</t>
  </si>
  <si>
    <t>[Covid_Obitos_45.2]</t>
  </si>
  <si>
    <t>[Covid_Obitos_46.2]</t>
  </si>
  <si>
    <t>[Covid_Obitos_47.2]</t>
  </si>
  <si>
    <t>[Covid_Obitos_48.2]</t>
  </si>
  <si>
    <t>[Covid_Obitos_49.2]</t>
  </si>
  <si>
    <t>[Covid_Obitos_50.2]</t>
  </si>
  <si>
    <t>[Covid_Obitos_51.2]</t>
  </si>
  <si>
    <t>[Covid_Obitos_52.2]</t>
  </si>
  <si>
    <t>[Covid_Obitos_53.2]</t>
  </si>
  <si>
    <t>[Covid_Obitos_54.2]</t>
  </si>
  <si>
    <t>[Covid_Obitos_55.2]</t>
  </si>
  <si>
    <t>[Covid_Obitos_56.2]</t>
  </si>
  <si>
    <t>[Covid_Obitos_57.2]</t>
  </si>
  <si>
    <t>[Covid_Obitos_58.2]</t>
  </si>
  <si>
    <t>[Covid_Obitos_59.2]</t>
  </si>
  <si>
    <t>[Covid_Obitos_60.2]</t>
  </si>
  <si>
    <t>[Covid_Obitos_61.2]</t>
  </si>
  <si>
    <t>[Covid_Obitos_62.2]</t>
  </si>
  <si>
    <t>[Covid_Obitos_63.2]</t>
  </si>
  <si>
    <t>[Covid_Obitos_64.2]</t>
  </si>
  <si>
    <t>[Covid_Obitos_65.2]</t>
  </si>
  <si>
    <t>[Covid_Obitos_66.2]</t>
  </si>
  <si>
    <t>[Covid_Obitos_67.2]</t>
  </si>
  <si>
    <t>[Covid_Obitos_68.2]</t>
  </si>
  <si>
    <t>[Covid_Obitos_69.2]</t>
  </si>
  <si>
    <t>[Covid_Obitos_70.2]</t>
  </si>
  <si>
    <t>[Covid_Obitos_71.2]</t>
  </si>
  <si>
    <t>[Covid_Obitos_72.2]</t>
  </si>
  <si>
    <t>[Covid_Obitos_73.2]</t>
  </si>
  <si>
    <t>[Covid_Obitos_74.2]</t>
  </si>
  <si>
    <t>[Covid_Obitos_75.2]</t>
  </si>
  <si>
    <t>[Covid_Obitos_76.2]</t>
  </si>
  <si>
    <t>[Covid_Obitos_77.2]</t>
  </si>
  <si>
    <t>[Covid_Obitos_78.2]</t>
  </si>
  <si>
    <t>[Covid_Obitos_79.2]</t>
  </si>
  <si>
    <t>[Covid_Obitos_80.2]</t>
  </si>
  <si>
    <t>[Covid_Obitos_81.2]</t>
  </si>
  <si>
    <t>[Covid_Obitos_82.2]</t>
  </si>
  <si>
    <t>[Covid_Obitos_83.2]</t>
  </si>
  <si>
    <t>[Covid_Obitos_84.2]</t>
  </si>
  <si>
    <t>[Covid_Obitos_85.2]</t>
  </si>
  <si>
    <t>[Covid_Obitos_86.2]</t>
  </si>
  <si>
    <t>[Covid_Obitos_87.2]</t>
  </si>
  <si>
    <t>[Covid_Obitos_88.2]</t>
  </si>
  <si>
    <t>[Covid_Obitos_89.2]</t>
  </si>
  <si>
    <t>[Covid_Obitos_90.2]</t>
  </si>
  <si>
    <t>[Covid_Obitos_1.3]</t>
  </si>
  <si>
    <t>[Covid_Obitos_2.3]</t>
  </si>
  <si>
    <t>[Covid_Obitos_3.3]</t>
  </si>
  <si>
    <t>[Covid_Obitos_4.3]</t>
  </si>
  <si>
    <t>[Covid_Obitos_5.3]</t>
  </si>
  <si>
    <t>[Covid_Obitos_6.3]</t>
  </si>
  <si>
    <t>[Covid_Obitos_7.3]</t>
  </si>
  <si>
    <t>[Covid_Obitos_8.3]</t>
  </si>
  <si>
    <t>[Covid_Obitos_9.3]</t>
  </si>
  <si>
    <t>[Covid_Obitos_10.3]</t>
  </si>
  <si>
    <t>[Covid_Obitos_11.3]</t>
  </si>
  <si>
    <t>[Covid_Obitos_12.3]</t>
  </si>
  <si>
    <t>[Covid_Obitos_13.3]</t>
  </si>
  <si>
    <t>[Covid_Obitos_14.3]</t>
  </si>
  <si>
    <t>[Covid_Obitos_15.3]</t>
  </si>
  <si>
    <t>[Covid_Obitos_16.3]</t>
  </si>
  <si>
    <t>[Covid_Obitos_17.3]</t>
  </si>
  <si>
    <t>[Covid_Obitos_18.3]</t>
  </si>
  <si>
    <t>[Covid_Obitos_19.3]</t>
  </si>
  <si>
    <t>[Covid_Obitos_20.3]</t>
  </si>
  <si>
    <t>[Covid_Obitos_21.3]</t>
  </si>
  <si>
    <t>[Covid_Obitos_22.3]</t>
  </si>
  <si>
    <t>[Covid_Obitos_23.3]</t>
  </si>
  <si>
    <t>[Covid_Obitos_24.3]</t>
  </si>
  <si>
    <t>[Covid_Obitos_25.3]</t>
  </si>
  <si>
    <t>[Covid_Obitos_26.3]</t>
  </si>
  <si>
    <t>[Covid_Obitos_27.3]</t>
  </si>
  <si>
    <t>[Covid_Obitos_28.3]</t>
  </si>
  <si>
    <t>[Covid_Obitos_29.3]</t>
  </si>
  <si>
    <t>[Covid_Obitos_30.3]</t>
  </si>
  <si>
    <t>[Covid_Obitos_31.3]</t>
  </si>
  <si>
    <t>[Covid_Obitos_32.3]</t>
  </si>
  <si>
    <t>[Covid_Obitos_33.3]</t>
  </si>
  <si>
    <t>[Covid_Obitos_34.3]</t>
  </si>
  <si>
    <t>[Covid_Obitos_35.3]</t>
  </si>
  <si>
    <t>[Covid_Obitos_36.3]</t>
  </si>
  <si>
    <t>[Covid_Obitos_37.3]</t>
  </si>
  <si>
    <t>[Covid_Obitos_38.3]</t>
  </si>
  <si>
    <t>[Covid_Obitos_39.3]</t>
  </si>
  <si>
    <t>[Covid_Obitos_40.3]</t>
  </si>
  <si>
    <t>[Covid_Obitos_41.3]</t>
  </si>
  <si>
    <t>[Covid_Obitos_42.3]</t>
  </si>
  <si>
    <t>[Covid_Obitos_43.3]</t>
  </si>
  <si>
    <t>[Covid_Obitos_44.3]</t>
  </si>
  <si>
    <t>[Covid_Obitos_45.3]</t>
  </si>
  <si>
    <t>[Covid_Obitos_46.3]</t>
  </si>
  <si>
    <t>[Covid_Obitos_47.3]</t>
  </si>
  <si>
    <t>[Covid_Obitos_48.3]</t>
  </si>
  <si>
    <t>[Covid_Obitos_49.3]</t>
  </si>
  <si>
    <t>[Covid_Obitos_50.3]</t>
  </si>
  <si>
    <t>[Covid_Obitos_51.3]</t>
  </si>
  <si>
    <t>[Covid_Obitos_52.3]</t>
  </si>
  <si>
    <t>[Covid_Obitos_53.3]</t>
  </si>
  <si>
    <t>[Covid_Obitos_54.3]</t>
  </si>
  <si>
    <t>[Covid_Obitos_55.3]</t>
  </si>
  <si>
    <t>[Covid_Obitos_56.3]</t>
  </si>
  <si>
    <t>[Covid_Obitos_57.3]</t>
  </si>
  <si>
    <t>[Covid_Obitos_58.3]</t>
  </si>
  <si>
    <t>[Covid_Obitos_59.3]</t>
  </si>
  <si>
    <t>[Covid_Obitos_60.3]</t>
  </si>
  <si>
    <t>[Covid_Obitos_61.3]</t>
  </si>
  <si>
    <t>[Covid_Obitos_62.3]</t>
  </si>
  <si>
    <t>[Covid_Obitos_63.3]</t>
  </si>
  <si>
    <t>[Covid_Obitos_64.3]</t>
  </si>
  <si>
    <t>[Covid_Obitos_65.3]</t>
  </si>
  <si>
    <t>[Covid_Obitos_66.3]</t>
  </si>
  <si>
    <t>[Covid_Obitos_67.3]</t>
  </si>
  <si>
    <t>[Covid_Obitos_68.3]</t>
  </si>
  <si>
    <t>[Covid_Obitos_69.3]</t>
  </si>
  <si>
    <t>[Covid_Obitos_70.3]</t>
  </si>
  <si>
    <t>[Covid_Obitos_71.3]</t>
  </si>
  <si>
    <t>[Covid_Obitos_72.3]</t>
  </si>
  <si>
    <t>[Covid_Obitos_73.3]</t>
  </si>
  <si>
    <t>[Covid_Obitos_74.3]</t>
  </si>
  <si>
    <t>[Covid_Obitos_75.3]</t>
  </si>
  <si>
    <t>[Covid_Obitos_76.3]</t>
  </si>
  <si>
    <t>[Covid_Obitos_77.3]</t>
  </si>
  <si>
    <t>[Covid_Obitos_78.3]</t>
  </si>
  <si>
    <t>[Covid_Obitos_79.3]</t>
  </si>
  <si>
    <t>[Covid_Obitos_80.3]</t>
  </si>
  <si>
    <t>[Covid_Obitos_81.3]</t>
  </si>
  <si>
    <t>[Covid_Obitos_82.3]</t>
  </si>
  <si>
    <t>[Covid_Obitos_83.3]</t>
  </si>
  <si>
    <t>[Covid_Obitos_84.3]</t>
  </si>
  <si>
    <t>[Covid_Obitos_85.3]</t>
  </si>
  <si>
    <t>[Covid_Obitos_86.3]</t>
  </si>
  <si>
    <t>[Covid_Obitos_87.3]</t>
  </si>
  <si>
    <t>[Covid_Obitos_88.3]</t>
  </si>
  <si>
    <t>[Covid_Obitos_89.3]</t>
  </si>
  <si>
    <t>[Covid_Obitos_90.3]</t>
  </si>
  <si>
    <t>[Covid_Obitos_1.4]</t>
  </si>
  <si>
    <t>[Covid_Obitos_2.4]</t>
  </si>
  <si>
    <t>[Covid_Obitos_3.4]</t>
  </si>
  <si>
    <t>[Covid_Obitos_4.4]</t>
  </si>
  <si>
    <t>[Covid_Obitos_5.4]</t>
  </si>
  <si>
    <t>[Covid_Obitos_6.4]</t>
  </si>
  <si>
    <t>[Covid_Obitos_7.4]</t>
  </si>
  <si>
    <t>[Covid_Obitos_8.4]</t>
  </si>
  <si>
    <t>[Covid_Obitos_9.4]</t>
  </si>
  <si>
    <t>[Covid_Obitos_10.4]</t>
  </si>
  <si>
    <t>[Covid_Obitos_11.4]</t>
  </si>
  <si>
    <t>[Covid_Obitos_12.4]</t>
  </si>
  <si>
    <t>[Covid_Obitos_13.4]</t>
  </si>
  <si>
    <t>[Covid_Obitos_14.4]</t>
  </si>
  <si>
    <t>[Covid_Obitos_15.4]</t>
  </si>
  <si>
    <t>[Covid_Obitos_16.4]</t>
  </si>
  <si>
    <t>[Covid_Obitos_17.4]</t>
  </si>
  <si>
    <t>[Covid_Obitos_18.4]</t>
  </si>
  <si>
    <t>[Covid_Obitos_19.4]</t>
  </si>
  <si>
    <t>[Covid_Obitos_20.4]</t>
  </si>
  <si>
    <t>[Covid_Obitos_21.4]</t>
  </si>
  <si>
    <t>[Covid_Obitos_22.4]</t>
  </si>
  <si>
    <t>[Covid_Obitos_23.4]</t>
  </si>
  <si>
    <t>[Covid_Obitos_24.4]</t>
  </si>
  <si>
    <t>[Covid_Obitos_25.4]</t>
  </si>
  <si>
    <t>[Covid_Obitos_26.4]</t>
  </si>
  <si>
    <t>[Covid_Obitos_27.4]</t>
  </si>
  <si>
    <t>[Covid_Obitos_28.4]</t>
  </si>
  <si>
    <t>[Covid_Obitos_29.4]</t>
  </si>
  <si>
    <t>[Covid_Obitos_30.4]</t>
  </si>
  <si>
    <t>[Covid_Obitos_31.4]</t>
  </si>
  <si>
    <t>[Covid_Obitos_32.4]</t>
  </si>
  <si>
    <t>[Covid_Obitos_33.4]</t>
  </si>
  <si>
    <t>[Covid_Obitos_34.4]</t>
  </si>
  <si>
    <t>[Covid_Obitos_35.4]</t>
  </si>
  <si>
    <t>[Covid_Obitos_36.4]</t>
  </si>
  <si>
    <t>[Covid_Obitos_37.4]</t>
  </si>
  <si>
    <t>[Covid_Obitos_38.4]</t>
  </si>
  <si>
    <t>[Covid_Obitos_39.4]</t>
  </si>
  <si>
    <t>[Covid_Obitos_40.4]</t>
  </si>
  <si>
    <t>[Covid_Obitos_41.4]</t>
  </si>
  <si>
    <t>[Covid_Obitos_42.4]</t>
  </si>
  <si>
    <t>[Covid_Obitos_43.4]</t>
  </si>
  <si>
    <t>[Covid_Obitos_44.4]</t>
  </si>
  <si>
    <t>[Covid_Obitos_45.4]</t>
  </si>
  <si>
    <t>[Covid_Obitos_46.4]</t>
  </si>
  <si>
    <t>[Covid_Obitos_47.4]</t>
  </si>
  <si>
    <t>[Covid_Obitos_48.4]</t>
  </si>
  <si>
    <t>[Covid_Obitos_49.4]</t>
  </si>
  <si>
    <t>[Covid_Obitos_50.4]</t>
  </si>
  <si>
    <t>[Covid_Obitos_51.4]</t>
  </si>
  <si>
    <t>[Covid_Obitos_52.4]</t>
  </si>
  <si>
    <t>[Covid_Obitos_53.4]</t>
  </si>
  <si>
    <t>[Covid_Obitos_54.4]</t>
  </si>
  <si>
    <t>[Covid_Obitos_55.4]</t>
  </si>
  <si>
    <t>[Covid_Obitos_56.4]</t>
  </si>
  <si>
    <t>[Covid_Obitos_57.4]</t>
  </si>
  <si>
    <t>[Covid_Obitos_58.4]</t>
  </si>
  <si>
    <t>[Covid_Obitos_59.4]</t>
  </si>
  <si>
    <t>[Covid_Obitos_60.4]</t>
  </si>
  <si>
    <t>[Covid_Obitos_61.4]</t>
  </si>
  <si>
    <t>[Covid_Obitos_62.4]</t>
  </si>
  <si>
    <t>[Covid_Obitos_63.4]</t>
  </si>
  <si>
    <t>[Covid_Obitos_64.4]</t>
  </si>
  <si>
    <t>[Covid_Obitos_65.4]</t>
  </si>
  <si>
    <t>[Covid_Obitos_66.4]</t>
  </si>
  <si>
    <t>[Covid_Obitos_67.4]</t>
  </si>
  <si>
    <t>[Covid_Obitos_68.4]</t>
  </si>
  <si>
    <t>[Covid_Obitos_69.4]</t>
  </si>
  <si>
    <t>[Covid_Obitos_70.4]</t>
  </si>
  <si>
    <t>[Covid_Obitos_71.4]</t>
  </si>
  <si>
    <t>[Covid_Obitos_72.4]</t>
  </si>
  <si>
    <t>[Covid_Obitos_73.4]</t>
  </si>
  <si>
    <t>[Covid_Obitos_74.4]</t>
  </si>
  <si>
    <t>[Covid_Obitos_75.4]</t>
  </si>
  <si>
    <t>[Covid_Obitos_76.4]</t>
  </si>
  <si>
    <t>[Covid_Obitos_77.4]</t>
  </si>
  <si>
    <t>[Covid_Obitos_78.4]</t>
  </si>
  <si>
    <t>[Covid_Obitos_79.4]</t>
  </si>
  <si>
    <t>[Covid_Obitos_80.4]</t>
  </si>
  <si>
    <t>[Covid_Obitos_81.4]</t>
  </si>
  <si>
    <t>[Covid_Obitos_82.4]</t>
  </si>
  <si>
    <t>[Covid_Obitos_83.4]</t>
  </si>
  <si>
    <t>[Covid_Obitos_84.4]</t>
  </si>
  <si>
    <t>[Covid_Obitos_85.4]</t>
  </si>
  <si>
    <t>[Covid_Obitos_86.4]</t>
  </si>
  <si>
    <t>[Covid_Obitos_87.4]</t>
  </si>
  <si>
    <t>[Covid_Obitos_88.4]</t>
  </si>
  <si>
    <t>[Covid_Obitos_89.4]</t>
  </si>
  <si>
    <t>[Covid_Obitos_90.4]</t>
  </si>
  <si>
    <t>[Covid_Obitos_1.5]</t>
  </si>
  <si>
    <t>[Covid_Obitos_2.5]</t>
  </si>
  <si>
    <t>[Covid_Obitos_3.5]</t>
  </si>
  <si>
    <t>[Covid_Obitos_4.5]</t>
  </si>
  <si>
    <t>[Covid_Obitos_5.5]</t>
  </si>
  <si>
    <t>[Covid_Obitos_6.5]</t>
  </si>
  <si>
    <t>[Covid_Obitos_7.5]</t>
  </si>
  <si>
    <t>[Covid_Obitos_8.5]</t>
  </si>
  <si>
    <t>[Covid_Obitos_9.5]</t>
  </si>
  <si>
    <t>[Covid_Obitos_10.5]</t>
  </si>
  <si>
    <t>[Covid_Obitos_11.5]</t>
  </si>
  <si>
    <t>[Covid_Obitos_12.5]</t>
  </si>
  <si>
    <t>[Covid_Obitos_13.5]</t>
  </si>
  <si>
    <t>[Covid_Obitos_14.5]</t>
  </si>
  <si>
    <t>[Covid_Obitos_15.5]</t>
  </si>
  <si>
    <t>[Covid_Obitos_16.5]</t>
  </si>
  <si>
    <t>[Covid_Obitos_17.5]</t>
  </si>
  <si>
    <t>[Covid_Obitos_18.5]</t>
  </si>
  <si>
    <t>[Covid_Obitos_19.5]</t>
  </si>
  <si>
    <t>[Covid_Obitos_20.5]</t>
  </si>
  <si>
    <t>[Covid_Obitos_21.5]</t>
  </si>
  <si>
    <t>[Covid_Obitos_22.5]</t>
  </si>
  <si>
    <t>[Covid_Obitos_23.5]</t>
  </si>
  <si>
    <t>[Covid_Obitos_24.5]</t>
  </si>
  <si>
    <t>[Covid_Obitos_25.5]</t>
  </si>
  <si>
    <t>[Covid_Obitos_26.5]</t>
  </si>
  <si>
    <t>[Covid_Obitos_27.5]</t>
  </si>
  <si>
    <t>[Covid_Obitos_28.5]</t>
  </si>
  <si>
    <t>[Covid_Obitos_29.5]</t>
  </si>
  <si>
    <t>[Covid_Obitos_30.5]</t>
  </si>
  <si>
    <t>[Covid_Obitos_31.5]</t>
  </si>
  <si>
    <t>[Covid_Obitos_32.5]</t>
  </si>
  <si>
    <t>[Covid_Obitos_33.5]</t>
  </si>
  <si>
    <t>[Covid_Obitos_34.5]</t>
  </si>
  <si>
    <t>[Covid_Obitos_35.5]</t>
  </si>
  <si>
    <t>[Covid_Obitos_36.5]</t>
  </si>
  <si>
    <t>[Covid_Obitos_37.5]</t>
  </si>
  <si>
    <t>[Covid_Obitos_38.5]</t>
  </si>
  <si>
    <t>[Covid_Obitos_39.5]</t>
  </si>
  <si>
    <t>[Covid_Obitos_40.5]</t>
  </si>
  <si>
    <t>[Covid_Obitos_41.5]</t>
  </si>
  <si>
    <t>[Covid_Obitos_42.5]</t>
  </si>
  <si>
    <t>[Covid_Obitos_43.5]</t>
  </si>
  <si>
    <t>[Covid_Obitos_44.5]</t>
  </si>
  <si>
    <t>[Covid_Obitos_45.5]</t>
  </si>
  <si>
    <t>[Covid_Obitos_46.5]</t>
  </si>
  <si>
    <t>[Covid_Obitos_47.5]</t>
  </si>
  <si>
    <t>[Covid_Obitos_48.5]</t>
  </si>
  <si>
    <t>[Covid_Obitos_49.5]</t>
  </si>
  <si>
    <t>[Covid_Obitos_50.5]</t>
  </si>
  <si>
    <t>[Covid_Obitos_51.5]</t>
  </si>
  <si>
    <t>[Covid_Obitos_52.5]</t>
  </si>
  <si>
    <t>[Covid_Obitos_53.5]</t>
  </si>
  <si>
    <t>[Covid_Obitos_54.5]</t>
  </si>
  <si>
    <t>[Covid_Obitos_55.5]</t>
  </si>
  <si>
    <t>[Covid_Obitos_56.5]</t>
  </si>
  <si>
    <t>[Covid_Obitos_57.5]</t>
  </si>
  <si>
    <t>[Covid_Obitos_58.5]</t>
  </si>
  <si>
    <t>[Covid_Obitos_59.5]</t>
  </si>
  <si>
    <t>[Covid_Obitos_60.5]</t>
  </si>
  <si>
    <t>[Covid_Obitos_61.5]</t>
  </si>
  <si>
    <t>[Covid_Obitos_62.5]</t>
  </si>
  <si>
    <t>[Covid_Obitos_63.5]</t>
  </si>
  <si>
    <t>[Covid_Obitos_64.5]</t>
  </si>
  <si>
    <t>[Covid_Obitos_65.5]</t>
  </si>
  <si>
    <t>[Covid_Obitos_66.5]</t>
  </si>
  <si>
    <t>[Covid_Obitos_67.5]</t>
  </si>
  <si>
    <t>[Covid_Obitos_68.5]</t>
  </si>
  <si>
    <t>[Covid_Obitos_69.5]</t>
  </si>
  <si>
    <t>[Covid_Obitos_70.5]</t>
  </si>
  <si>
    <t>[Covid_Obitos_71.5]</t>
  </si>
  <si>
    <t>[Covid_Obitos_72.5]</t>
  </si>
  <si>
    <t>[Covid_Obitos_73.5]</t>
  </si>
  <si>
    <t>[Covid_Obitos_74.5]</t>
  </si>
  <si>
    <t>[Covid_Obitos_75.5]</t>
  </si>
  <si>
    <t>[Covid_Obitos_76.5]</t>
  </si>
  <si>
    <t>[Covid_Obitos_77.5]</t>
  </si>
  <si>
    <t>[Covid_Obitos_78.5]</t>
  </si>
  <si>
    <t>[Covid_Obitos_79.5]</t>
  </si>
  <si>
    <t>[Covid_Obitos_80.5]</t>
  </si>
  <si>
    <t>[Covid_Obitos_81.5]</t>
  </si>
  <si>
    <t>[Covid_Obitos_82.5]</t>
  </si>
  <si>
    <t>[Covid_Obitos_83.5]</t>
  </si>
  <si>
    <t>[Covid_Obitos_84.5]</t>
  </si>
  <si>
    <t>[Covid_Obitos_85.5]</t>
  </si>
  <si>
    <t>[Covid_Obitos_86.5]</t>
  </si>
  <si>
    <t>[Covid_Obitos_87.5]</t>
  </si>
  <si>
    <t>[Covid_Obitos_88.5]</t>
  </si>
  <si>
    <t>[Covid_Obitos_89.5]</t>
  </si>
  <si>
    <t>[Covid_Obitos_90.5]</t>
  </si>
  <si>
    <t>[Covid_Obitos_1.6]</t>
  </si>
  <si>
    <t>[Covid_Obitos_2.6]</t>
  </si>
  <si>
    <t>[Covid_Obitos_3.6]</t>
  </si>
  <si>
    <t>[Covid_Obitos_4.6]</t>
  </si>
  <si>
    <t>[Covid_Obitos_5.6]</t>
  </si>
  <si>
    <t>[Covid_Obitos_6.6]</t>
  </si>
  <si>
    <t>[Covid_Obitos_7.6]</t>
  </si>
  <si>
    <t>[Covid_Obitos_8.6]</t>
  </si>
  <si>
    <t>[Covid_Obitos_9.6]</t>
  </si>
  <si>
    <t>[Covid_Obitos_10.6]</t>
  </si>
  <si>
    <t>[Covid_Obitos_11.6]</t>
  </si>
  <si>
    <t>[Covid_Obitos_12.6]</t>
  </si>
  <si>
    <t>[Covid_Obitos_13.6]</t>
  </si>
  <si>
    <t>[Covid_Obitos_14.6]</t>
  </si>
  <si>
    <t>[Covid_Obitos_15.6]</t>
  </si>
  <si>
    <t>[Covid_Obitos_16.6]</t>
  </si>
  <si>
    <t>[Covid_Obitos_17.6]</t>
  </si>
  <si>
    <t>[Covid_Obitos_18.6]</t>
  </si>
  <si>
    <t>[Covid_Obitos_19.6]</t>
  </si>
  <si>
    <t>[Covid_Obitos_20.6]</t>
  </si>
  <si>
    <t>[Covid_Obitos_21.6]</t>
  </si>
  <si>
    <t>[Covid_Obitos_22.6]</t>
  </si>
  <si>
    <t>[Covid_Obitos_23.6]</t>
  </si>
  <si>
    <t>[Covid_Obitos_24.6]</t>
  </si>
  <si>
    <t>[Covid_Obitos_25.6]</t>
  </si>
  <si>
    <t>[Covid_Obitos_26.6]</t>
  </si>
  <si>
    <t>[Covid_Obitos_27.6]</t>
  </si>
  <si>
    <t>[Covid_Obitos_28.6]</t>
  </si>
  <si>
    <t>[Covid_Obitos_29.6]</t>
  </si>
  <si>
    <t>[Covid_Obitos_30.6]</t>
  </si>
  <si>
    <t>[Covid_Obitos_31.6]</t>
  </si>
  <si>
    <t>[Covid_Obitos_32.6]</t>
  </si>
  <si>
    <t>[Covid_Obitos_33.6]</t>
  </si>
  <si>
    <t>[Covid_Obitos_34.6]</t>
  </si>
  <si>
    <t>[Covid_Obitos_35.6]</t>
  </si>
  <si>
    <t>[Covid_Obitos_36.6]</t>
  </si>
  <si>
    <t>[Covid_Obitos_37.6]</t>
  </si>
  <si>
    <t>[Covid_Obitos_38.6]</t>
  </si>
  <si>
    <t>[Covid_Obitos_39.6]</t>
  </si>
  <si>
    <t>[Covid_Obitos_40.6]</t>
  </si>
  <si>
    <t>[Covid_Obitos_41.6]</t>
  </si>
  <si>
    <t>[Covid_Obitos_42.6]</t>
  </si>
  <si>
    <t>[Covid_Obitos_43.6]</t>
  </si>
  <si>
    <t>[Covid_Obitos_44.6]</t>
  </si>
  <si>
    <t>[Covid_Obitos_45.6]</t>
  </si>
  <si>
    <t>[Covid_Obitos_46.6]</t>
  </si>
  <si>
    <t>[Covid_Obitos_47.6]</t>
  </si>
  <si>
    <t>[Covid_Obitos_48.6]</t>
  </si>
  <si>
    <t>[Covid_Obitos_49.6]</t>
  </si>
  <si>
    <t>[Covid_Obitos_50.6]</t>
  </si>
  <si>
    <t>[Covid_Obitos_51.6]</t>
  </si>
  <si>
    <t>[Covid_Obitos_52.6]</t>
  </si>
  <si>
    <t>[Covid_Obitos_53.6]</t>
  </si>
  <si>
    <t>[Covid_Obitos_54.6]</t>
  </si>
  <si>
    <t>[Covid_Obitos_55.6]</t>
  </si>
  <si>
    <t>[Covid_Obitos_56.6]</t>
  </si>
  <si>
    <t>[Covid_Obitos_57.6]</t>
  </si>
  <si>
    <t>[Covid_Obitos_58.6]</t>
  </si>
  <si>
    <t>[Covid_Obitos_59.6]</t>
  </si>
  <si>
    <t>[Covid_Obitos_60.6]</t>
  </si>
  <si>
    <t>[Covid_Obitos_61.6]</t>
  </si>
  <si>
    <t>[Covid_Obitos_62.6]</t>
  </si>
  <si>
    <t>[Covid_Obitos_63.6]</t>
  </si>
  <si>
    <t>[Covid_Obitos_64.6]</t>
  </si>
  <si>
    <t>[Covid_Obitos_65.6]</t>
  </si>
  <si>
    <t>[Covid_Obitos_66.6]</t>
  </si>
  <si>
    <t>[Covid_Obitos_67.6]</t>
  </si>
  <si>
    <t>[Covid_Obitos_68.6]</t>
  </si>
  <si>
    <t>[Covid_Obitos_69.6]</t>
  </si>
  <si>
    <t>[Covid_Obitos_70.6]</t>
  </si>
  <si>
    <t>[Covid_Obitos_71.6]</t>
  </si>
  <si>
    <t>[Covid_Obitos_72.6]</t>
  </si>
  <si>
    <t>[Covid_Obitos_73.6]</t>
  </si>
  <si>
    <t>[Covid_Obitos_74.6]</t>
  </si>
  <si>
    <t>[Covid_Obitos_75.6]</t>
  </si>
  <si>
    <t>[Covid_Obitos_76.6]</t>
  </si>
  <si>
    <t>[Covid_Obitos_77.6]</t>
  </si>
  <si>
    <t>[Covid_Obitos_78.6]</t>
  </si>
  <si>
    <t>[Covid_Obitos_79.6]</t>
  </si>
  <si>
    <t>[Covid_Obitos_80.6]</t>
  </si>
  <si>
    <t>[Covid_Obitos_81.6]</t>
  </si>
  <si>
    <t>[Covid_Obitos_82.6]</t>
  </si>
  <si>
    <t>[Covid_Obitos_83.6]</t>
  </si>
  <si>
    <t>[Covid_Obitos_84.6]</t>
  </si>
  <si>
    <t>[Covid_Obitos_85.6]</t>
  </si>
  <si>
    <t>[Covid_Obitos_86.6]</t>
  </si>
  <si>
    <t>[Covid_Obitos_87.6]</t>
  </si>
  <si>
    <t>[Covid_Obitos_88.6]</t>
  </si>
  <si>
    <t>[Covid_Obitos_89.6]</t>
  </si>
  <si>
    <t>[Covid_Obitos_90.6]</t>
  </si>
  <si>
    <t>[Covid_Obitos_1.7]</t>
  </si>
  <si>
    <t>[Covid_Obitos_2.7]</t>
  </si>
  <si>
    <t>[Covid_Obitos_3.7]</t>
  </si>
  <si>
    <t>[Covid_Obitos_4.7]</t>
  </si>
  <si>
    <t>[Covid_Obitos_5.7]</t>
  </si>
  <si>
    <t>[Covid_Obitos_6.7]</t>
  </si>
  <si>
    <t>[Covid_Obitos_7.7]</t>
  </si>
  <si>
    <t>[Covid_Obitos_8.7]</t>
  </si>
  <si>
    <t>[Covid_Obitos_9.7]</t>
  </si>
  <si>
    <t>[Covid_Obitos_10.7]</t>
  </si>
  <si>
    <t>[Covid_Obitos_11.7]</t>
  </si>
  <si>
    <t>[Covid_Obitos_12.7]</t>
  </si>
  <si>
    <t>[Covid_Obitos_13.7]</t>
  </si>
  <si>
    <t>[Covid_Obitos_14.7]</t>
  </si>
  <si>
    <t>[Covid_Obitos_15.7]</t>
  </si>
  <si>
    <t>[Covid_Obitos_16.7]</t>
  </si>
  <si>
    <t>[Covid_Obitos_17.7]</t>
  </si>
  <si>
    <t>[Covid_Obitos_18.7]</t>
  </si>
  <si>
    <t>[Covid_Obitos_19.7]</t>
  </si>
  <si>
    <t>[Covid_Obitos_20.7]</t>
  </si>
  <si>
    <t>[Covid_Obitos_21.7]</t>
  </si>
  <si>
    <t>[Covid_Obitos_22.7]</t>
  </si>
  <si>
    <t>[Covid_Obitos_23.7]</t>
  </si>
  <si>
    <t>[Covid_Obitos_24.7]</t>
  </si>
  <si>
    <t>[Covid_Obitos_25.7]</t>
  </si>
  <si>
    <t>[Covid_Obitos_26.7]</t>
  </si>
  <si>
    <t>[Covid_Obitos_27.7]</t>
  </si>
  <si>
    <t>[Covid_Obitos_28.7]</t>
  </si>
  <si>
    <t>[Covid_Obitos_29.7]</t>
  </si>
  <si>
    <t>[Covid_Obitos_30.7]</t>
  </si>
  <si>
    <t>[Covid_Obitos_31.7]</t>
  </si>
  <si>
    <t>[Covid_Obitos_32.7]</t>
  </si>
  <si>
    <t>[Covid_Obitos_33.7]</t>
  </si>
  <si>
    <t>[Covid_Obitos_34.7]</t>
  </si>
  <si>
    <t>[Covid_Obitos_35.7]</t>
  </si>
  <si>
    <t>[Covid_Obitos_36.7]</t>
  </si>
  <si>
    <t>[Covid_Obitos_37.7]</t>
  </si>
  <si>
    <t>[Covid_Obitos_38.7]</t>
  </si>
  <si>
    <t>[Covid_Obitos_39.7]</t>
  </si>
  <si>
    <t>[Covid_Obitos_40.7]</t>
  </si>
  <si>
    <t>[Covid_Obitos_41.7]</t>
  </si>
  <si>
    <t>[Covid_Obitos_42.7]</t>
  </si>
  <si>
    <t>[Covid_Obitos_43.7]</t>
  </si>
  <si>
    <t>[Covid_Obitos_44.7]</t>
  </si>
  <si>
    <t>[Covid_Obitos_45.7]</t>
  </si>
  <si>
    <t>[Covid_Obitos_46.7]</t>
  </si>
  <si>
    <t>[Covid_Obitos_47.7]</t>
  </si>
  <si>
    <t>[Covid_Obitos_48.7]</t>
  </si>
  <si>
    <t>[Covid_Obitos_49.7]</t>
  </si>
  <si>
    <t>[Covid_Obitos_50.7]</t>
  </si>
  <si>
    <t>[Covid_Obitos_51.7]</t>
  </si>
  <si>
    <t>[Covid_Obitos_52.7]</t>
  </si>
  <si>
    <t>[Covid_Obitos_53.7]</t>
  </si>
  <si>
    <t>[Covid_Obitos_54.7]</t>
  </si>
  <si>
    <t>[Covid_Obitos_55.7]</t>
  </si>
  <si>
    <t>[Covid_Obitos_56.7]</t>
  </si>
  <si>
    <t>[Covid_Obitos_57.7]</t>
  </si>
  <si>
    <t>[Covid_Obitos_58.7]</t>
  </si>
  <si>
    <t>[Covid_Obitos_59.7]</t>
  </si>
  <si>
    <t>[Covid_Obitos_60.7]</t>
  </si>
  <si>
    <t>[Covid_Obitos_61.7]</t>
  </si>
  <si>
    <t>[Covid_Obitos_62.7]</t>
  </si>
  <si>
    <t>[Covid_Obitos_63.7]</t>
  </si>
  <si>
    <t>[Covid_Obitos_64.7]</t>
  </si>
  <si>
    <t>[Covid_Obitos_65.7]</t>
  </si>
  <si>
    <t>[Covid_Obitos_66.7]</t>
  </si>
  <si>
    <t>[Covid_Obitos_67.7]</t>
  </si>
  <si>
    <t>[Covid_Obitos_68.7]</t>
  </si>
  <si>
    <t>[Covid_Obitos_69.7]</t>
  </si>
  <si>
    <t>[Covid_Obitos_70.7]</t>
  </si>
  <si>
    <t>[Covid_Obitos_71.7]</t>
  </si>
  <si>
    <t>[Covid_Obitos_72.7]</t>
  </si>
  <si>
    <t>[Covid_Obitos_73.7]</t>
  </si>
  <si>
    <t>[Covid_Obitos_74.7]</t>
  </si>
  <si>
    <t>[Covid_Obitos_75.7]</t>
  </si>
  <si>
    <t>[Covid_Obitos_76.7]</t>
  </si>
  <si>
    <t>[Covid_Obitos_77.7]</t>
  </si>
  <si>
    <t>[Covid_Obitos_78.7]</t>
  </si>
  <si>
    <t>[Covid_Obitos_79.7]</t>
  </si>
  <si>
    <t>[Covid_Obitos_80.7]</t>
  </si>
  <si>
    <t>[Covid_Obitos_81.7]</t>
  </si>
  <si>
    <t>[Covid_Obitos_82.7]</t>
  </si>
  <si>
    <t>[Covid_Obitos_83.7]</t>
  </si>
  <si>
    <t>[Covid_Obitos_84.7]</t>
  </si>
  <si>
    <t>[Covid_Obitos_85.7]</t>
  </si>
  <si>
    <t>[Covid_Obitos_86.7]</t>
  </si>
  <si>
    <t>[Covid_Obitos_87.7]</t>
  </si>
  <si>
    <t>[Covid_Obitos_88.7]</t>
  </si>
  <si>
    <t>[Covid_Obitos_89.7]</t>
  </si>
  <si>
    <t>[Covid_Obitos_90.7]</t>
  </si>
  <si>
    <t>[Covid_Obitos_1.8]</t>
  </si>
  <si>
    <t>[Covid_Obitos_2.8]</t>
  </si>
  <si>
    <t>[Covid_Obitos_3.8]</t>
  </si>
  <si>
    <t>[Covid_Obitos_4.8]</t>
  </si>
  <si>
    <t>[Covid_Obitos_5.8]</t>
  </si>
  <si>
    <t>[Covid_Obitos_6.8]</t>
  </si>
  <si>
    <t>[Covid_Obitos_7.8]</t>
  </si>
  <si>
    <t>[Covid_Obitos_8.8]</t>
  </si>
  <si>
    <t>[Covid_Obitos_9.8]</t>
  </si>
  <si>
    <t>[Covid_Obitos_10.8]</t>
  </si>
  <si>
    <t>[Covid_Obitos_11.8]</t>
  </si>
  <si>
    <t>[Covid_Obitos_12.8]</t>
  </si>
  <si>
    <t>[Covid_Obitos_13.8]</t>
  </si>
  <si>
    <t>[Covid_Obitos_14.8]</t>
  </si>
  <si>
    <t>[Covid_Obitos_15.8]</t>
  </si>
  <si>
    <t>[Covid_Obitos_16.8]</t>
  </si>
  <si>
    <t>[Covid_Obitos_17.8]</t>
  </si>
  <si>
    <t>[Covid_Obitos_18.8]</t>
  </si>
  <si>
    <t>[Covid_Obitos_19.8]</t>
  </si>
  <si>
    <t>[Covid_Obitos_20.8]</t>
  </si>
  <si>
    <t>[Covid_Obitos_21.8]</t>
  </si>
  <si>
    <t>[Covid_Obitos_22.8]</t>
  </si>
  <si>
    <t>[Covid_Obitos_23.8]</t>
  </si>
  <si>
    <t>[Covid_Obitos_24.8]</t>
  </si>
  <si>
    <t>[Covid_Obitos_25.8]</t>
  </si>
  <si>
    <t>[Covid_Obitos_26.8]</t>
  </si>
  <si>
    <t>[Covid_Obitos_27.8]</t>
  </si>
  <si>
    <t>[Covid_Obitos_28.8]</t>
  </si>
  <si>
    <t>[Covid_Obitos_29.8]</t>
  </si>
  <si>
    <t>[Covid_Obitos_30.8]</t>
  </si>
  <si>
    <t>[Covid_Obitos_31.8]</t>
  </si>
  <si>
    <t>[Covid_Obitos_32.8]</t>
  </si>
  <si>
    <t>[Covid_Obitos_33.8]</t>
  </si>
  <si>
    <t>[Covid_Obitos_34.8]</t>
  </si>
  <si>
    <t>[Covid_Obitos_35.8]</t>
  </si>
  <si>
    <t>[Covid_Obitos_36.8]</t>
  </si>
  <si>
    <t>[Covid_Obitos_37.8]</t>
  </si>
  <si>
    <t>[Covid_Obitos_38.8]</t>
  </si>
  <si>
    <t>[Covid_Obitos_39.8]</t>
  </si>
  <si>
    <t>[Covid_Obitos_40.8]</t>
  </si>
  <si>
    <t>[Covid_Obitos_41.8]</t>
  </si>
  <si>
    <t>[Covid_Obitos_42.8]</t>
  </si>
  <si>
    <t>[Covid_Obitos_43.8]</t>
  </si>
  <si>
    <t>[Covid_Obitos_44.8]</t>
  </si>
  <si>
    <t>[Covid_Obitos_45.8]</t>
  </si>
  <si>
    <t>[Covid_Obitos_46.8]</t>
  </si>
  <si>
    <t>[Covid_Obitos_47.8]</t>
  </si>
  <si>
    <t>[Covid_Obitos_48.8]</t>
  </si>
  <si>
    <t>[Covid_Obitos_49.8]</t>
  </si>
  <si>
    <t>[Covid_Obitos_50.8]</t>
  </si>
  <si>
    <t>[Covid_Obitos_51.8]</t>
  </si>
  <si>
    <t>[Covid_Obitos_52.8]</t>
  </si>
  <si>
    <t>[Covid_Obitos_53.8]</t>
  </si>
  <si>
    <t>[Covid_Obitos_54.8]</t>
  </si>
  <si>
    <t>[Covid_Obitos_55.8]</t>
  </si>
  <si>
    <t>[Covid_Obitos_56.8]</t>
  </si>
  <si>
    <t>[Covid_Obitos_57.8]</t>
  </si>
  <si>
    <t>[Covid_Obitos_58.8]</t>
  </si>
  <si>
    <t>[Covid_Obitos_59.8]</t>
  </si>
  <si>
    <t>[Covid_Obitos_60.8]</t>
  </si>
  <si>
    <t>[Covid_Obitos_61.8]</t>
  </si>
  <si>
    <t>[Covid_Obitos_62.8]</t>
  </si>
  <si>
    <t>[Covid_Obitos_63.8]</t>
  </si>
  <si>
    <t>[Covid_Obitos_64.8]</t>
  </si>
  <si>
    <t>[Covid_Obitos_65.8]</t>
  </si>
  <si>
    <t>[Covid_Obitos_66.8]</t>
  </si>
  <si>
    <t>[Covid_Obitos_67.8]</t>
  </si>
  <si>
    <t>[Covid_Obitos_68.8]</t>
  </si>
  <si>
    <t>[Covid_Obitos_69.8]</t>
  </si>
  <si>
    <t>[Covid_Obitos_70.8]</t>
  </si>
  <si>
    <t>[Covid_Obitos_71.8]</t>
  </si>
  <si>
    <t>[Covid_Obitos_72.8]</t>
  </si>
  <si>
    <t>[Covid_Obitos_73.8]</t>
  </si>
  <si>
    <t>[Covid_Obitos_74.8]</t>
  </si>
  <si>
    <t>[Covid_Obitos_75.8]</t>
  </si>
  <si>
    <t>[Covid_Obitos_76.8]</t>
  </si>
  <si>
    <t>[Covid_Obitos_77.8]</t>
  </si>
  <si>
    <t>[Covid_Obitos_78.8]</t>
  </si>
  <si>
    <t>[Covid_Obitos_79.8]</t>
  </si>
  <si>
    <t>[Covid_Obitos_80.8]</t>
  </si>
  <si>
    <t>[Covid_Obitos_81.8]</t>
  </si>
  <si>
    <t>[Covid_Obitos_82.8]</t>
  </si>
  <si>
    <t>[Covid_Obitos_83.8]</t>
  </si>
  <si>
    <t>[Covid_Obitos_84.8]</t>
  </si>
  <si>
    <t>[Covid_Obitos_85.8]</t>
  </si>
  <si>
    <t>[Covid_Obitos_86.8]</t>
  </si>
  <si>
    <t>[Covid_Obitos_87.8]</t>
  </si>
  <si>
    <t>[Covid_Obitos_88.8]</t>
  </si>
  <si>
    <t>[Covid_Obitos_89.8]</t>
  </si>
  <si>
    <t>[Covid_Obitos_90.8]</t>
  </si>
  <si>
    <t>[Covid_Obitos_1.9]</t>
  </si>
  <si>
    <t>[Covid_Obitos_2.9]</t>
  </si>
  <si>
    <t>[Covid_Obitos_3.9]</t>
  </si>
  <si>
    <t>[Covid_Obitos_4.9]</t>
  </si>
  <si>
    <t>[Covid_Obitos_5.9]</t>
  </si>
  <si>
    <t>[Covid_Obitos_6.9]</t>
  </si>
  <si>
    <t>[Covid_Obitos_7.9]</t>
  </si>
  <si>
    <t>[Covid_Obitos_8.9]</t>
  </si>
  <si>
    <t>[Covid_Obitos_9.9]</t>
  </si>
  <si>
    <t>[Covid_Obitos_10.9]</t>
  </si>
  <si>
    <t>[Covid_Obitos_11.9]</t>
  </si>
  <si>
    <t>[Covid_Obitos_12.9]</t>
  </si>
  <si>
    <t>[Covid_Obitos_13.9]</t>
  </si>
  <si>
    <t>[Covid_Obitos_14.9]</t>
  </si>
  <si>
    <t>[Covid_Obitos_15.9]</t>
  </si>
  <si>
    <t>[Covid_Obitos_16.9]</t>
  </si>
  <si>
    <t>[Covid_Obitos_17.9]</t>
  </si>
  <si>
    <t>[Covid_Obitos_18.9]</t>
  </si>
  <si>
    <t>[Covid_Obitos_19.9]</t>
  </si>
  <si>
    <t>[Covid_Obitos_20.9]</t>
  </si>
  <si>
    <t>[Covid_Obitos_21.9]</t>
  </si>
  <si>
    <t>[Covid_Obitos_22.9]</t>
  </si>
  <si>
    <t>[Covid_Obitos_23.9]</t>
  </si>
  <si>
    <t>[Covid_Obitos_24.9]</t>
  </si>
  <si>
    <t>[Covid_Obitos_25.9]</t>
  </si>
  <si>
    <t>[Covid_Obitos_26.9]</t>
  </si>
  <si>
    <t>[Covid_Obitos_27.9]</t>
  </si>
  <si>
    <t>[Covid_Obitos_28.9]</t>
  </si>
  <si>
    <t>[Covid_Obitos_29.9]</t>
  </si>
  <si>
    <t>[Covid_Obitos_30.9]</t>
  </si>
  <si>
    <t>[Covid_Obitos_31.9]</t>
  </si>
  <si>
    <t>[Covid_Obitos_32.9]</t>
  </si>
  <si>
    <t>[Covid_Obitos_33.9]</t>
  </si>
  <si>
    <t>[Covid_Obitos_34.9]</t>
  </si>
  <si>
    <t>[Covid_Obitos_35.9]</t>
  </si>
  <si>
    <t>[Covid_Obitos_36.9]</t>
  </si>
  <si>
    <t>[Covid_Obitos_37.9]</t>
  </si>
  <si>
    <t>[Covid_Obitos_38.9]</t>
  </si>
  <si>
    <t>[Covid_Obitos_39.9]</t>
  </si>
  <si>
    <t>[Covid_Obitos_40.9]</t>
  </si>
  <si>
    <t>[Covid_Obitos_41.9]</t>
  </si>
  <si>
    <t>[Covid_Obitos_42.9]</t>
  </si>
  <si>
    <t>[Covid_Obitos_43.9]</t>
  </si>
  <si>
    <t>[Covid_Obitos_44.9]</t>
  </si>
  <si>
    <t>[Covid_Obitos_45.9]</t>
  </si>
  <si>
    <t>[Covid_Obitos_46.9]</t>
  </si>
  <si>
    <t>[Covid_Obitos_47.9]</t>
  </si>
  <si>
    <t>[Covid_Obitos_48.9]</t>
  </si>
  <si>
    <t>[Covid_Obitos_49.9]</t>
  </si>
  <si>
    <t>[Covid_Obitos_50.9]</t>
  </si>
  <si>
    <t>[Covid_Obitos_51.9]</t>
  </si>
  <si>
    <t>[Covid_Obitos_52.9]</t>
  </si>
  <si>
    <t>[Covid_Obitos_53.9]</t>
  </si>
  <si>
    <t>[Covid_Obitos_54.9]</t>
  </si>
  <si>
    <t>[Covid_Obitos_55.9]</t>
  </si>
  <si>
    <t>[Covid_Obitos_56.9]</t>
  </si>
  <si>
    <t>[Covid_Obitos_57.9]</t>
  </si>
  <si>
    <t>[Covid_Obitos_58.9]</t>
  </si>
  <si>
    <t>[Covid_Obitos_59.9]</t>
  </si>
  <si>
    <t>[Covid_Obitos_60.9]</t>
  </si>
  <si>
    <t>[Covid_Obitos_61.9]</t>
  </si>
  <si>
    <t>[Covid_Obitos_62.9]</t>
  </si>
  <si>
    <t>[Covid_Obitos_63.9]</t>
  </si>
  <si>
    <t>[Covid_Obitos_64.9]</t>
  </si>
  <si>
    <t>[Covid_Obitos_65.9]</t>
  </si>
  <si>
    <t>[Covid_Obitos_66.9]</t>
  </si>
  <si>
    <t>[Covid_Obitos_67.9]</t>
  </si>
  <si>
    <t>[Covid_Obitos_68.9]</t>
  </si>
  <si>
    <t>[Covid_Obitos_69.9]</t>
  </si>
  <si>
    <t>[Covid_Obitos_70.9]</t>
  </si>
  <si>
    <t>[Covid_Obitos_71.9]</t>
  </si>
  <si>
    <t>[Covid_Obitos_72.9]</t>
  </si>
  <si>
    <t>[Covid_Obitos_73.9]</t>
  </si>
  <si>
    <t>[Covid_Obitos_74.9]</t>
  </si>
  <si>
    <t>[Covid_Obitos_75.9]</t>
  </si>
  <si>
    <t>[Covid_Obitos_76.9]</t>
  </si>
  <si>
    <t>[Covid_Obitos_77.9]</t>
  </si>
  <si>
    <t>[Covid_Obitos_78.9]</t>
  </si>
  <si>
    <t>[Covid_Obitos_79.9]</t>
  </si>
  <si>
    <t>[Covid_Obitos_80.9]</t>
  </si>
  <si>
    <t>[Covid_Obitos_81.9]</t>
  </si>
  <si>
    <t>[Covid_Obitos_82.9]</t>
  </si>
  <si>
    <t>[Covid_Obitos_83.9]</t>
  </si>
  <si>
    <t>[Covid_Obitos_84.9]</t>
  </si>
  <si>
    <t>[Covid_Obitos_85.9]</t>
  </si>
  <si>
    <t>[Covid_Obitos_86.9]</t>
  </si>
  <si>
    <t>[Covid_Obitos_87.9]</t>
  </si>
  <si>
    <t>[Covid_Obitos_88.9]</t>
  </si>
  <si>
    <t>[Covid_Obitos_89.9]</t>
  </si>
  <si>
    <t>[Covid_Obitos_90.9]</t>
  </si>
  <si>
    <t>[Covid_Obitos_1.10]</t>
  </si>
  <si>
    <t>[Covid_Obitos_2.10]</t>
  </si>
  <si>
    <t>[Covid_Obitos_3.10]</t>
  </si>
  <si>
    <t>[Covid_Obitos_4.10]</t>
  </si>
  <si>
    <t>[Covid_Obitos_5.10]</t>
  </si>
  <si>
    <t>[Covid_Obitos_6.10]</t>
  </si>
  <si>
    <t>[Covid_Obitos_7.10]</t>
  </si>
  <si>
    <t>[Covid_Obitos_8.10]</t>
  </si>
  <si>
    <t>[Covid_Obitos_9.10]</t>
  </si>
  <si>
    <t>[Covid_Obitos_10.10]</t>
  </si>
  <si>
    <t>[Covid_Obitos_11.10]</t>
  </si>
  <si>
    <t>[Covid_Obitos_12.10]</t>
  </si>
  <si>
    <t>[Covid_Obitos_13.10]</t>
  </si>
  <si>
    <t>[Covid_Obitos_14.10]</t>
  </si>
  <si>
    <t>[Covid_Obitos_15.10]</t>
  </si>
  <si>
    <t>[Covid_Obitos_16.10]</t>
  </si>
  <si>
    <t>[Covid_Obitos_17.10]</t>
  </si>
  <si>
    <t>[Covid_Obitos_18.10]</t>
  </si>
  <si>
    <t>[Covid_Obitos_19.10]</t>
  </si>
  <si>
    <t>[Covid_Obitos_20.10]</t>
  </si>
  <si>
    <t>[Covid_Obitos_21.10]</t>
  </si>
  <si>
    <t>[Covid_Obitos_22.10]</t>
  </si>
  <si>
    <t>[Covid_Obitos_23.10]</t>
  </si>
  <si>
    <t>[Covid_Obitos_24.10]</t>
  </si>
  <si>
    <t>[Covid_Obitos_25.10]</t>
  </si>
  <si>
    <t>[Covid_Obitos_26.10]</t>
  </si>
  <si>
    <t>[Covid_Obitos_27.10]</t>
  </si>
  <si>
    <t>[Covid_Obitos_28.10]</t>
  </si>
  <si>
    <t>[Covid_Obitos_29.10]</t>
  </si>
  <si>
    <t>[Covid_Obitos_30.10]</t>
  </si>
  <si>
    <t>[Covid_Obitos_31.10]</t>
  </si>
  <si>
    <t>[Covid_Obitos_32.10]</t>
  </si>
  <si>
    <t>[Covid_Obitos_33.10]</t>
  </si>
  <si>
    <t>[Covid_Obitos_34.10]</t>
  </si>
  <si>
    <t>[Covid_Obitos_35.10]</t>
  </si>
  <si>
    <t>[Covid_Obitos_36.10]</t>
  </si>
  <si>
    <t>[Covid_Obitos_37.10]</t>
  </si>
  <si>
    <t>[Covid_Obitos_38.10]</t>
  </si>
  <si>
    <t>[Covid_Obitos_39.10]</t>
  </si>
  <si>
    <t>[Covid_Obitos_40.10]</t>
  </si>
  <si>
    <t>[Covid_Obitos_41.10]</t>
  </si>
  <si>
    <t>[Covid_Obitos_42.10]</t>
  </si>
  <si>
    <t>[Covid_Obitos_43.10]</t>
  </si>
  <si>
    <t>[Covid_Obitos_44.10]</t>
  </si>
  <si>
    <t>[Covid_Obitos_45.10]</t>
  </si>
  <si>
    <t>[Covid_Obitos_46.10]</t>
  </si>
  <si>
    <t>[Covid_Obitos_47.10]</t>
  </si>
  <si>
    <t>[Covid_Obitos_48.10]</t>
  </si>
  <si>
    <t>[Covid_Obitos_49.10]</t>
  </si>
  <si>
    <t>[Covid_Obitos_50.10]</t>
  </si>
  <si>
    <t>[Covid_Obitos_51.10]</t>
  </si>
  <si>
    <t>[Covid_Obitos_52.10]</t>
  </si>
  <si>
    <t>[Covid_Obitos_53.10]</t>
  </si>
  <si>
    <t>[Covid_Obitos_54.10]</t>
  </si>
  <si>
    <t>[Covid_Obitos_55.10]</t>
  </si>
  <si>
    <t>[Covid_Obitos_56.10]</t>
  </si>
  <si>
    <t>[Covid_Obitos_57.10]</t>
  </si>
  <si>
    <t>[Covid_Obitos_58.10]</t>
  </si>
  <si>
    <t>[Covid_Obitos_59.10]</t>
  </si>
  <si>
    <t>[Covid_Obitos_60.10]</t>
  </si>
  <si>
    <t>[Covid_Obitos_61.10]</t>
  </si>
  <si>
    <t>[Covid_Obitos_62.10]</t>
  </si>
  <si>
    <t>[Covid_Obitos_63.10]</t>
  </si>
  <si>
    <t>[Covid_Obitos_64.10]</t>
  </si>
  <si>
    <t>[Covid_Obitos_65.10]</t>
  </si>
  <si>
    <t>[Covid_Obitos_66.10]</t>
  </si>
  <si>
    <t>[Covid_Obitos_67.10]</t>
  </si>
  <si>
    <t>[Covid_Obitos_68.10]</t>
  </si>
  <si>
    <t>[Covid_Obitos_69.10]</t>
  </si>
  <si>
    <t>[Covid_Obitos_70.10]</t>
  </si>
  <si>
    <t>[Covid_Obitos_71.10]</t>
  </si>
  <si>
    <t>[Covid_Obitos_72.10]</t>
  </si>
  <si>
    <t>[Covid_Obitos_73.10]</t>
  </si>
  <si>
    <t>[Covid_Obitos_74.10]</t>
  </si>
  <si>
    <t>[Covid_Obitos_75.10]</t>
  </si>
  <si>
    <t>[Covid_Obitos_76.10]</t>
  </si>
  <si>
    <t>[Covid_Obitos_77.10]</t>
  </si>
  <si>
    <t>[Covid_Obitos_78.10]</t>
  </si>
  <si>
    <t>[Covid_Obitos_79.10]</t>
  </si>
  <si>
    <t>[Covid_Obitos_80.10]</t>
  </si>
  <si>
    <t>[Covid_Obitos_81.10]</t>
  </si>
  <si>
    <t>[Covid_Obitos_82.10]</t>
  </si>
  <si>
    <t>[Covid_Obitos_83.10]</t>
  </si>
  <si>
    <t>[Covid_Obitos_84.10]</t>
  </si>
  <si>
    <t>[Covid_Obitos_85.10]</t>
  </si>
  <si>
    <t>[Covid_Obitos_86.10]</t>
  </si>
  <si>
    <t>[Covid_Obitos_87.10]</t>
  </si>
  <si>
    <t>[Covid_Obitos_88.10]</t>
  </si>
  <si>
    <t>[Covid_Obitos_89.10]</t>
  </si>
  <si>
    <t>[Covid_Obitos_90.10]</t>
  </si>
  <si>
    <t>[Covid_Obitos_1.11]</t>
  </si>
  <si>
    <t>[Covid_Obitos_2.11]</t>
  </si>
  <si>
    <t>[Covid_Obitos_3.11]</t>
  </si>
  <si>
    <t>[Covid_Obitos_4.11]</t>
  </si>
  <si>
    <t>[Covid_Obitos_5.11]</t>
  </si>
  <si>
    <t>[Covid_Obitos_6.11]</t>
  </si>
  <si>
    <t>[Covid_Obitos_7.11]</t>
  </si>
  <si>
    <t>[Covid_Obitos_8.11]</t>
  </si>
  <si>
    <t>[Covid_Obitos_9.11]</t>
  </si>
  <si>
    <t>[Covid_Obitos_10.11]</t>
  </si>
  <si>
    <t>[Covid_Obitos_11.11]</t>
  </si>
  <si>
    <t>[Covid_Obitos_12.11]</t>
  </si>
  <si>
    <t>[Covid_Obitos_13.11]</t>
  </si>
  <si>
    <t>[Covid_Obitos_14.11]</t>
  </si>
  <si>
    <t>[Covid_Obitos_15.11]</t>
  </si>
  <si>
    <t>[Covid_Obitos_16.11]</t>
  </si>
  <si>
    <t>[Covid_Obitos_17.11]</t>
  </si>
  <si>
    <t>[Covid_Obitos_18.11]</t>
  </si>
  <si>
    <t>[Covid_Obitos_19.11]</t>
  </si>
  <si>
    <t>[Covid_Obitos_20.11]</t>
  </si>
  <si>
    <t>[Covid_Obitos_21.11]</t>
  </si>
  <si>
    <t>[Covid_Obitos_22.11]</t>
  </si>
  <si>
    <t>[Covid_Obitos_23.11]</t>
  </si>
  <si>
    <t>[Covid_Obitos_24.11]</t>
  </si>
  <si>
    <t>[Covid_Obitos_25.11]</t>
  </si>
  <si>
    <t>[Covid_Obitos_26.11]</t>
  </si>
  <si>
    <t>[Covid_Obitos_27.11]</t>
  </si>
  <si>
    <t>[Covid_Obitos_28.11]</t>
  </si>
  <si>
    <t>[Covid_Obitos_29.11]</t>
  </si>
  <si>
    <t>[Covid_Obitos_30.11]</t>
  </si>
  <si>
    <t>[Covid_Obitos_31.11]</t>
  </si>
  <si>
    <t>[Covid_Obitos_32.11]</t>
  </si>
  <si>
    <t>[Covid_Obitos_33.11]</t>
  </si>
  <si>
    <t>[Covid_Obitos_34.11]</t>
  </si>
  <si>
    <t>[Covid_Obitos_35.11]</t>
  </si>
  <si>
    <t>[Covid_Obitos_36.11]</t>
  </si>
  <si>
    <t>[Covid_Obitos_37.11]</t>
  </si>
  <si>
    <t>[Covid_Obitos_38.11]</t>
  </si>
  <si>
    <t>[Covid_Obitos_39.11]</t>
  </si>
  <si>
    <t>[Covid_Obitos_40.11]</t>
  </si>
  <si>
    <t>[Covid_Obitos_41.11]</t>
  </si>
  <si>
    <t>[Covid_Obitos_42.11]</t>
  </si>
  <si>
    <t>[Covid_Obitos_43.11]</t>
  </si>
  <si>
    <t>[Covid_Obitos_44.11]</t>
  </si>
  <si>
    <t>[Covid_Obitos_45.11]</t>
  </si>
  <si>
    <t>[Covid_Obitos_46.11]</t>
  </si>
  <si>
    <t>[Covid_Obitos_47.11]</t>
  </si>
  <si>
    <t>[Covid_Obitos_48.11]</t>
  </si>
  <si>
    <t>[Covid_Obitos_49.11]</t>
  </si>
  <si>
    <t>[Covid_Obitos_50.11]</t>
  </si>
  <si>
    <t>[Covid_Obitos_51.11]</t>
  </si>
  <si>
    <t>[Covid_Obitos_52.11]</t>
  </si>
  <si>
    <t>[Covid_Obitos_53.11]</t>
  </si>
  <si>
    <t>[Covid_Obitos_54.11]</t>
  </si>
  <si>
    <t>[Covid_Obitos_55.11]</t>
  </si>
  <si>
    <t>[Covid_Obitos_56.11]</t>
  </si>
  <si>
    <t>[Covid_Obitos_57.11]</t>
  </si>
  <si>
    <t>[Covid_Obitos_58.11]</t>
  </si>
  <si>
    <t>[Covid_Obitos_59.11]</t>
  </si>
  <si>
    <t>[Covid_Obitos_60.11]</t>
  </si>
  <si>
    <t>[Covid_Obitos_61.11]</t>
  </si>
  <si>
    <t>[Covid_Obitos_62.11]</t>
  </si>
  <si>
    <t>[Covid_Obitos_63.11]</t>
  </si>
  <si>
    <t>[Covid_Obitos_64.11]</t>
  </si>
  <si>
    <t>[Covid_Obitos_65.11]</t>
  </si>
  <si>
    <t>[Covid_Obitos_66.11]</t>
  </si>
  <si>
    <t>[Covid_Obitos_67.11]</t>
  </si>
  <si>
    <t>[Covid_Obitos_68.11]</t>
  </si>
  <si>
    <t>[Covid_Obitos_69.11]</t>
  </si>
  <si>
    <t>[Covid_Obitos_70.11]</t>
  </si>
  <si>
    <t>[Covid_Obitos_71.11]</t>
  </si>
  <si>
    <t>[Covid_Obitos_72.11]</t>
  </si>
  <si>
    <t>[Covid_Obitos_73.11]</t>
  </si>
  <si>
    <t>[Covid_Obitos_74.11]</t>
  </si>
  <si>
    <t>[Covid_Obitos_75.11]</t>
  </si>
  <si>
    <t>[Covid_Obitos_76.11]</t>
  </si>
  <si>
    <t>[Covid_Obitos_77.11]</t>
  </si>
  <si>
    <t>[Covid_Obitos_78.11]</t>
  </si>
  <si>
    <t>[Covid_Obitos_79.11]</t>
  </si>
  <si>
    <t>[Covid_Obitos_80.11]</t>
  </si>
  <si>
    <t>[Covid_Obitos_81.11]</t>
  </si>
  <si>
    <t>[Covid_Obitos_82.11]</t>
  </si>
  <si>
    <t>[Covid_Obitos_83.11]</t>
  </si>
  <si>
    <t>[Covid_Obitos_84.11]</t>
  </si>
  <si>
    <t>[Covid_Obitos_85.11]</t>
  </si>
  <si>
    <t>[Covid_Obitos_86.11]</t>
  </si>
  <si>
    <t>[Covid_Obitos_87.11]</t>
  </si>
  <si>
    <t>[Covid_Obitos_88.11]</t>
  </si>
  <si>
    <t>[Covid_Obitos_89.11]</t>
  </si>
  <si>
    <t>[Covid_Obitos_90.11]</t>
  </si>
  <si>
    <t>[Covid_Obitos_1.12]</t>
  </si>
  <si>
    <t>[Covid_Obitos_2.12]</t>
  </si>
  <si>
    <t>[Covid_Obitos_3.12]</t>
  </si>
  <si>
    <t>[Covid_Obitos_4.12]</t>
  </si>
  <si>
    <t>[Covid_Obitos_5.12]</t>
  </si>
  <si>
    <t>[Covid_Obitos_6.12]</t>
  </si>
  <si>
    <t>[Covid_Obitos_7.12]</t>
  </si>
  <si>
    <t>[Covid_Obitos_8.12]</t>
  </si>
  <si>
    <t>[Covid_Obitos_9.12]</t>
  </si>
  <si>
    <t>[Covid_Obitos_10.12]</t>
  </si>
  <si>
    <t>[Covid_Obitos_11.12]</t>
  </si>
  <si>
    <t>[Covid_Obitos_12.12]</t>
  </si>
  <si>
    <t>[Covid_Obitos_13.12]</t>
  </si>
  <si>
    <t>[Covid_Obitos_14.12]</t>
  </si>
  <si>
    <t>[Covid_Obitos_15.12]</t>
  </si>
  <si>
    <t>[Covid_Obitos_16.12]</t>
  </si>
  <si>
    <t>[Covid_Obitos_17.12]</t>
  </si>
  <si>
    <t>[Covid_Obitos_18.12]</t>
  </si>
  <si>
    <t>[Covid_Obitos_19.12]</t>
  </si>
  <si>
    <t>[Covid_Obitos_20.12]</t>
  </si>
  <si>
    <t>[Covid_Obitos_21.12]</t>
  </si>
  <si>
    <t>[Covid_Obitos_22.12]</t>
  </si>
  <si>
    <t>[Covid_Obitos_23.12]</t>
  </si>
  <si>
    <t>[Covid_Obitos_24.12]</t>
  </si>
  <si>
    <t>[Covid_Obitos_25.12]</t>
  </si>
  <si>
    <t>[Covid_Obitos_26.12]</t>
  </si>
  <si>
    <t>[Covid_Obitos_27.12]</t>
  </si>
  <si>
    <t>[Covid_Obitos_28.12]</t>
  </si>
  <si>
    <t>[Covid_Obitos_29.12]</t>
  </si>
  <si>
    <t>[Covid_Obitos_30.12]</t>
  </si>
  <si>
    <t>[Covid_Obitos_31.12]</t>
  </si>
  <si>
    <t>[Covid_Obitos_32.12]</t>
  </si>
  <si>
    <t>[Covid_Obitos_33.12]</t>
  </si>
  <si>
    <t>[Covid_Obitos_34.12]</t>
  </si>
  <si>
    <t>[Covid_Obitos_35.12]</t>
  </si>
  <si>
    <t>[Covid_Obitos_36.12]</t>
  </si>
  <si>
    <t>[Covid_Obitos_37.12]</t>
  </si>
  <si>
    <t>[Covid_Obitos_38.12]</t>
  </si>
  <si>
    <t>[Covid_Obitos_39.12]</t>
  </si>
  <si>
    <t>[Covid_Obitos_40.12]</t>
  </si>
  <si>
    <t>[Covid_Obitos_41.12]</t>
  </si>
  <si>
    <t>[Covid_Obitos_42.12]</t>
  </si>
  <si>
    <t>[Covid_Obitos_43.12]</t>
  </si>
  <si>
    <t>[Covid_Obitos_44.12]</t>
  </si>
  <si>
    <t>[Covid_Obitos_45.12]</t>
  </si>
  <si>
    <t>[Covid_Obitos_46.12]</t>
  </si>
  <si>
    <t>[Covid_Obitos_47.12]</t>
  </si>
  <si>
    <t>[Covid_Obitos_48.12]</t>
  </si>
  <si>
    <t>[Covid_Obitos_49.12]</t>
  </si>
  <si>
    <t>[Covid_Obitos_50.12]</t>
  </si>
  <si>
    <t>[Covid_Obitos_51.12]</t>
  </si>
  <si>
    <t>[Covid_Obitos_52.12]</t>
  </si>
  <si>
    <t>[Covid_Obitos_53.12]</t>
  </si>
  <si>
    <t>[Covid_Obitos_54.12]</t>
  </si>
  <si>
    <t>[Covid_Obitos_55.12]</t>
  </si>
  <si>
    <t>[Covid_Obitos_56.12]</t>
  </si>
  <si>
    <t>[Covid_Obitos_57.12]</t>
  </si>
  <si>
    <t>[Covid_Obitos_58.12]</t>
  </si>
  <si>
    <t>[Covid_Obitos_59.12]</t>
  </si>
  <si>
    <t>[Covid_Obitos_60.12]</t>
  </si>
  <si>
    <t>[Covid_Obitos_61.12]</t>
  </si>
  <si>
    <t>[Covid_Obitos_62.12]</t>
  </si>
  <si>
    <t>[Covid_Obitos_63.12]</t>
  </si>
  <si>
    <t>[Covid_Obitos_64.12]</t>
  </si>
  <si>
    <t>[Covid_Obitos_65.12]</t>
  </si>
  <si>
    <t>[Covid_Obitos_66.12]</t>
  </si>
  <si>
    <t>[Covid_Obitos_67.12]</t>
  </si>
  <si>
    <t>[Covid_Obitos_68.12]</t>
  </si>
  <si>
    <t>[Covid_Obitos_69.12]</t>
  </si>
  <si>
    <t>[Covid_Obitos_70.12]</t>
  </si>
  <si>
    <t>[Covid_Obitos_71.12]</t>
  </si>
  <si>
    <t>[Covid_Obitos_72.12]</t>
  </si>
  <si>
    <t>[Covid_Obitos_73.12]</t>
  </si>
  <si>
    <t>[Covid_Obitos_74.12]</t>
  </si>
  <si>
    <t>[Covid_Obitos_75.12]</t>
  </si>
  <si>
    <t>[Covid_Obitos_76.12]</t>
  </si>
  <si>
    <t>[Covid_Obitos_77.12]</t>
  </si>
  <si>
    <t>[Covid_Obitos_78.12]</t>
  </si>
  <si>
    <t>[Covid_Obitos_79.12]</t>
  </si>
  <si>
    <t>[Covid_Obitos_80.12]</t>
  </si>
  <si>
    <t>[Covid_Obitos_81.12]</t>
  </si>
  <si>
    <t>[Covid_Obitos_82.12]</t>
  </si>
  <si>
    <t>[Covid_Obitos_83.12]</t>
  </si>
  <si>
    <t>[Covid_Obitos_84.12]</t>
  </si>
  <si>
    <t>[Covid_Obitos_85.12]</t>
  </si>
  <si>
    <t>[Covid_Obitos_86.12]</t>
  </si>
  <si>
    <t>[Covid_Obitos_87.12]</t>
  </si>
  <si>
    <t>[Covid_Obitos_88.12]</t>
  </si>
  <si>
    <t>[Covid_Obitos_89.12]</t>
  </si>
  <si>
    <t>[Covid_Obitos_90.12]</t>
  </si>
  <si>
    <t>[Covid_Obitos_1.13]</t>
  </si>
  <si>
    <t>[Covid_Obitos_2.13]</t>
  </si>
  <si>
    <t>[Covid_Obitos_3.13]</t>
  </si>
  <si>
    <t>[Covid_Obitos_4.13]</t>
  </si>
  <si>
    <t>[Covid_Obitos_5.13]</t>
  </si>
  <si>
    <t>[Covid_Obitos_6.13]</t>
  </si>
  <si>
    <t>[Covid_Obitos_7.13]</t>
  </si>
  <si>
    <t>[Covid_Obitos_8.13]</t>
  </si>
  <si>
    <t>[Covid_Obitos_9.13]</t>
  </si>
  <si>
    <t>[Covid_Obitos_10.13]</t>
  </si>
  <si>
    <t>[Covid_Obitos_11.13]</t>
  </si>
  <si>
    <t>[Covid_Obitos_12.13]</t>
  </si>
  <si>
    <t>[Covid_Obitos_13.13]</t>
  </si>
  <si>
    <t>[Covid_Obitos_14.13]</t>
  </si>
  <si>
    <t>[Covid_Obitos_15.13]</t>
  </si>
  <si>
    <t>[Covid_Obitos_16.13]</t>
  </si>
  <si>
    <t>[Covid_Obitos_17.13]</t>
  </si>
  <si>
    <t>[Covid_Obitos_18.13]</t>
  </si>
  <si>
    <t>[Covid_Obitos_19.13]</t>
  </si>
  <si>
    <t>[Covid_Obitos_20.13]</t>
  </si>
  <si>
    <t>[Covid_Obitos_21.13]</t>
  </si>
  <si>
    <t>[Covid_Obitos_22.13]</t>
  </si>
  <si>
    <t>[Covid_Obitos_23.13]</t>
  </si>
  <si>
    <t>[Covid_Obitos_24.13]</t>
  </si>
  <si>
    <t>[Covid_Obitos_25.13]</t>
  </si>
  <si>
    <t>[Covid_Obitos_26.13]</t>
  </si>
  <si>
    <t>[Covid_Obitos_27.13]</t>
  </si>
  <si>
    <t>[Covid_Obitos_28.13]</t>
  </si>
  <si>
    <t>[Covid_Obitos_29.13]</t>
  </si>
  <si>
    <t>[Covid_Obitos_30.13]</t>
  </si>
  <si>
    <t>[Covid_Obitos_31.13]</t>
  </si>
  <si>
    <t>[Covid_Obitos_32.13]</t>
  </si>
  <si>
    <t>[Covid_Obitos_33.13]</t>
  </si>
  <si>
    <t>[Covid_Obitos_34.13]</t>
  </si>
  <si>
    <t>[Covid_Obitos_35.13]</t>
  </si>
  <si>
    <t>[Covid_Obitos_36.13]</t>
  </si>
  <si>
    <t>[Covid_Obitos_37.13]</t>
  </si>
  <si>
    <t>[Covid_Obitos_38.13]</t>
  </si>
  <si>
    <t>[Covid_Obitos_39.13]</t>
  </si>
  <si>
    <t>[Covid_Obitos_40.13]</t>
  </si>
  <si>
    <t>[Covid_Obitos_41.13]</t>
  </si>
  <si>
    <t>[Covid_Obitos_42.13]</t>
  </si>
  <si>
    <t>[Covid_Obitos_43.13]</t>
  </si>
  <si>
    <t>[Covid_Obitos_44.13]</t>
  </si>
  <si>
    <t>[Covid_Obitos_45.13]</t>
  </si>
  <si>
    <t>[Covid_Obitos_46.13]</t>
  </si>
  <si>
    <t>[Covid_Obitos_47.13]</t>
  </si>
  <si>
    <t>[Covid_Obitos_48.13]</t>
  </si>
  <si>
    <t>[Covid_Obitos_49.13]</t>
  </si>
  <si>
    <t>[Covid_Obitos_50.13]</t>
  </si>
  <si>
    <t>[Covid_Obitos_51.13]</t>
  </si>
  <si>
    <t>[Covid_Obitos_52.13]</t>
  </si>
  <si>
    <t>[Covid_Obitos_53.13]</t>
  </si>
  <si>
    <t>[Covid_Obitos_54.13]</t>
  </si>
  <si>
    <t>[Covid_Obitos_55.13]</t>
  </si>
  <si>
    <t>[Covid_Obitos_56.13]</t>
  </si>
  <si>
    <t>[Covid_Obitos_57.13]</t>
  </si>
  <si>
    <t>[Covid_Obitos_58.13]</t>
  </si>
  <si>
    <t>[Covid_Obitos_59.13]</t>
  </si>
  <si>
    <t>[Covid_Obitos_60.13]</t>
  </si>
  <si>
    <t>[Covid_Obitos_61.13]</t>
  </si>
  <si>
    <t>[Covid_Obitos_62.13]</t>
  </si>
  <si>
    <t>[Covid_Obitos_63.13]</t>
  </si>
  <si>
    <t>[Covid_Obitos_64.13]</t>
  </si>
  <si>
    <t>[Covid_Obitos_65.13]</t>
  </si>
  <si>
    <t>[Covid_Obitos_66.13]</t>
  </si>
  <si>
    <t>[Covid_Obitos_67.13]</t>
  </si>
  <si>
    <t>[Covid_Obitos_68.13]</t>
  </si>
  <si>
    <t>[Covid_Obitos_69.13]</t>
  </si>
  <si>
    <t>[Covid_Obitos_70.13]</t>
  </si>
  <si>
    <t>[Covid_Obitos_71.13]</t>
  </si>
  <si>
    <t>[Covid_Obitos_72.13]</t>
  </si>
  <si>
    <t>[Covid_Obitos_73.13]</t>
  </si>
  <si>
    <t>[Covid_Obitos_74.13]</t>
  </si>
  <si>
    <t>[Covid_Obitos_75.13]</t>
  </si>
  <si>
    <t>[Covid_Obitos_76.13]</t>
  </si>
  <si>
    <t>[Covid_Obitos_77.13]</t>
  </si>
  <si>
    <t>[Covid_Obitos_78.13]</t>
  </si>
  <si>
    <t>[Covid_Obitos_79.13]</t>
  </si>
  <si>
    <t>[Covid_Obitos_80.13]</t>
  </si>
  <si>
    <t>[Covid_Obitos_81.13]</t>
  </si>
  <si>
    <t>[Covid_Obitos_82.13]</t>
  </si>
  <si>
    <t>[Covid_Obitos_83.13]</t>
  </si>
  <si>
    <t>[Covid_Obitos_84.13]</t>
  </si>
  <si>
    <t>[Covid_Obitos_85.13]</t>
  </si>
  <si>
    <t>[Covid_Obitos_86.13]</t>
  </si>
  <si>
    <t>[Covid_Obitos_87.13]</t>
  </si>
  <si>
    <t>[Covid_Obitos_88.13]</t>
  </si>
  <si>
    <t>[Covid_Obitos_89.13]</t>
  </si>
  <si>
    <t>[Covid_Obitos_90.13]</t>
  </si>
  <si>
    <t>[Covid_Obitos_1.14]</t>
  </si>
  <si>
    <t>[Covid_Obitos_2.14]</t>
  </si>
  <si>
    <t>[Covid_Obitos_3.14]</t>
  </si>
  <si>
    <t>[Covid_Obitos_4.14]</t>
  </si>
  <si>
    <t>[Covid_Obitos_5.14]</t>
  </si>
  <si>
    <t>[Covid_Obitos_6.14]</t>
  </si>
  <si>
    <t>[Covid_Obitos_7.14]</t>
  </si>
  <si>
    <t>[Covid_Obitos_8.14]</t>
  </si>
  <si>
    <t>[Covid_Obitos_9.14]</t>
  </si>
  <si>
    <t>[Covid_Obitos_10.14]</t>
  </si>
  <si>
    <t>[Covid_Obitos_11.14]</t>
  </si>
  <si>
    <t>[Covid_Obitos_12.14]</t>
  </si>
  <si>
    <t>[Covid_Obitos_13.14]</t>
  </si>
  <si>
    <t>[Covid_Obitos_14.14]</t>
  </si>
  <si>
    <t>[Covid_Obitos_15.14]</t>
  </si>
  <si>
    <t>[Covid_Obitos_16.14]</t>
  </si>
  <si>
    <t>[Covid_Obitos_17.14]</t>
  </si>
  <si>
    <t>[Covid_Obitos_18.14]</t>
  </si>
  <si>
    <t>[Covid_Obitos_19.14]</t>
  </si>
  <si>
    <t>[Covid_Obitos_20.14]</t>
  </si>
  <si>
    <t>[Covid_Obitos_21.14]</t>
  </si>
  <si>
    <t>[Covid_Obitos_22.14]</t>
  </si>
  <si>
    <t>[Covid_Obitos_23.14]</t>
  </si>
  <si>
    <t>[Covid_Obitos_24.14]</t>
  </si>
  <si>
    <t>[Covid_Obitos_25.14]</t>
  </si>
  <si>
    <t>[Covid_Obitos_26.14]</t>
  </si>
  <si>
    <t>[Covid_Obitos_27.14]</t>
  </si>
  <si>
    <t>[Covid_Obitos_28.14]</t>
  </si>
  <si>
    <t>[Covid_Obitos_29.14]</t>
  </si>
  <si>
    <t>[Covid_Obitos_30.14]</t>
  </si>
  <si>
    <t>[Covid_Obitos_31.14]</t>
  </si>
  <si>
    <t>[Covid_Obitos_32.14]</t>
  </si>
  <si>
    <t>[Covid_Obitos_33.14]</t>
  </si>
  <si>
    <t>[Covid_Obitos_34.14]</t>
  </si>
  <si>
    <t>[Covid_Obitos_35.14]</t>
  </si>
  <si>
    <t>[Covid_Obitos_36.14]</t>
  </si>
  <si>
    <t>[Covid_Obitos_37.14]</t>
  </si>
  <si>
    <t>[Covid_Obitos_38.14]</t>
  </si>
  <si>
    <t>[Covid_Obitos_39.14]</t>
  </si>
  <si>
    <t>[Covid_Obitos_40.14]</t>
  </si>
  <si>
    <t>[Covid_Obitos_41.14]</t>
  </si>
  <si>
    <t>[Covid_Obitos_42.14]</t>
  </si>
  <si>
    <t>[Covid_Obitos_43.14]</t>
  </si>
  <si>
    <t>[Covid_Obitos_44.14]</t>
  </si>
  <si>
    <t>[Covid_Obitos_45.14]</t>
  </si>
  <si>
    <t>[Covid_Obitos_46.14]</t>
  </si>
  <si>
    <t>[Covid_Obitos_47.14]</t>
  </si>
  <si>
    <t>[Covid_Obitos_48.14]</t>
  </si>
  <si>
    <t>[Covid_Obitos_49.14]</t>
  </si>
  <si>
    <t>[Covid_Obitos_50.14]</t>
  </si>
  <si>
    <t>[Covid_Obitos_51.14]</t>
  </si>
  <si>
    <t>[Covid_Obitos_52.14]</t>
  </si>
  <si>
    <t>[Covid_Obitos_53.14]</t>
  </si>
  <si>
    <t>[Covid_Obitos_54.14]</t>
  </si>
  <si>
    <t>[Covid_Obitos_55.14]</t>
  </si>
  <si>
    <t>[Covid_Obitos_56.14]</t>
  </si>
  <si>
    <t>[Covid_Obitos_57.14]</t>
  </si>
  <si>
    <t>[Covid_Obitos_58.14]</t>
  </si>
  <si>
    <t>[Covid_Obitos_59.14]</t>
  </si>
  <si>
    <t>[Covid_Obitos_60.14]</t>
  </si>
  <si>
    <t>[Covid_Obitos_61.14]</t>
  </si>
  <si>
    <t>[Covid_Obitos_62.14]</t>
  </si>
  <si>
    <t>[Covid_Obitos_63.14]</t>
  </si>
  <si>
    <t>[Covid_Obitos_64.14]</t>
  </si>
  <si>
    <t>[Covid_Obitos_65.14]</t>
  </si>
  <si>
    <t>[Covid_Obitos_66.14]</t>
  </si>
  <si>
    <t>[Covid_Obitos_67.14]</t>
  </si>
  <si>
    <t>[Covid_Obitos_68.14]</t>
  </si>
  <si>
    <t>[Covid_Obitos_69.14]</t>
  </si>
  <si>
    <t>[Covid_Obitos_70.14]</t>
  </si>
  <si>
    <t>[Covid_Obitos_71.14]</t>
  </si>
  <si>
    <t>[Covid_Obitos_72.14]</t>
  </si>
  <si>
    <t>[Covid_Obitos_73.14]</t>
  </si>
  <si>
    <t>[Covid_Obitos_74.14]</t>
  </si>
  <si>
    <t>[Covid_Obitos_75.14]</t>
  </si>
  <si>
    <t>[Covid_Obitos_76.14]</t>
  </si>
  <si>
    <t>[Covid_Obitos_77.14]</t>
  </si>
  <si>
    <t>[Covid_Obitos_78.14]</t>
  </si>
  <si>
    <t>[Covid_Obitos_79.14]</t>
  </si>
  <si>
    <t>[Covid_Obitos_80.14]</t>
  </si>
  <si>
    <t>[Covid_Obitos_81.14]</t>
  </si>
  <si>
    <t>[Covid_Obitos_82.14]</t>
  </si>
  <si>
    <t>[Covid_Obitos_83.14]</t>
  </si>
  <si>
    <t>[Covid_Obitos_84.14]</t>
  </si>
  <si>
    <t>[Covid_Obitos_85.14]</t>
  </si>
  <si>
    <t>[Covid_Obitos_86.14]</t>
  </si>
  <si>
    <t>[Covid_Obitos_87.14]</t>
  </si>
  <si>
    <t>[Covid_Obitos_88.14]</t>
  </si>
  <si>
    <t>[Covid_Obitos_89.14]</t>
  </si>
  <si>
    <t>[Covid_Obitos_90.14]</t>
  </si>
  <si>
    <t>1.1</t>
  </si>
  <si>
    <t>2.1</t>
  </si>
  <si>
    <t>3.1</t>
  </si>
  <si>
    <t>4.1</t>
  </si>
  <si>
    <t>5.1</t>
  </si>
  <si>
    <t>6.1</t>
  </si>
  <si>
    <t>7.1</t>
  </si>
  <si>
    <t>8.1</t>
  </si>
  <si>
    <t>9.1</t>
  </si>
  <si>
    <t>10.1</t>
  </si>
  <si>
    <t>11.1</t>
  </si>
  <si>
    <t>12.1</t>
  </si>
  <si>
    <t>13.1</t>
  </si>
  <si>
    <t>14.1</t>
  </si>
  <si>
    <t>15.1</t>
  </si>
  <si>
    <t>16.1</t>
  </si>
  <si>
    <t>17.1</t>
  </si>
  <si>
    <t>18.1</t>
  </si>
  <si>
    <t>19.1</t>
  </si>
  <si>
    <t>20.1</t>
  </si>
  <si>
    <t>21.1</t>
  </si>
  <si>
    <t>22.1</t>
  </si>
  <si>
    <t>23.1</t>
  </si>
  <si>
    <t>24.1</t>
  </si>
  <si>
    <t>25.1</t>
  </si>
  <si>
    <t>26.1</t>
  </si>
  <si>
    <t>27.1</t>
  </si>
  <si>
    <t>28.1</t>
  </si>
  <si>
    <t>29.1</t>
  </si>
  <si>
    <t>30.1</t>
  </si>
  <si>
    <t>31.1</t>
  </si>
  <si>
    <t>32.1</t>
  </si>
  <si>
    <t>33.1</t>
  </si>
  <si>
    <t>34.1</t>
  </si>
  <si>
    <t>35.1</t>
  </si>
  <si>
    <t>36.1</t>
  </si>
  <si>
    <t>37.1</t>
  </si>
  <si>
    <t>38.1</t>
  </si>
  <si>
    <t>39.1</t>
  </si>
  <si>
    <t>40.1</t>
  </si>
  <si>
    <t>41.1</t>
  </si>
  <si>
    <t>42.1</t>
  </si>
  <si>
    <t>43.1</t>
  </si>
  <si>
    <t>44.1</t>
  </si>
  <si>
    <t>45.1</t>
  </si>
  <si>
    <t>46.1</t>
  </si>
  <si>
    <t>47.1</t>
  </si>
  <si>
    <t>48.1</t>
  </si>
  <si>
    <t>49.1</t>
  </si>
  <si>
    <t>50.1</t>
  </si>
  <si>
    <t>51.1</t>
  </si>
  <si>
    <t>52.1</t>
  </si>
  <si>
    <t>53.1</t>
  </si>
  <si>
    <t>54.1</t>
  </si>
  <si>
    <t>55.1</t>
  </si>
  <si>
    <t>56.1</t>
  </si>
  <si>
    <t>57.1</t>
  </si>
  <si>
    <t>58.1</t>
  </si>
  <si>
    <t>59.1</t>
  </si>
  <si>
    <t>60.1</t>
  </si>
  <si>
    <t>61.1</t>
  </si>
  <si>
    <t>62.1</t>
  </si>
  <si>
    <t>63.1</t>
  </si>
  <si>
    <t>64.1</t>
  </si>
  <si>
    <t>65.1</t>
  </si>
  <si>
    <t>66.1</t>
  </si>
  <si>
    <t>67.1</t>
  </si>
  <si>
    <t>68.1</t>
  </si>
  <si>
    <t>69.1</t>
  </si>
  <si>
    <t>70.1</t>
  </si>
  <si>
    <t>71.1</t>
  </si>
  <si>
    <t>72.1</t>
  </si>
  <si>
    <t>73.1</t>
  </si>
  <si>
    <t>74.1</t>
  </si>
  <si>
    <t>75.1</t>
  </si>
  <si>
    <t>76.1</t>
  </si>
  <si>
    <t>77.1</t>
  </si>
  <si>
    <t>78.1</t>
  </si>
  <si>
    <t>79.1</t>
  </si>
  <si>
    <t>80.1</t>
  </si>
  <si>
    <t>81.1</t>
  </si>
  <si>
    <t>82.1</t>
  </si>
  <si>
    <t>83.1</t>
  </si>
  <si>
    <t>84.1</t>
  </si>
  <si>
    <t>85.1</t>
  </si>
  <si>
    <t>86.1</t>
  </si>
  <si>
    <t>87.1</t>
  </si>
  <si>
    <t>88.1</t>
  </si>
  <si>
    <t>89.1</t>
  </si>
  <si>
    <t>90.1</t>
  </si>
  <si>
    <t>1.2</t>
  </si>
  <si>
    <t>2.2</t>
  </si>
  <si>
    <t>3.2</t>
  </si>
  <si>
    <t>4.2</t>
  </si>
  <si>
    <t>5.2</t>
  </si>
  <si>
    <t>6.2</t>
  </si>
  <si>
    <t>7.2</t>
  </si>
  <si>
    <t>8.2</t>
  </si>
  <si>
    <t>9.2</t>
  </si>
  <si>
    <t>10.2</t>
  </si>
  <si>
    <t>11.2</t>
  </si>
  <si>
    <t>12.2</t>
  </si>
  <si>
    <t>13.2</t>
  </si>
  <si>
    <t>14.2</t>
  </si>
  <si>
    <t>15.2</t>
  </si>
  <si>
    <t>16.2</t>
  </si>
  <si>
    <t>17.2</t>
  </si>
  <si>
    <t>18.2</t>
  </si>
  <si>
    <t>19.2</t>
  </si>
  <si>
    <t>20.2</t>
  </si>
  <si>
    <t>21.2</t>
  </si>
  <si>
    <t>22.2</t>
  </si>
  <si>
    <t>23.2</t>
  </si>
  <si>
    <t>24.2</t>
  </si>
  <si>
    <t>25.2</t>
  </si>
  <si>
    <t>26.2</t>
  </si>
  <si>
    <t>27.2</t>
  </si>
  <si>
    <t>28.2</t>
  </si>
  <si>
    <t>29.2</t>
  </si>
  <si>
    <t>30.2</t>
  </si>
  <si>
    <t>31.2</t>
  </si>
  <si>
    <t>32.2</t>
  </si>
  <si>
    <t>33.2</t>
  </si>
  <si>
    <t>34.2</t>
  </si>
  <si>
    <t>35.2</t>
  </si>
  <si>
    <t>36.2</t>
  </si>
  <si>
    <t>37.2</t>
  </si>
  <si>
    <t>38.2</t>
  </si>
  <si>
    <t>39.2</t>
  </si>
  <si>
    <t>40.2</t>
  </si>
  <si>
    <t>41.2</t>
  </si>
  <si>
    <t>42.2</t>
  </si>
  <si>
    <t>43.2</t>
  </si>
  <si>
    <t>44.2</t>
  </si>
  <si>
    <t>45.2</t>
  </si>
  <si>
    <t>46.2</t>
  </si>
  <si>
    <t>47.2</t>
  </si>
  <si>
    <t>48.2</t>
  </si>
  <si>
    <t>49.2</t>
  </si>
  <si>
    <t>50.2</t>
  </si>
  <si>
    <t>51.2</t>
  </si>
  <si>
    <t>52.2</t>
  </si>
  <si>
    <t>53.2</t>
  </si>
  <si>
    <t>54.2</t>
  </si>
  <si>
    <t>55.2</t>
  </si>
  <si>
    <t>56.2</t>
  </si>
  <si>
    <t>57.2</t>
  </si>
  <si>
    <t>58.2</t>
  </si>
  <si>
    <t>59.2</t>
  </si>
  <si>
    <t>60.2</t>
  </si>
  <si>
    <t>61.2</t>
  </si>
  <si>
    <t>62.2</t>
  </si>
  <si>
    <t>63.2</t>
  </si>
  <si>
    <t>64.2</t>
  </si>
  <si>
    <t>65.2</t>
  </si>
  <si>
    <t>66.2</t>
  </si>
  <si>
    <t>67.2</t>
  </si>
  <si>
    <t>68.2</t>
  </si>
  <si>
    <t>69.2</t>
  </si>
  <si>
    <t>70.2</t>
  </si>
  <si>
    <t>71.2</t>
  </si>
  <si>
    <t>72.2</t>
  </si>
  <si>
    <t>73.2</t>
  </si>
  <si>
    <t>74.2</t>
  </si>
  <si>
    <t>75.2</t>
  </si>
  <si>
    <t>76.2</t>
  </si>
  <si>
    <t>77.2</t>
  </si>
  <si>
    <t>78.2</t>
  </si>
  <si>
    <t>79.2</t>
  </si>
  <si>
    <t>80.2</t>
  </si>
  <si>
    <t>81.2</t>
  </si>
  <si>
    <t>82.2</t>
  </si>
  <si>
    <t>83.2</t>
  </si>
  <si>
    <t>84.2</t>
  </si>
  <si>
    <t>85.2</t>
  </si>
  <si>
    <t>86.2</t>
  </si>
  <si>
    <t>87.2</t>
  </si>
  <si>
    <t>88.2</t>
  </si>
  <si>
    <t>89.2</t>
  </si>
  <si>
    <t>90.2</t>
  </si>
  <si>
    <t>1.3</t>
  </si>
  <si>
    <t>2.3</t>
  </si>
  <si>
    <t>3.3</t>
  </si>
  <si>
    <t>4.3</t>
  </si>
  <si>
    <t>5.3</t>
  </si>
  <si>
    <t>6.3</t>
  </si>
  <si>
    <t>7.3</t>
  </si>
  <si>
    <t>8.3</t>
  </si>
  <si>
    <t>9.3</t>
  </si>
  <si>
    <t>10.3</t>
  </si>
  <si>
    <t>11.3</t>
  </si>
  <si>
    <t>12.3</t>
  </si>
  <si>
    <t>13.3</t>
  </si>
  <si>
    <t>14.3</t>
  </si>
  <si>
    <t>15.3</t>
  </si>
  <si>
    <t>16.3</t>
  </si>
  <si>
    <t>17.3</t>
  </si>
  <si>
    <t>18.3</t>
  </si>
  <si>
    <t>19.3</t>
  </si>
  <si>
    <t>20.3</t>
  </si>
  <si>
    <t>21.3</t>
  </si>
  <si>
    <t>22.3</t>
  </si>
  <si>
    <t>23.3</t>
  </si>
  <si>
    <t>24.3</t>
  </si>
  <si>
    <t>25.3</t>
  </si>
  <si>
    <t>26.3</t>
  </si>
  <si>
    <t>27.3</t>
  </si>
  <si>
    <t>28.3</t>
  </si>
  <si>
    <t>29.3</t>
  </si>
  <si>
    <t>30.3</t>
  </si>
  <si>
    <t>31.3</t>
  </si>
  <si>
    <t>32.3</t>
  </si>
  <si>
    <t>33.3</t>
  </si>
  <si>
    <t>34.3</t>
  </si>
  <si>
    <t>35.3</t>
  </si>
  <si>
    <t>36.3</t>
  </si>
  <si>
    <t>37.3</t>
  </si>
  <si>
    <t>38.3</t>
  </si>
  <si>
    <t>39.3</t>
  </si>
  <si>
    <t>40.3</t>
  </si>
  <si>
    <t>41.3</t>
  </si>
  <si>
    <t>42.3</t>
  </si>
  <si>
    <t>43.3</t>
  </si>
  <si>
    <t>44.3</t>
  </si>
  <si>
    <t>45.3</t>
  </si>
  <si>
    <t>46.3</t>
  </si>
  <si>
    <t>47.3</t>
  </si>
  <si>
    <t>48.3</t>
  </si>
  <si>
    <t>49.3</t>
  </si>
  <si>
    <t>50.3</t>
  </si>
  <si>
    <t>51.3</t>
  </si>
  <si>
    <t>52.3</t>
  </si>
  <si>
    <t>53.3</t>
  </si>
  <si>
    <t>54.3</t>
  </si>
  <si>
    <t>55.3</t>
  </si>
  <si>
    <t>56.3</t>
  </si>
  <si>
    <t>57.3</t>
  </si>
  <si>
    <t>58.3</t>
  </si>
  <si>
    <t>59.3</t>
  </si>
  <si>
    <t>60.3</t>
  </si>
  <si>
    <t>61.3</t>
  </si>
  <si>
    <t>62.3</t>
  </si>
  <si>
    <t>63.3</t>
  </si>
  <si>
    <t>64.3</t>
  </si>
  <si>
    <t>65.3</t>
  </si>
  <si>
    <t>66.3</t>
  </si>
  <si>
    <t>67.3</t>
  </si>
  <si>
    <t>68.3</t>
  </si>
  <si>
    <t>69.3</t>
  </si>
  <si>
    <t>70.3</t>
  </si>
  <si>
    <t>71.3</t>
  </si>
  <si>
    <t>72.3</t>
  </si>
  <si>
    <t>73.3</t>
  </si>
  <si>
    <t>74.3</t>
  </si>
  <si>
    <t>75.3</t>
  </si>
  <si>
    <t>76.3</t>
  </si>
  <si>
    <t>77.3</t>
  </si>
  <si>
    <t>78.3</t>
  </si>
  <si>
    <t>79.3</t>
  </si>
  <si>
    <t>80.3</t>
  </si>
  <si>
    <t>81.3</t>
  </si>
  <si>
    <t>82.3</t>
  </si>
  <si>
    <t>83.3</t>
  </si>
  <si>
    <t>84.3</t>
  </si>
  <si>
    <t>85.3</t>
  </si>
  <si>
    <t>86.3</t>
  </si>
  <si>
    <t>87.3</t>
  </si>
  <si>
    <t>88.3</t>
  </si>
  <si>
    <t>89.3</t>
  </si>
  <si>
    <t>90.3</t>
  </si>
  <si>
    <t>1.4</t>
  </si>
  <si>
    <t>2.4</t>
  </si>
  <si>
    <t>3.4</t>
  </si>
  <si>
    <t>4.4</t>
  </si>
  <si>
    <t>5.4</t>
  </si>
  <si>
    <t>6.4</t>
  </si>
  <si>
    <t>7.4</t>
  </si>
  <si>
    <t>8.4</t>
  </si>
  <si>
    <t>9.4</t>
  </si>
  <si>
    <t>10.4</t>
  </si>
  <si>
    <t>11.4</t>
  </si>
  <si>
    <t>12.4</t>
  </si>
  <si>
    <t>13.4</t>
  </si>
  <si>
    <t>14.4</t>
  </si>
  <si>
    <t>15.4</t>
  </si>
  <si>
    <t>16.4</t>
  </si>
  <si>
    <t>17.4</t>
  </si>
  <si>
    <t>18.4</t>
  </si>
  <si>
    <t>19.4</t>
  </si>
  <si>
    <t>20.4</t>
  </si>
  <si>
    <t>21.4</t>
  </si>
  <si>
    <t>22.4</t>
  </si>
  <si>
    <t>23.4</t>
  </si>
  <si>
    <t>24.4</t>
  </si>
  <si>
    <t>25.4</t>
  </si>
  <si>
    <t>26.4</t>
  </si>
  <si>
    <t>27.4</t>
  </si>
  <si>
    <t>28.4</t>
  </si>
  <si>
    <t>29.4</t>
  </si>
  <si>
    <t>30.4</t>
  </si>
  <si>
    <t>31.4</t>
  </si>
  <si>
    <t>32.4</t>
  </si>
  <si>
    <t>33.4</t>
  </si>
  <si>
    <t>34.4</t>
  </si>
  <si>
    <t>35.4</t>
  </si>
  <si>
    <t>36.4</t>
  </si>
  <si>
    <t>37.4</t>
  </si>
  <si>
    <t>38.4</t>
  </si>
  <si>
    <t>39.4</t>
  </si>
  <si>
    <t>40.4</t>
  </si>
  <si>
    <t>41.4</t>
  </si>
  <si>
    <t>42.4</t>
  </si>
  <si>
    <t>43.4</t>
  </si>
  <si>
    <t>44.4</t>
  </si>
  <si>
    <t>45.4</t>
  </si>
  <si>
    <t>46.4</t>
  </si>
  <si>
    <t>47.4</t>
  </si>
  <si>
    <t>48.4</t>
  </si>
  <si>
    <t>49.4</t>
  </si>
  <si>
    <t>50.4</t>
  </si>
  <si>
    <t>51.4</t>
  </si>
  <si>
    <t>52.4</t>
  </si>
  <si>
    <t>53.4</t>
  </si>
  <si>
    <t>54.4</t>
  </si>
  <si>
    <t>55.4</t>
  </si>
  <si>
    <t>56.4</t>
  </si>
  <si>
    <t>57.4</t>
  </si>
  <si>
    <t>58.4</t>
  </si>
  <si>
    <t>59.4</t>
  </si>
  <si>
    <t>60.4</t>
  </si>
  <si>
    <t>61.4</t>
  </si>
  <si>
    <t>62.4</t>
  </si>
  <si>
    <t>63.4</t>
  </si>
  <si>
    <t>64.4</t>
  </si>
  <si>
    <t>65.4</t>
  </si>
  <si>
    <t>66.4</t>
  </si>
  <si>
    <t>67.4</t>
  </si>
  <si>
    <t>68.4</t>
  </si>
  <si>
    <t>69.4</t>
  </si>
  <si>
    <t>70.4</t>
  </si>
  <si>
    <t>71.4</t>
  </si>
  <si>
    <t>72.4</t>
  </si>
  <si>
    <t>73.4</t>
  </si>
  <si>
    <t>74.4</t>
  </si>
  <si>
    <t>75.4</t>
  </si>
  <si>
    <t>76.4</t>
  </si>
  <si>
    <t>77.4</t>
  </si>
  <si>
    <t>78.4</t>
  </si>
  <si>
    <t>79.4</t>
  </si>
  <si>
    <t>80.4</t>
  </si>
  <si>
    <t>81.4</t>
  </si>
  <si>
    <t>82.4</t>
  </si>
  <si>
    <t>83.4</t>
  </si>
  <si>
    <t>84.4</t>
  </si>
  <si>
    <t>85.4</t>
  </si>
  <si>
    <t>86.4</t>
  </si>
  <si>
    <t>87.4</t>
  </si>
  <si>
    <t>88.4</t>
  </si>
  <si>
    <t>89.4</t>
  </si>
  <si>
    <t>90.4</t>
  </si>
  <si>
    <t>1.5</t>
  </si>
  <si>
    <t>2.5</t>
  </si>
  <si>
    <t>3.5</t>
  </si>
  <si>
    <t>4.5</t>
  </si>
  <si>
    <t>5.5</t>
  </si>
  <si>
    <t>6.5</t>
  </si>
  <si>
    <t>7.5</t>
  </si>
  <si>
    <t>8.5</t>
  </si>
  <si>
    <t>9.5</t>
  </si>
  <si>
    <t>10.5</t>
  </si>
  <si>
    <t>11.5</t>
  </si>
  <si>
    <t>12.5</t>
  </si>
  <si>
    <t>13.5</t>
  </si>
  <si>
    <t>14.5</t>
  </si>
  <si>
    <t>15.5</t>
  </si>
  <si>
    <t>16.5</t>
  </si>
  <si>
    <t>17.5</t>
  </si>
  <si>
    <t>18.5</t>
  </si>
  <si>
    <t>19.5</t>
  </si>
  <si>
    <t>20.5</t>
  </si>
  <si>
    <t>21.5</t>
  </si>
  <si>
    <t>22.5</t>
  </si>
  <si>
    <t>23.5</t>
  </si>
  <si>
    <t>24.5</t>
  </si>
  <si>
    <t>25.5</t>
  </si>
  <si>
    <t>26.5</t>
  </si>
  <si>
    <t>27.5</t>
  </si>
  <si>
    <t>28.5</t>
  </si>
  <si>
    <t>29.5</t>
  </si>
  <si>
    <t>30.5</t>
  </si>
  <si>
    <t>31.5</t>
  </si>
  <si>
    <t>32.5</t>
  </si>
  <si>
    <t>33.5</t>
  </si>
  <si>
    <t>34.5</t>
  </si>
  <si>
    <t>35.5</t>
  </si>
  <si>
    <t>36.5</t>
  </si>
  <si>
    <t>37.5</t>
  </si>
  <si>
    <t>38.5</t>
  </si>
  <si>
    <t>39.5</t>
  </si>
  <si>
    <t>40.5</t>
  </si>
  <si>
    <t>41.5</t>
  </si>
  <si>
    <t>42.5</t>
  </si>
  <si>
    <t>43.5</t>
  </si>
  <si>
    <t>44.5</t>
  </si>
  <si>
    <t>45.5</t>
  </si>
  <si>
    <t>46.5</t>
  </si>
  <si>
    <t>47.5</t>
  </si>
  <si>
    <t>48.5</t>
  </si>
  <si>
    <t>49.5</t>
  </si>
  <si>
    <t>50.5</t>
  </si>
  <si>
    <t>51.5</t>
  </si>
  <si>
    <t>52.5</t>
  </si>
  <si>
    <t>53.5</t>
  </si>
  <si>
    <t>54.5</t>
  </si>
  <si>
    <t>55.5</t>
  </si>
  <si>
    <t>56.5</t>
  </si>
  <si>
    <t>57.5</t>
  </si>
  <si>
    <t>58.5</t>
  </si>
  <si>
    <t>59.5</t>
  </si>
  <si>
    <t>60.5</t>
  </si>
  <si>
    <t>61.5</t>
  </si>
  <si>
    <t>62.5</t>
  </si>
  <si>
    <t>63.5</t>
  </si>
  <si>
    <t>64.5</t>
  </si>
  <si>
    <t>65.5</t>
  </si>
  <si>
    <t>66.5</t>
  </si>
  <si>
    <t>67.5</t>
  </si>
  <si>
    <t>68.5</t>
  </si>
  <si>
    <t>69.5</t>
  </si>
  <si>
    <t>70.5</t>
  </si>
  <si>
    <t>71.5</t>
  </si>
  <si>
    <t>72.5</t>
  </si>
  <si>
    <t>73.5</t>
  </si>
  <si>
    <t>74.5</t>
  </si>
  <si>
    <t>75.5</t>
  </si>
  <si>
    <t>76.5</t>
  </si>
  <si>
    <t>77.5</t>
  </si>
  <si>
    <t>78.5</t>
  </si>
  <si>
    <t>79.5</t>
  </si>
  <si>
    <t>80.5</t>
  </si>
  <si>
    <t>81.5</t>
  </si>
  <si>
    <t>82.5</t>
  </si>
  <si>
    <t>83.5</t>
  </si>
  <si>
    <t>84.5</t>
  </si>
  <si>
    <t>85.5</t>
  </si>
  <si>
    <t>86.5</t>
  </si>
  <si>
    <t>87.5</t>
  </si>
  <si>
    <t>88.5</t>
  </si>
  <si>
    <t>89.5</t>
  </si>
  <si>
    <t>90.5</t>
  </si>
  <si>
    <t>1.6</t>
  </si>
  <si>
    <t>2.6</t>
  </si>
  <si>
    <t>3.6</t>
  </si>
  <si>
    <t>4.6</t>
  </si>
  <si>
    <t>5.6</t>
  </si>
  <si>
    <t>6.6</t>
  </si>
  <si>
    <t>7.6</t>
  </si>
  <si>
    <t>8.6</t>
  </si>
  <si>
    <t>9.6</t>
  </si>
  <si>
    <t>10.6</t>
  </si>
  <si>
    <t>11.6</t>
  </si>
  <si>
    <t>12.6</t>
  </si>
  <si>
    <t>13.6</t>
  </si>
  <si>
    <t>14.6</t>
  </si>
  <si>
    <t>15.6</t>
  </si>
  <si>
    <t>16.6</t>
  </si>
  <si>
    <t>17.6</t>
  </si>
  <si>
    <t>18.6</t>
  </si>
  <si>
    <t>19.6</t>
  </si>
  <si>
    <t>20.6</t>
  </si>
  <si>
    <t>21.6</t>
  </si>
  <si>
    <t>22.6</t>
  </si>
  <si>
    <t>23.6</t>
  </si>
  <si>
    <t>24.6</t>
  </si>
  <si>
    <t>25.6</t>
  </si>
  <si>
    <t>26.6</t>
  </si>
  <si>
    <t>27.6</t>
  </si>
  <si>
    <t>28.6</t>
  </si>
  <si>
    <t>29.6</t>
  </si>
  <si>
    <t>30.6</t>
  </si>
  <si>
    <t>31.6</t>
  </si>
  <si>
    <t>32.6</t>
  </si>
  <si>
    <t>33.6</t>
  </si>
  <si>
    <t>34.6</t>
  </si>
  <si>
    <t>35.6</t>
  </si>
  <si>
    <t>36.6</t>
  </si>
  <si>
    <t>37.6</t>
  </si>
  <si>
    <t>38.6</t>
  </si>
  <si>
    <t>39.6</t>
  </si>
  <si>
    <t>40.6</t>
  </si>
  <si>
    <t>41.6</t>
  </si>
  <si>
    <t>42.6</t>
  </si>
  <si>
    <t>43.6</t>
  </si>
  <si>
    <t>44.6</t>
  </si>
  <si>
    <t>45.6</t>
  </si>
  <si>
    <t>46.6</t>
  </si>
  <si>
    <t>47.6</t>
  </si>
  <si>
    <t>48.6</t>
  </si>
  <si>
    <t>49.6</t>
  </si>
  <si>
    <t>50.6</t>
  </si>
  <si>
    <t>51.6</t>
  </si>
  <si>
    <t>52.6</t>
  </si>
  <si>
    <t>53.6</t>
  </si>
  <si>
    <t>54.6</t>
  </si>
  <si>
    <t>55.6</t>
  </si>
  <si>
    <t>56.6</t>
  </si>
  <si>
    <t>57.6</t>
  </si>
  <si>
    <t>58.6</t>
  </si>
  <si>
    <t>59.6</t>
  </si>
  <si>
    <t>60.6</t>
  </si>
  <si>
    <t>61.6</t>
  </si>
  <si>
    <t>62.6</t>
  </si>
  <si>
    <t>63.6</t>
  </si>
  <si>
    <t>64.6</t>
  </si>
  <si>
    <t>65.6</t>
  </si>
  <si>
    <t>66.6</t>
  </si>
  <si>
    <t>67.6</t>
  </si>
  <si>
    <t>68.6</t>
  </si>
  <si>
    <t>69.6</t>
  </si>
  <si>
    <t>70.6</t>
  </si>
  <si>
    <t>71.6</t>
  </si>
  <si>
    <t>72.6</t>
  </si>
  <si>
    <t>73.6</t>
  </si>
  <si>
    <t>74.6</t>
  </si>
  <si>
    <t>75.6</t>
  </si>
  <si>
    <t>76.6</t>
  </si>
  <si>
    <t>77.6</t>
  </si>
  <si>
    <t>78.6</t>
  </si>
  <si>
    <t>79.6</t>
  </si>
  <si>
    <t>80.6</t>
  </si>
  <si>
    <t>81.6</t>
  </si>
  <si>
    <t>82.6</t>
  </si>
  <si>
    <t>83.6</t>
  </si>
  <si>
    <t>84.6</t>
  </si>
  <si>
    <t>85.6</t>
  </si>
  <si>
    <t>86.6</t>
  </si>
  <si>
    <t>87.6</t>
  </si>
  <si>
    <t>88.6</t>
  </si>
  <si>
    <t>89.6</t>
  </si>
  <si>
    <t>90.6</t>
  </si>
  <si>
    <t>1.7</t>
  </si>
  <si>
    <t>2.7</t>
  </si>
  <si>
    <t>3.7</t>
  </si>
  <si>
    <t>4.7</t>
  </si>
  <si>
    <t>5.7</t>
  </si>
  <si>
    <t>6.7</t>
  </si>
  <si>
    <t>7.7</t>
  </si>
  <si>
    <t>8.7</t>
  </si>
  <si>
    <t>9.7</t>
  </si>
  <si>
    <t>10.7</t>
  </si>
  <si>
    <t>11.7</t>
  </si>
  <si>
    <t>12.7</t>
  </si>
  <si>
    <t>13.7</t>
  </si>
  <si>
    <t>14.7</t>
  </si>
  <si>
    <t>15.7</t>
  </si>
  <si>
    <t>16.7</t>
  </si>
  <si>
    <t>17.7</t>
  </si>
  <si>
    <t>18.7</t>
  </si>
  <si>
    <t>19.7</t>
  </si>
  <si>
    <t>20.7</t>
  </si>
  <si>
    <t>21.7</t>
  </si>
  <si>
    <t>22.7</t>
  </si>
  <si>
    <t>23.7</t>
  </si>
  <si>
    <t>24.7</t>
  </si>
  <si>
    <t>25.7</t>
  </si>
  <si>
    <t>26.7</t>
  </si>
  <si>
    <t>27.7</t>
  </si>
  <si>
    <t>28.7</t>
  </si>
  <si>
    <t>29.7</t>
  </si>
  <si>
    <t>30.7</t>
  </si>
  <si>
    <t>31.7</t>
  </si>
  <si>
    <t>32.7</t>
  </si>
  <si>
    <t>33.7</t>
  </si>
  <si>
    <t>34.7</t>
  </si>
  <si>
    <t>35.7</t>
  </si>
  <si>
    <t>36.7</t>
  </si>
  <si>
    <t>37.7</t>
  </si>
  <si>
    <t>38.7</t>
  </si>
  <si>
    <t>39.7</t>
  </si>
  <si>
    <t>40.7</t>
  </si>
  <si>
    <t>41.7</t>
  </si>
  <si>
    <t>42.7</t>
  </si>
  <si>
    <t>43.7</t>
  </si>
  <si>
    <t>44.7</t>
  </si>
  <si>
    <t>45.7</t>
  </si>
  <si>
    <t>46.7</t>
  </si>
  <si>
    <t>47.7</t>
  </si>
  <si>
    <t>48.7</t>
  </si>
  <si>
    <t>49.7</t>
  </si>
  <si>
    <t>50.7</t>
  </si>
  <si>
    <t>51.7</t>
  </si>
  <si>
    <t>52.7</t>
  </si>
  <si>
    <t>53.7</t>
  </si>
  <si>
    <t>54.7</t>
  </si>
  <si>
    <t>55.7</t>
  </si>
  <si>
    <t>56.7</t>
  </si>
  <si>
    <t>57.7</t>
  </si>
  <si>
    <t>58.7</t>
  </si>
  <si>
    <t>59.7</t>
  </si>
  <si>
    <t>60.7</t>
  </si>
  <si>
    <t>61.7</t>
  </si>
  <si>
    <t>62.7</t>
  </si>
  <si>
    <t>63.7</t>
  </si>
  <si>
    <t>64.7</t>
  </si>
  <si>
    <t>65.7</t>
  </si>
  <si>
    <t>66.7</t>
  </si>
  <si>
    <t>67.7</t>
  </si>
  <si>
    <t>68.7</t>
  </si>
  <si>
    <t>69.7</t>
  </si>
  <si>
    <t>70.7</t>
  </si>
  <si>
    <t>71.7</t>
  </si>
  <si>
    <t>72.7</t>
  </si>
  <si>
    <t>73.7</t>
  </si>
  <si>
    <t>74.7</t>
  </si>
  <si>
    <t>75.7</t>
  </si>
  <si>
    <t>76.7</t>
  </si>
  <si>
    <t>77.7</t>
  </si>
  <si>
    <t>78.7</t>
  </si>
  <si>
    <t>79.7</t>
  </si>
  <si>
    <t>80.7</t>
  </si>
  <si>
    <t>81.7</t>
  </si>
  <si>
    <t>82.7</t>
  </si>
  <si>
    <t>83.7</t>
  </si>
  <si>
    <t>84.7</t>
  </si>
  <si>
    <t>85.7</t>
  </si>
  <si>
    <t>86.7</t>
  </si>
  <si>
    <t>87.7</t>
  </si>
  <si>
    <t>88.7</t>
  </si>
  <si>
    <t>89.7</t>
  </si>
  <si>
    <t>90.7</t>
  </si>
  <si>
    <t>1.8</t>
  </si>
  <si>
    <t>2.8</t>
  </si>
  <si>
    <t>3.8</t>
  </si>
  <si>
    <t>4.8</t>
  </si>
  <si>
    <t>5.8</t>
  </si>
  <si>
    <t>6.8</t>
  </si>
  <si>
    <t>7.8</t>
  </si>
  <si>
    <t>8.8</t>
  </si>
  <si>
    <t>9.8</t>
  </si>
  <si>
    <t>10.8</t>
  </si>
  <si>
    <t>11.8</t>
  </si>
  <si>
    <t>12.8</t>
  </si>
  <si>
    <t>13.8</t>
  </si>
  <si>
    <t>14.8</t>
  </si>
  <si>
    <t>15.8</t>
  </si>
  <si>
    <t>16.8</t>
  </si>
  <si>
    <t>17.8</t>
  </si>
  <si>
    <t>18.8</t>
  </si>
  <si>
    <t>19.8</t>
  </si>
  <si>
    <t>20.8</t>
  </si>
  <si>
    <t>21.8</t>
  </si>
  <si>
    <t>22.8</t>
  </si>
  <si>
    <t>23.8</t>
  </si>
  <si>
    <t>24.8</t>
  </si>
  <si>
    <t>25.8</t>
  </si>
  <si>
    <t>26.8</t>
  </si>
  <si>
    <t>27.8</t>
  </si>
  <si>
    <t>28.8</t>
  </si>
  <si>
    <t>29.8</t>
  </si>
  <si>
    <t>30.8</t>
  </si>
  <si>
    <t>31.8</t>
  </si>
  <si>
    <t>32.8</t>
  </si>
  <si>
    <t>33.8</t>
  </si>
  <si>
    <t>34.8</t>
  </si>
  <si>
    <t>35.8</t>
  </si>
  <si>
    <t>36.8</t>
  </si>
  <si>
    <t>37.8</t>
  </si>
  <si>
    <t>38.8</t>
  </si>
  <si>
    <t>39.8</t>
  </si>
  <si>
    <t>40.8</t>
  </si>
  <si>
    <t>41.8</t>
  </si>
  <si>
    <t>42.8</t>
  </si>
  <si>
    <t>43.8</t>
  </si>
  <si>
    <t>44.8</t>
  </si>
  <si>
    <t>45.8</t>
  </si>
  <si>
    <t>46.8</t>
  </si>
  <si>
    <t>47.8</t>
  </si>
  <si>
    <t>48.8</t>
  </si>
  <si>
    <t>49.8</t>
  </si>
  <si>
    <t>50.8</t>
  </si>
  <si>
    <t>51.8</t>
  </si>
  <si>
    <t>52.8</t>
  </si>
  <si>
    <t>53.8</t>
  </si>
  <si>
    <t>54.8</t>
  </si>
  <si>
    <t>55.8</t>
  </si>
  <si>
    <t>56.8</t>
  </si>
  <si>
    <t>57.8</t>
  </si>
  <si>
    <t>58.8</t>
  </si>
  <si>
    <t>59.8</t>
  </si>
  <si>
    <t>60.8</t>
  </si>
  <si>
    <t>61.8</t>
  </si>
  <si>
    <t>62.8</t>
  </si>
  <si>
    <t>63.8</t>
  </si>
  <si>
    <t>64.8</t>
  </si>
  <si>
    <t>65.8</t>
  </si>
  <si>
    <t>66.8</t>
  </si>
  <si>
    <t>67.8</t>
  </si>
  <si>
    <t>68.8</t>
  </si>
  <si>
    <t>69.8</t>
  </si>
  <si>
    <t>70.8</t>
  </si>
  <si>
    <t>71.8</t>
  </si>
  <si>
    <t>72.8</t>
  </si>
  <si>
    <t>73.8</t>
  </si>
  <si>
    <t>74.8</t>
  </si>
  <si>
    <t>75.8</t>
  </si>
  <si>
    <t>76.8</t>
  </si>
  <si>
    <t>77.8</t>
  </si>
  <si>
    <t>78.8</t>
  </si>
  <si>
    <t>79.8</t>
  </si>
  <si>
    <t>80.8</t>
  </si>
  <si>
    <t>81.8</t>
  </si>
  <si>
    <t>82.8</t>
  </si>
  <si>
    <t>83.8</t>
  </si>
  <si>
    <t>84.8</t>
  </si>
  <si>
    <t>85.8</t>
  </si>
  <si>
    <t>86.8</t>
  </si>
  <si>
    <t>87.8</t>
  </si>
  <si>
    <t>88.8</t>
  </si>
  <si>
    <t>89.8</t>
  </si>
  <si>
    <t>90.8</t>
  </si>
  <si>
    <t>1.9</t>
  </si>
  <si>
    <t>2.9</t>
  </si>
  <si>
    <t>3.9</t>
  </si>
  <si>
    <t>4.9</t>
  </si>
  <si>
    <t>5.9</t>
  </si>
  <si>
    <t>6.9</t>
  </si>
  <si>
    <t>7.9</t>
  </si>
  <si>
    <t>8.9</t>
  </si>
  <si>
    <t>9.9</t>
  </si>
  <si>
    <t>10.9</t>
  </si>
  <si>
    <t>11.9</t>
  </si>
  <si>
    <t>12.9</t>
  </si>
  <si>
    <t>13.9</t>
  </si>
  <si>
    <t>14.9</t>
  </si>
  <si>
    <t>15.9</t>
  </si>
  <si>
    <t>16.9</t>
  </si>
  <si>
    <t>17.9</t>
  </si>
  <si>
    <t>18.9</t>
  </si>
  <si>
    <t>19.9</t>
  </si>
  <si>
    <t>20.9</t>
  </si>
  <si>
    <t>21.9</t>
  </si>
  <si>
    <t>22.9</t>
  </si>
  <si>
    <t>23.9</t>
  </si>
  <si>
    <t>24.9</t>
  </si>
  <si>
    <t>25.9</t>
  </si>
  <si>
    <t>26.9</t>
  </si>
  <si>
    <t>27.9</t>
  </si>
  <si>
    <t>28.9</t>
  </si>
  <si>
    <t>29.9</t>
  </si>
  <si>
    <t>30.9</t>
  </si>
  <si>
    <t>31.9</t>
  </si>
  <si>
    <t>32.9</t>
  </si>
  <si>
    <t>33.9</t>
  </si>
  <si>
    <t>34.9</t>
  </si>
  <si>
    <t>35.9</t>
  </si>
  <si>
    <t>36.9</t>
  </si>
  <si>
    <t>37.9</t>
  </si>
  <si>
    <t>38.9</t>
  </si>
  <si>
    <t>39.9</t>
  </si>
  <si>
    <t>40.9</t>
  </si>
  <si>
    <t>41.9</t>
  </si>
  <si>
    <t>42.9</t>
  </si>
  <si>
    <t>43.9</t>
  </si>
  <si>
    <t>44.9</t>
  </si>
  <si>
    <t>45.9</t>
  </si>
  <si>
    <t>46.9</t>
  </si>
  <si>
    <t>47.9</t>
  </si>
  <si>
    <t>48.9</t>
  </si>
  <si>
    <t>49.9</t>
  </si>
  <si>
    <t>50.9</t>
  </si>
  <si>
    <t>51.9</t>
  </si>
  <si>
    <t>52.9</t>
  </si>
  <si>
    <t>53.9</t>
  </si>
  <si>
    <t>54.9</t>
  </si>
  <si>
    <t>55.9</t>
  </si>
  <si>
    <t>56.9</t>
  </si>
  <si>
    <t>57.9</t>
  </si>
  <si>
    <t>58.9</t>
  </si>
  <si>
    <t>59.9</t>
  </si>
  <si>
    <t>60.9</t>
  </si>
  <si>
    <t>61.9</t>
  </si>
  <si>
    <t>62.9</t>
  </si>
  <si>
    <t>63.9</t>
  </si>
  <si>
    <t>64.9</t>
  </si>
  <si>
    <t>65.9</t>
  </si>
  <si>
    <t>66.9</t>
  </si>
  <si>
    <t>67.9</t>
  </si>
  <si>
    <t>68.9</t>
  </si>
  <si>
    <t>69.9</t>
  </si>
  <si>
    <t>70.9</t>
  </si>
  <si>
    <t>71.9</t>
  </si>
  <si>
    <t>72.9</t>
  </si>
  <si>
    <t>73.9</t>
  </si>
  <si>
    <t>74.9</t>
  </si>
  <si>
    <t>75.9</t>
  </si>
  <si>
    <t>76.9</t>
  </si>
  <si>
    <t>77.9</t>
  </si>
  <si>
    <t>78.9</t>
  </si>
  <si>
    <t>79.9</t>
  </si>
  <si>
    <t>80.9</t>
  </si>
  <si>
    <t>81.9</t>
  </si>
  <si>
    <t>82.9</t>
  </si>
  <si>
    <t>83.9</t>
  </si>
  <si>
    <t>84.9</t>
  </si>
  <si>
    <t>85.9</t>
  </si>
  <si>
    <t>86.9</t>
  </si>
  <si>
    <t>87.9</t>
  </si>
  <si>
    <t>88.9</t>
  </si>
  <si>
    <t>89.9</t>
  </si>
  <si>
    <t>90.9</t>
  </si>
  <si>
    <t>1.10</t>
  </si>
  <si>
    <t>2.10</t>
  </si>
  <si>
    <t>3.10</t>
  </si>
  <si>
    <t>4.10</t>
  </si>
  <si>
    <t>5.10</t>
  </si>
  <si>
    <t>6.10</t>
  </si>
  <si>
    <t>7.10</t>
  </si>
  <si>
    <t>8.10</t>
  </si>
  <si>
    <t>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</si>
  <si>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</si>
  <si>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</si>
  <si>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</si>
  <si>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</si>
  <si>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</si>
  <si>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</si>
  <si>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</si>
  <si>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</si>
  <si>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</si>
  <si>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</si>
  <si>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</si>
  <si>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</si>
  <si>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</si>
  <si>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</si>
  <si>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</si>
  <si>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</si>
  <si>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</si>
  <si>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</si>
  <si>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</si>
  <si>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</si>
  <si>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</si>
  <si>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</si>
  <si>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32.10</t>
  </si>
  <si>
    <t>33.10</t>
  </si>
  <si>
    <t>34.10</t>
  </si>
  <si>
    <t>35.10</t>
  </si>
  <si>
    <t>36.10</t>
  </si>
  <si>
    <t>37.10</t>
  </si>
  <si>
    <t>38.10</t>
  </si>
  <si>
    <t>39.10</t>
  </si>
  <si>
    <t>40.10</t>
  </si>
  <si>
    <t>41.10</t>
  </si>
  <si>
    <t>42.10</t>
  </si>
  <si>
    <t>43.10</t>
  </si>
  <si>
    <t>44.10</t>
  </si>
  <si>
    <t>45.10</t>
  </si>
  <si>
    <t>46.10</t>
  </si>
  <si>
    <t>47.10</t>
  </si>
  <si>
    <t>48.10</t>
  </si>
  <si>
    <t>49.10</t>
  </si>
  <si>
    <t>50.10</t>
  </si>
  <si>
    <t>51.10</t>
  </si>
  <si>
    <t>52.10</t>
  </si>
  <si>
    <t>53.10</t>
  </si>
  <si>
    <t>54.10</t>
  </si>
  <si>
    <t>55.10</t>
  </si>
  <si>
    <t>56.10</t>
  </si>
  <si>
    <t>57.10</t>
  </si>
  <si>
    <t>58.10</t>
  </si>
  <si>
    <t>59.10</t>
  </si>
  <si>
    <t>60.10</t>
  </si>
  <si>
    <t>61.10</t>
  </si>
  <si>
    <t>62.10</t>
  </si>
  <si>
    <t>63.10</t>
  </si>
  <si>
    <t>64.10</t>
  </si>
  <si>
    <t>65.10</t>
  </si>
  <si>
    <t>66.10</t>
  </si>
  <si>
    <t>67.10</t>
  </si>
  <si>
    <t>68.10</t>
  </si>
  <si>
    <t>69.10</t>
  </si>
  <si>
    <t>70.10</t>
  </si>
  <si>
    <t>71.10</t>
  </si>
  <si>
    <t>72.10</t>
  </si>
  <si>
    <t>73.10</t>
  </si>
  <si>
    <t>74.10</t>
  </si>
  <si>
    <t>75.10</t>
  </si>
  <si>
    <t>76.10</t>
  </si>
  <si>
    <t>77.10</t>
  </si>
  <si>
    <t>78.10</t>
  </si>
  <si>
    <t>79.10</t>
  </si>
  <si>
    <t>80.10</t>
  </si>
  <si>
    <t>81.10</t>
  </si>
  <si>
    <t>82.10</t>
  </si>
  <si>
    <t>83.10</t>
  </si>
  <si>
    <t>84.10</t>
  </si>
  <si>
    <t>85.10</t>
  </si>
  <si>
    <t>86.10</t>
  </si>
  <si>
    <t>87.10</t>
  </si>
  <si>
    <t>88.10</t>
  </si>
  <si>
    <t>89.10</t>
  </si>
  <si>
    <t>90.10</t>
  </si>
  <si>
    <t>1.11</t>
  </si>
  <si>
    <t>2.11</t>
  </si>
  <si>
    <t>3.11</t>
  </si>
  <si>
    <t>4.11</t>
  </si>
  <si>
    <t>5.11</t>
  </si>
  <si>
    <t>6.11</t>
  </si>
  <si>
    <t>7.11</t>
  </si>
  <si>
    <t>8.11</t>
  </si>
  <si>
    <t>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</si>
  <si>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</si>
  <si>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</si>
  <si>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</si>
  <si>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</si>
  <si>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</si>
  <si>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</si>
  <si>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</si>
  <si>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</si>
  <si>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</si>
  <si>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</si>
  <si>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</si>
  <si>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</si>
  <si>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</si>
  <si>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</si>
  <si>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</si>
  <si>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</si>
  <si>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</si>
  <si>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</si>
  <si>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</si>
  <si>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</si>
  <si>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</si>
  <si>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31.11</t>
  </si>
  <si>
    <t>32.11</t>
  </si>
  <si>
    <t>33.11</t>
  </si>
  <si>
    <t>34.11</t>
  </si>
  <si>
    <t>35.11</t>
  </si>
  <si>
    <t>36.11</t>
  </si>
  <si>
    <t>37.11</t>
  </si>
  <si>
    <t>38.11</t>
  </si>
  <si>
    <t>39.11</t>
  </si>
  <si>
    <t>40.11</t>
  </si>
  <si>
    <t>41.11</t>
  </si>
  <si>
    <t>42.11</t>
  </si>
  <si>
    <t>43.11</t>
  </si>
  <si>
    <t>44.11</t>
  </si>
  <si>
    <t>45.11</t>
  </si>
  <si>
    <t>46.11</t>
  </si>
  <si>
    <t>47.11</t>
  </si>
  <si>
    <t>48.11</t>
  </si>
  <si>
    <t>49.11</t>
  </si>
  <si>
    <t>50.11</t>
  </si>
  <si>
    <t>51.11</t>
  </si>
  <si>
    <t>52.11</t>
  </si>
  <si>
    <t>53.11</t>
  </si>
  <si>
    <t>54.11</t>
  </si>
  <si>
    <t>55.11</t>
  </si>
  <si>
    <t>56.11</t>
  </si>
  <si>
    <t>57.11</t>
  </si>
  <si>
    <t>58.11</t>
  </si>
  <si>
    <t>59.11</t>
  </si>
  <si>
    <t>60.11</t>
  </si>
  <si>
    <t>61.11</t>
  </si>
  <si>
    <t>62.11</t>
  </si>
  <si>
    <t>63.11</t>
  </si>
  <si>
    <t>64.11</t>
  </si>
  <si>
    <t>65.11</t>
  </si>
  <si>
    <t>66.11</t>
  </si>
  <si>
    <t>67.11</t>
  </si>
  <si>
    <t>68.11</t>
  </si>
  <si>
    <t>69.11</t>
  </si>
  <si>
    <t>70.11</t>
  </si>
  <si>
    <t>71.11</t>
  </si>
  <si>
    <t>72.11</t>
  </si>
  <si>
    <t>73.11</t>
  </si>
  <si>
    <t>74.11</t>
  </si>
  <si>
    <t>75.11</t>
  </si>
  <si>
    <t>76.11</t>
  </si>
  <si>
    <t>77.11</t>
  </si>
  <si>
    <t>78.11</t>
  </si>
  <si>
    <t>79.11</t>
  </si>
  <si>
    <t>80.11</t>
  </si>
  <si>
    <t>81.11</t>
  </si>
  <si>
    <t>82.11</t>
  </si>
  <si>
    <t>83.11</t>
  </si>
  <si>
    <t>84.11</t>
  </si>
  <si>
    <t>85.11</t>
  </si>
  <si>
    <t>86.11</t>
  </si>
  <si>
    <t>87.11</t>
  </si>
  <si>
    <t>88.11</t>
  </si>
  <si>
    <t>89.11</t>
  </si>
  <si>
    <t>90.11</t>
  </si>
  <si>
    <t>1.12</t>
  </si>
  <si>
    <t>2.12</t>
  </si>
  <si>
    <t>3.12</t>
  </si>
  <si>
    <t>4.12</t>
  </si>
  <si>
    <t>5.12</t>
  </si>
  <si>
    <t>6.12</t>
  </si>
  <si>
    <t>7.12</t>
  </si>
  <si>
    <t>8.12</t>
  </si>
  <si>
    <t>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</si>
  <si>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</si>
  <si>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</si>
  <si>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</si>
  <si>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</si>
  <si>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</si>
  <si>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</si>
  <si>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</si>
  <si>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</si>
  <si>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</si>
  <si>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</si>
  <si>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</si>
  <si>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</si>
  <si>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</si>
  <si>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</si>
  <si>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</si>
  <si>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</si>
  <si>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</si>
  <si>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</si>
  <si>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</si>
  <si>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</si>
  <si>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</si>
  <si>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</si>
  <si>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32.12</t>
  </si>
  <si>
    <t>33.12</t>
  </si>
  <si>
    <t>34.12</t>
  </si>
  <si>
    <t>35.12</t>
  </si>
  <si>
    <t>36.12</t>
  </si>
  <si>
    <t>37.12</t>
  </si>
  <si>
    <t>38.12</t>
  </si>
  <si>
    <t>39.12</t>
  </si>
  <si>
    <t>40.12</t>
  </si>
  <si>
    <t>41.12</t>
  </si>
  <si>
    <t>42.12</t>
  </si>
  <si>
    <t>43.12</t>
  </si>
  <si>
    <t>44.12</t>
  </si>
  <si>
    <t>45.12</t>
  </si>
  <si>
    <t>46.12</t>
  </si>
  <si>
    <t>47.12</t>
  </si>
  <si>
    <t>48.12</t>
  </si>
  <si>
    <t>49.12</t>
  </si>
  <si>
    <t>50.12</t>
  </si>
  <si>
    <t>51.12</t>
  </si>
  <si>
    <t>52.12</t>
  </si>
  <si>
    <t>53.12</t>
  </si>
  <si>
    <t>54.12</t>
  </si>
  <si>
    <t>55.12</t>
  </si>
  <si>
    <t>56.12</t>
  </si>
  <si>
    <t>57.12</t>
  </si>
  <si>
    <t>58.12</t>
  </si>
  <si>
    <t>59.12</t>
  </si>
  <si>
    <t>60.12</t>
  </si>
  <si>
    <t>61.12</t>
  </si>
  <si>
    <t>62.12</t>
  </si>
  <si>
    <t>63.12</t>
  </si>
  <si>
    <t>64.12</t>
  </si>
  <si>
    <t>65.12</t>
  </si>
  <si>
    <t>66.12</t>
  </si>
  <si>
    <t>67.12</t>
  </si>
  <si>
    <t>68.12</t>
  </si>
  <si>
    <t>69.12</t>
  </si>
  <si>
    <t>70.12</t>
  </si>
  <si>
    <t>71.12</t>
  </si>
  <si>
    <t>72.12</t>
  </si>
  <si>
    <t>73.12</t>
  </si>
  <si>
    <t>74.12</t>
  </si>
  <si>
    <t>75.12</t>
  </si>
  <si>
    <t>76.12</t>
  </si>
  <si>
    <t>77.12</t>
  </si>
  <si>
    <t>78.12</t>
  </si>
  <si>
    <t>79.12</t>
  </si>
  <si>
    <t>80.12</t>
  </si>
  <si>
    <t>81.12</t>
  </si>
  <si>
    <t>82.12</t>
  </si>
  <si>
    <t>83.12</t>
  </si>
  <si>
    <t>84.12</t>
  </si>
  <si>
    <t>85.12</t>
  </si>
  <si>
    <t>86.12</t>
  </si>
  <si>
    <t>87.12</t>
  </si>
  <si>
    <t>88.12</t>
  </si>
  <si>
    <t>89.12</t>
  </si>
  <si>
    <t>90.12</t>
  </si>
  <si>
    <t>1.13</t>
  </si>
  <si>
    <t>2.13</t>
  </si>
  <si>
    <t>3.13</t>
  </si>
  <si>
    <t>4.13</t>
  </si>
  <si>
    <t>5.13</t>
  </si>
  <si>
    <t>6.13</t>
  </si>
  <si>
    <t>7.13</t>
  </si>
  <si>
    <t>8.13</t>
  </si>
  <si>
    <t>9.13</t>
  </si>
  <si>
    <t>10.13</t>
  </si>
  <si>
    <t>11.13</t>
  </si>
  <si>
    <t>12.13</t>
  </si>
  <si>
    <t>13.13</t>
  </si>
  <si>
    <t>14.13</t>
  </si>
  <si>
    <t>15.13</t>
  </si>
  <si>
    <t>16.13</t>
  </si>
  <si>
    <t>17.13</t>
  </si>
  <si>
    <t>18.13</t>
  </si>
  <si>
    <t>19.13</t>
  </si>
  <si>
    <t>20.13</t>
  </si>
  <si>
    <t>21.13</t>
  </si>
  <si>
    <t>22.13</t>
  </si>
  <si>
    <t>23.13</t>
  </si>
  <si>
    <t>24.13</t>
  </si>
  <si>
    <t>25.13</t>
  </si>
  <si>
    <t>26.13</t>
  </si>
  <si>
    <t>27.13</t>
  </si>
  <si>
    <t>28.13</t>
  </si>
  <si>
    <t>29.13</t>
  </si>
  <si>
    <t>30.13</t>
  </si>
  <si>
    <t>31.13</t>
  </si>
  <si>
    <t>32.13</t>
  </si>
  <si>
    <t>33.13</t>
  </si>
  <si>
    <t>34.13</t>
  </si>
  <si>
    <t>35.13</t>
  </si>
  <si>
    <t>36.13</t>
  </si>
  <si>
    <t>37.13</t>
  </si>
  <si>
    <t>38.13</t>
  </si>
  <si>
    <t>39.13</t>
  </si>
  <si>
    <t>40.13</t>
  </si>
  <si>
    <t>41.13</t>
  </si>
  <si>
    <t>42.13</t>
  </si>
  <si>
    <t>43.13</t>
  </si>
  <si>
    <t>44.13</t>
  </si>
  <si>
    <t>45.13</t>
  </si>
  <si>
    <t>46.13</t>
  </si>
  <si>
    <t>47.13</t>
  </si>
  <si>
    <t>48.13</t>
  </si>
  <si>
    <t>49.13</t>
  </si>
  <si>
    <t>50.13</t>
  </si>
  <si>
    <t>51.13</t>
  </si>
  <si>
    <t>52.13</t>
  </si>
  <si>
    <t>53.13</t>
  </si>
  <si>
    <t>54.13</t>
  </si>
  <si>
    <t>55.13</t>
  </si>
  <si>
    <t>56.13</t>
  </si>
  <si>
    <t>57.13</t>
  </si>
  <si>
    <t>58.13</t>
  </si>
  <si>
    <t>59.13</t>
  </si>
  <si>
    <t>60.13</t>
  </si>
  <si>
    <t>61.13</t>
  </si>
  <si>
    <t>62.13</t>
  </si>
  <si>
    <t>63.13</t>
  </si>
  <si>
    <t>64.13</t>
  </si>
  <si>
    <t>65.13</t>
  </si>
  <si>
    <t>66.13</t>
  </si>
  <si>
    <t>67.13</t>
  </si>
  <si>
    <t>68.13</t>
  </si>
  <si>
    <t>69.13</t>
  </si>
  <si>
    <t>70.13</t>
  </si>
  <si>
    <t>71.13</t>
  </si>
  <si>
    <t>72.13</t>
  </si>
  <si>
    <t>73.13</t>
  </si>
  <si>
    <t>74.13</t>
  </si>
  <si>
    <t>75.13</t>
  </si>
  <si>
    <t>76.13</t>
  </si>
  <si>
    <t>77.13</t>
  </si>
  <si>
    <t>78.13</t>
  </si>
  <si>
    <t>79.13</t>
  </si>
  <si>
    <t>80.13</t>
  </si>
  <si>
    <t>81.13</t>
  </si>
  <si>
    <t>82.13</t>
  </si>
  <si>
    <t>83.13</t>
  </si>
  <si>
    <t>84.13</t>
  </si>
  <si>
    <t>85.13</t>
  </si>
  <si>
    <t>86.13</t>
  </si>
  <si>
    <t>87.13</t>
  </si>
  <si>
    <t>88.13</t>
  </si>
  <si>
    <t>89.13</t>
  </si>
  <si>
    <t>90.13</t>
  </si>
  <si>
    <t>1.14</t>
  </si>
  <si>
    <t>2.14</t>
  </si>
  <si>
    <t>3.14</t>
  </si>
  <si>
    <t>4.14</t>
  </si>
  <si>
    <t>5.14</t>
  </si>
  <si>
    <t>6.14</t>
  </si>
  <si>
    <t>7.14</t>
  </si>
  <si>
    <t>8.14</t>
  </si>
  <si>
    <t>9.14</t>
  </si>
  <si>
    <t>10.14</t>
  </si>
  <si>
    <t>11.14</t>
  </si>
  <si>
    <t>12.14</t>
  </si>
  <si>
    <t>13.14</t>
  </si>
  <si>
    <t>14.14</t>
  </si>
  <si>
    <t>15.14</t>
  </si>
  <si>
    <t>16.14</t>
  </si>
  <si>
    <t>17.14</t>
  </si>
  <si>
    <t>18.14</t>
  </si>
  <si>
    <t>19.14</t>
  </si>
  <si>
    <t>20.14</t>
  </si>
  <si>
    <t>21.14</t>
  </si>
  <si>
    <t>22.14</t>
  </si>
  <si>
    <t>23.14</t>
  </si>
  <si>
    <t>24.14</t>
  </si>
  <si>
    <t>25.14</t>
  </si>
  <si>
    <t>26.14</t>
  </si>
  <si>
    <t>27.14</t>
  </si>
  <si>
    <t>28.14</t>
  </si>
  <si>
    <t>29.14</t>
  </si>
  <si>
    <t>30.14</t>
  </si>
  <si>
    <t>31.14</t>
  </si>
  <si>
    <t>32.14</t>
  </si>
  <si>
    <t>33.14</t>
  </si>
  <si>
    <t>34.14</t>
  </si>
  <si>
    <t>35.14</t>
  </si>
  <si>
    <t>36.14</t>
  </si>
  <si>
    <t>37.14</t>
  </si>
  <si>
    <t>38.14</t>
  </si>
  <si>
    <t>39.14</t>
  </si>
  <si>
    <t>40.14</t>
  </si>
  <si>
    <t>41.14</t>
  </si>
  <si>
    <t>42.14</t>
  </si>
  <si>
    <t>43.14</t>
  </si>
  <si>
    <t>44.14</t>
  </si>
  <si>
    <t>45.14</t>
  </si>
  <si>
    <t>46.14</t>
  </si>
  <si>
    <t>47.14</t>
  </si>
  <si>
    <t>48.14</t>
  </si>
  <si>
    <t>49.14</t>
  </si>
  <si>
    <t>50.14</t>
  </si>
  <si>
    <t>51.14</t>
  </si>
  <si>
    <t>52.14</t>
  </si>
  <si>
    <t>53.14</t>
  </si>
  <si>
    <t>54.14</t>
  </si>
  <si>
    <t>55.14</t>
  </si>
  <si>
    <t>56.14</t>
  </si>
  <si>
    <t>57.14</t>
  </si>
  <si>
    <t>58.14</t>
  </si>
  <si>
    <t>59.14</t>
  </si>
  <si>
    <t>60.14</t>
  </si>
  <si>
    <t>61.14</t>
  </si>
  <si>
    <t>62.14</t>
  </si>
  <si>
    <t>63.14</t>
  </si>
  <si>
    <t>64.14</t>
  </si>
  <si>
    <t>65.14</t>
  </si>
  <si>
    <t>66.14</t>
  </si>
  <si>
    <t>67.14</t>
  </si>
  <si>
    <t>68.14</t>
  </si>
  <si>
    <t>69.14</t>
  </si>
  <si>
    <t>70.14</t>
  </si>
  <si>
    <t>71.14</t>
  </si>
  <si>
    <t>72.14</t>
  </si>
  <si>
    <t>73.14</t>
  </si>
  <si>
    <t>74.14</t>
  </si>
  <si>
    <t>75.14</t>
  </si>
  <si>
    <t>76.14</t>
  </si>
  <si>
    <t>77.14</t>
  </si>
  <si>
    <t>78.14</t>
  </si>
  <si>
    <t>79.14</t>
  </si>
  <si>
    <t>80.14</t>
  </si>
  <si>
    <t>81.14</t>
  </si>
  <si>
    <t>82.14</t>
  </si>
  <si>
    <t>83.14</t>
  </si>
  <si>
    <t>84.14</t>
  </si>
  <si>
    <t>85.14</t>
  </si>
  <si>
    <t>86.14</t>
  </si>
  <si>
    <t>87.14</t>
  </si>
  <si>
    <t>88.14</t>
  </si>
  <si>
    <t>89.14</t>
  </si>
  <si>
    <t>90.14</t>
  </si>
  <si>
    <t>Nome do Estabelecimento</t>
  </si>
  <si>
    <t>Número do CNES</t>
  </si>
  <si>
    <t>UNIDADE MISTA JOANA AMÉLIA CAVALCANTI</t>
  </si>
  <si>
    <t>POSTO DE SAUDE DA FAMILIA BOA VISTA</t>
  </si>
  <si>
    <t>UNIDADE DE SAUDE DA FAMILIA FREI DAMIÃO</t>
  </si>
  <si>
    <t>UNIDADE DE SAUDE DA FAMILIA DO ALTO NECO DE LEO</t>
  </si>
  <si>
    <t>UNIDADE DA SAUDE DA FAMILIA DE OSWALDO LIMA</t>
  </si>
  <si>
    <t>UNIDADE DA SAUDE DA FAMILIA DE BREJINHOS</t>
  </si>
  <si>
    <t>UNIDADE DE SAUDE DA FAMILIA CAMPOS DO BORBA</t>
  </si>
  <si>
    <t>UNIDADE DE SAUDE DA FAMILIA DE JENIPAPO</t>
  </si>
  <si>
    <t xml:space="preserve">UNIDADE DA SAUDE DA FAMILIA DE LAGOA FUNDA </t>
  </si>
  <si>
    <t>UNIDADE DE SAUDE DA FAMILIA DA MELANCIA</t>
  </si>
  <si>
    <t>UNIDADE DE SAUDE DA FAMILIA DE OLHO DAGUA CERCADO</t>
  </si>
  <si>
    <t>UNIDADE DE SAUDE DA FAMILIA DO ROQUE</t>
  </si>
  <si>
    <t>SECRETARIA MUNICIPAL DE SAUDE DE JOÃO ALFREDO</t>
  </si>
  <si>
    <t>NAAP - NÚCLEO DE ASSESSORIA A ADM. PÚBLICA</t>
  </si>
  <si>
    <t>conexao@naap.com.br</t>
  </si>
  <si>
    <t>http://www.transparencianomunicipio.com.br/portal/v81/index/index.php?municipio=72&amp;represent=2</t>
  </si>
  <si>
    <t xml:space="preserve">                         -   </t>
  </si>
  <si>
    <t xml:space="preserve">                            -   </t>
  </si>
  <si>
    <t xml:space="preserve">                                -   </t>
  </si>
  <si>
    <t>1-A</t>
  </si>
</sst>
</file>

<file path=xl/styles.xml><?xml version="1.0" encoding="utf-8"?>
<styleSheet xmlns="http://schemas.openxmlformats.org/spreadsheetml/2006/main" xmlns:mc="http://schemas.openxmlformats.org/markup-compatibility/2006" xmlns:x14ac="http://schemas.microsoft.com/office/spreadsheetml/2009/9/ac" mc:Ignorable="x14ac">
  <fonts count="74">
    <font>
      <sz val="10"/>
      <name val="Times New Roman"/>
      <family val="2"/>
    </font>
    <font>
      <sz val="10"/>
      <name val="Arial"/>
      <family val="2"/>
    </font>
    <font>
      <sz val="10"/>
      <color indexed="8"/>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0"/>
      <name val="Arial"/>
      <family val="2"/>
    </font>
    <font>
      <sz val="9"/>
      <name val="Arial"/>
      <family val="2"/>
    </font>
    <font>
      <sz val="12"/>
      <color indexed="10"/>
      <name val="Times New Roman"/>
      <family val="1"/>
    </font>
    <font>
      <sz val="12"/>
      <color indexed="30"/>
      <name val="Times New Roman"/>
      <family val="1"/>
    </font>
    <font>
      <b/>
      <sz val="14"/>
      <color rgb="FFFF0000"/>
      <name val="Times New Roman"/>
      <family val="1"/>
    </font>
    <font>
      <sz val="10"/>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8"/>
      <color indexed="8"/>
      <name val="Calibri"/>
      <family val="2"/>
      <scheme val="minor"/>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
      <sz val="8"/>
      <color rgb="FF000000"/>
      <name val="Tahoma"/>
      <family val="2"/>
    </font>
    <font>
      <sz val="12"/>
      <color rgb="FF000000"/>
      <name val="Times New Roman"/>
      <family val="1"/>
    </font>
    <font>
      <sz val="11"/>
      <color rgb="FF00000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ck">
        <color theme="0"/>
      </left>
      <right style="thick">
        <color theme="0"/>
      </right>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color theme="0"/>
      </top>
      <bottom style="thin">
        <color theme="0"/>
      </bottom>
    </border>
    <border>
      <left style="thin">
        <color theme="0"/>
      </left>
      <right style="thin">
        <color theme="0"/>
      </right>
      <top style="thin">
        <color theme="0"/>
      </top>
      <bottom style="thin">
        <color theme="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ck">
        <color theme="0"/>
      </left>
      <right/>
      <top style="thick">
        <color theme="0"/>
      </top>
      <bottom style="thick">
        <color theme="0"/>
      </bottom>
    </border>
    <border>
      <left/>
      <right/>
      <top style="thick">
        <color theme="0"/>
      </top>
      <bottom style="thick">
        <color theme="0"/>
      </bottom>
    </border>
    <border>
      <left/>
      <right/>
      <top/>
      <bottom style="thick">
        <color theme="0"/>
      </bottom>
    </border>
    <border>
      <left/>
      <right/>
      <top/>
      <bottom style="dotted"/>
    </border>
    <border>
      <left style="thin">
        <color theme="0"/>
      </left>
      <right/>
      <top style="thin">
        <color theme="0"/>
      </top>
      <bottom style="thin">
        <color theme="0"/>
      </bottom>
    </border>
    <border>
      <left/>
      <right style="thin">
        <color theme="0"/>
      </right>
      <top style="thin">
        <color theme="0"/>
      </top>
      <bottom style="thin">
        <color theme="0"/>
      </bottom>
    </border>
    <border>
      <left/>
      <right/>
      <top/>
      <bottom style="dotted">
        <color theme="3" tint="-0.4999699890613556"/>
      </bottom>
    </border>
    <border>
      <left/>
      <right/>
      <top/>
      <bottom style="thin"/>
    </border>
    <border>
      <left/>
      <right/>
      <top/>
      <bottom style="dash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9" fillId="0" borderId="0" applyNumberFormat="0" applyFill="0" applyBorder="0">
      <alignment/>
      <protection locked="0"/>
    </xf>
    <xf numFmtId="0" fontId="19" fillId="3" borderId="0" applyNumberFormat="0" applyBorder="0" applyAlignment="0" applyProtection="0"/>
    <xf numFmtId="0" fontId="20" fillId="22" borderId="0" applyNumberFormat="0" applyBorder="0" applyAlignment="0" applyProtection="0"/>
    <xf numFmtId="0" fontId="1" fillId="0" borderId="0">
      <alignment/>
      <protection/>
    </xf>
    <xf numFmtId="0" fontId="12" fillId="0" borderId="0">
      <alignment/>
      <protection/>
    </xf>
    <xf numFmtId="0" fontId="2" fillId="0" borderId="0">
      <alignment/>
      <protection/>
    </xf>
    <xf numFmtId="0" fontId="1" fillId="0" borderId="0">
      <alignment/>
      <protection/>
    </xf>
    <xf numFmtId="0" fontId="12"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74">
    <xf numFmtId="0" fontId="0" fillId="0" borderId="0" xfId="0"/>
    <xf numFmtId="4" fontId="33" fillId="0" borderId="0" xfId="54" applyNumberFormat="1" applyFont="1" applyFill="1" applyBorder="1" applyAlignment="1" applyProtection="1">
      <alignment horizontal="right" vertical="center" wrapText="1"/>
      <protection locked="0"/>
    </xf>
    <xf numFmtId="4" fontId="34" fillId="0" borderId="0" xfId="54" applyNumberFormat="1" applyFont="1" applyFill="1" applyBorder="1" applyAlignment="1" applyProtection="1">
      <alignment horizontal="right" vertical="center" wrapText="1"/>
      <protection locked="0"/>
    </xf>
    <xf numFmtId="0" fontId="37"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4" applyFont="1" applyFill="1" applyBorder="1" applyAlignment="1" applyProtection="1">
      <alignment horizontal="center" vertical="center"/>
      <protection hidden="1"/>
    </xf>
    <xf numFmtId="0" fontId="7" fillId="0" borderId="0" xfId="55" applyFont="1" applyFill="1" applyBorder="1" applyAlignment="1" applyProtection="1">
      <alignment horizontal="center" vertical="center"/>
      <protection hidden="1"/>
    </xf>
    <xf numFmtId="0" fontId="0" fillId="0" borderId="0" xfId="55" applyFont="1" applyFill="1" applyBorder="1" applyAlignment="1" applyProtection="1">
      <alignment vertical="center"/>
      <protection hidden="1"/>
    </xf>
    <xf numFmtId="4" fontId="8" fillId="0" borderId="0" xfId="54"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3" fillId="24" borderId="0" xfId="53" applyFont="1" applyFill="1" applyBorder="1" applyAlignment="1" applyProtection="1">
      <alignment vertical="center"/>
      <protection hidden="1"/>
    </xf>
    <xf numFmtId="4" fontId="10" fillId="0" borderId="0" xfId="54" applyNumberFormat="1" applyFont="1" applyFill="1" applyBorder="1" applyAlignment="1" applyProtection="1">
      <alignment horizontal="right" vertical="center" wrapText="1"/>
      <protection hidden="1"/>
    </xf>
    <xf numFmtId="4" fontId="10" fillId="0" borderId="0" xfId="0" applyNumberFormat="1" applyFont="1" applyAlignment="1" applyProtection="1">
      <alignment vertical="center"/>
      <protection hidden="1"/>
    </xf>
    <xf numFmtId="0" fontId="34" fillId="24" borderId="0" xfId="53" applyFont="1" applyFill="1" applyBorder="1" applyAlignment="1" applyProtection="1">
      <alignment vertical="center"/>
      <protection hidden="1"/>
    </xf>
    <xf numFmtId="4" fontId="11" fillId="0" borderId="0" xfId="0" applyNumberFormat="1" applyFont="1" applyAlignment="1" applyProtection="1">
      <alignment vertical="center"/>
      <protection hidden="1"/>
    </xf>
    <xf numFmtId="4" fontId="11" fillId="0" borderId="0" xfId="0" applyNumberFormat="1" applyFont="1" applyFill="1" applyAlignment="1" applyProtection="1">
      <alignment vertical="center"/>
      <protection hidden="1"/>
    </xf>
    <xf numFmtId="0" fontId="34" fillId="0" borderId="0" xfId="53" applyNumberFormat="1" applyFont="1" applyFill="1" applyBorder="1" applyAlignment="1" applyProtection="1">
      <alignment horizontal="left" vertical="center" wrapText="1"/>
      <protection hidden="1"/>
    </xf>
    <xf numFmtId="0" fontId="34" fillId="24" borderId="0" xfId="53" applyFont="1" applyFill="1" applyBorder="1" applyAlignment="1" applyProtection="1">
      <alignment horizontal="left" vertical="center"/>
      <protection hidden="1"/>
    </xf>
    <xf numFmtId="0" fontId="35" fillId="0" borderId="0" xfId="0" applyFont="1" applyAlignment="1" applyProtection="1">
      <alignment vertical="center"/>
      <protection hidden="1"/>
    </xf>
    <xf numFmtId="0" fontId="10" fillId="0" borderId="0" xfId="0" applyFont="1" applyAlignment="1" applyProtection="1">
      <alignment vertical="center"/>
      <protection hidden="1"/>
    </xf>
    <xf numFmtId="0" fontId="36"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2" fillId="0" borderId="0" xfId="0" applyFont="1" applyFill="1" applyAlignment="1" applyProtection="1">
      <alignment vertical="center"/>
      <protection hidden="1"/>
    </xf>
    <xf numFmtId="0" fontId="37"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8"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4" applyFont="1" applyFill="1" applyBorder="1" applyAlignment="1" applyProtection="1">
      <alignment horizontal="center" vertical="center"/>
      <protection hidden="1"/>
    </xf>
    <xf numFmtId="4" fontId="34" fillId="0" borderId="0" xfId="54" applyNumberFormat="1" applyFont="1" applyFill="1" applyBorder="1" applyAlignment="1" applyProtection="1">
      <alignment vertical="center" wrapText="1"/>
      <protection locked="0"/>
    </xf>
    <xf numFmtId="4" fontId="33" fillId="0" borderId="0" xfId="54" applyNumberFormat="1" applyFont="1" applyFill="1" applyBorder="1" applyAlignment="1" applyProtection="1">
      <alignment vertical="center" wrapText="1"/>
      <protection locked="0"/>
    </xf>
    <xf numFmtId="0" fontId="5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54" fillId="0" borderId="0" xfId="0" applyFont="1" applyFill="1" applyAlignment="1" applyProtection="1">
      <alignment horizontal="center" vertical="center"/>
      <protection hidden="1"/>
    </xf>
    <xf numFmtId="0" fontId="11" fillId="0" borderId="0" xfId="0" applyFont="1" applyFill="1" applyProtection="1">
      <protection hidden="1"/>
    </xf>
    <xf numFmtId="0" fontId="38" fillId="0" borderId="0" xfId="55" applyFont="1" applyFill="1" applyBorder="1" applyAlignment="1" applyProtection="1">
      <alignment horizontal="center" vertical="center"/>
      <protection hidden="1"/>
    </xf>
    <xf numFmtId="0" fontId="35" fillId="0" borderId="0" xfId="55" applyFont="1" applyFill="1" applyBorder="1" applyAlignment="1" applyProtection="1">
      <alignment vertical="center"/>
      <protection hidden="1"/>
    </xf>
    <xf numFmtId="4" fontId="34" fillId="0" borderId="0" xfId="54" applyNumberFormat="1" applyFont="1" applyFill="1" applyBorder="1" applyAlignment="1" applyProtection="1">
      <alignment horizontal="right" vertical="center" wrapText="1" indent="1"/>
      <protection hidden="1"/>
    </xf>
    <xf numFmtId="0" fontId="38" fillId="0" borderId="0" xfId="0" applyFont="1" applyFill="1" applyProtection="1">
      <protection hidden="1"/>
    </xf>
    <xf numFmtId="0" fontId="11" fillId="0" borderId="0" xfId="0" applyFont="1" applyProtection="1">
      <protection hidden="1"/>
    </xf>
    <xf numFmtId="0" fontId="33" fillId="0" borderId="0" xfId="54"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3" fillId="0" borderId="0" xfId="54" applyNumberFormat="1" applyFont="1" applyFill="1" applyBorder="1" applyAlignment="1" applyProtection="1">
      <alignment vertical="center" wrapText="1"/>
      <protection hidden="1"/>
    </xf>
    <xf numFmtId="0" fontId="10" fillId="0" borderId="0" xfId="0" applyFont="1" applyFill="1" applyAlignment="1" applyProtection="1">
      <alignment horizontal="left" indent="1"/>
      <protection hidden="1"/>
    </xf>
    <xf numFmtId="0" fontId="34" fillId="0" borderId="0" xfId="54" applyFont="1" applyFill="1" applyBorder="1" applyAlignment="1" applyProtection="1">
      <alignment horizontal="left" vertical="top" wrapText="1"/>
      <protection hidden="1"/>
    </xf>
    <xf numFmtId="0" fontId="11" fillId="0" borderId="0" xfId="0" applyFont="1" applyFill="1" applyAlignment="1" applyProtection="1">
      <alignment horizontal="left" indent="3"/>
      <protection hidden="1"/>
    </xf>
    <xf numFmtId="4" fontId="34" fillId="0" borderId="0" xfId="54"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5" fillId="0" borderId="0" xfId="0" applyFont="1" applyProtection="1">
      <protection hidden="1"/>
    </xf>
    <xf numFmtId="0" fontId="11" fillId="0" borderId="0" xfId="0" applyFont="1" applyFill="1" applyAlignment="1" applyProtection="1">
      <alignment horizontal="left" indent="5"/>
      <protection locked="0"/>
    </xf>
    <xf numFmtId="0" fontId="0" fillId="0" borderId="0" xfId="0" applyFont="1" applyProtection="1">
      <protection hidden="1"/>
    </xf>
    <xf numFmtId="0" fontId="5" fillId="0" borderId="0" xfId="55" applyFont="1" applyFill="1" applyBorder="1" applyAlignment="1" applyProtection="1">
      <alignment vertical="center"/>
      <protection hidden="1"/>
    </xf>
    <xf numFmtId="0" fontId="0" fillId="0" borderId="0" xfId="55" applyFont="1" applyFill="1" applyBorder="1" applyAlignment="1" applyProtection="1">
      <alignment vertical="center"/>
      <protection hidden="1"/>
    </xf>
    <xf numFmtId="0" fontId="0" fillId="0" borderId="0" xfId="0" applyFont="1" applyFill="1" applyProtection="1">
      <protection hidden="1"/>
    </xf>
    <xf numFmtId="0" fontId="0" fillId="0" borderId="0" xfId="0" applyFont="1" applyFill="1" applyAlignment="1" applyProtection="1">
      <alignment horizontal="center"/>
      <protection hidden="1"/>
    </xf>
    <xf numFmtId="0" fontId="5" fillId="0" borderId="0" xfId="0" applyFont="1" applyProtection="1">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4"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1" fillId="0" borderId="0" xfId="0" applyFont="1" applyFill="1" applyAlignment="1" applyProtection="1">
      <alignment/>
      <protection hidden="1"/>
    </xf>
    <xf numFmtId="0" fontId="11" fillId="0" borderId="0" xfId="0" applyFont="1" applyFill="1" applyAlignment="1" applyProtection="1">
      <alignment horizontal="left" indent="2"/>
      <protection hidden="1"/>
    </xf>
    <xf numFmtId="4" fontId="34" fillId="0" borderId="0" xfId="54" applyNumberFormat="1" applyFont="1" applyFill="1" applyBorder="1" applyAlignment="1" applyProtection="1">
      <alignment vertical="center" wrapText="1"/>
      <protection hidden="1" locked="0"/>
    </xf>
    <xf numFmtId="4" fontId="33" fillId="0" borderId="0" xfId="54" applyNumberFormat="1" applyFont="1" applyFill="1" applyBorder="1" applyAlignment="1" applyProtection="1">
      <alignment horizontal="right" vertical="center" wrapText="1"/>
      <protection hidden="1"/>
    </xf>
    <xf numFmtId="4" fontId="34" fillId="0" borderId="0" xfId="54" applyNumberFormat="1" applyFont="1" applyFill="1" applyBorder="1" applyAlignment="1" applyProtection="1">
      <alignment horizontal="right" vertical="center" wrapText="1"/>
      <protection hidden="1" locked="0"/>
    </xf>
    <xf numFmtId="4" fontId="34" fillId="0" borderId="0" xfId="54" applyNumberFormat="1" applyFont="1" applyFill="1" applyBorder="1" applyAlignment="1" applyProtection="1">
      <alignment horizontal="right" vertical="center" wrapText="1"/>
      <protection hidden="1"/>
    </xf>
    <xf numFmtId="4" fontId="10" fillId="0" borderId="10" xfId="54" applyNumberFormat="1" applyFont="1" applyFill="1" applyBorder="1" applyAlignment="1" applyProtection="1">
      <alignment horizontal="center" vertical="center"/>
      <protection hidden="1"/>
    </xf>
    <xf numFmtId="0" fontId="11" fillId="0" borderId="0" xfId="0" applyFont="1" applyFill="1" applyAlignment="1" applyProtection="1">
      <alignment horizontal="left" indent="4"/>
      <protection hidden="1"/>
    </xf>
    <xf numFmtId="0" fontId="0" fillId="0" borderId="0" xfId="0" applyProtection="1">
      <protection hidden="1"/>
    </xf>
    <xf numFmtId="4" fontId="11" fillId="0" borderId="0" xfId="0" applyNumberFormat="1" applyFont="1" applyProtection="1">
      <protection hidden="1"/>
    </xf>
    <xf numFmtId="0" fontId="3" fillId="0" borderId="0" xfId="54" applyFont="1" applyFill="1" applyBorder="1" applyAlignment="1" applyProtection="1">
      <alignment horizontal="center" vertical="top" wrapText="1"/>
      <protection hidden="1"/>
    </xf>
    <xf numFmtId="0" fontId="11" fillId="0" borderId="0" xfId="0" applyFont="1" applyAlignment="1" applyProtection="1">
      <alignment horizontal="left" indent="2"/>
      <protection hidden="1"/>
    </xf>
    <xf numFmtId="0" fontId="8" fillId="0" borderId="0" xfId="54" applyFont="1" applyFill="1" applyBorder="1" applyAlignment="1" applyProtection="1">
      <alignment horizontal="center" vertical="top" wrapText="1"/>
      <protection hidden="1"/>
    </xf>
    <xf numFmtId="4" fontId="34" fillId="0" borderId="0" xfId="54" applyNumberFormat="1" applyFont="1" applyFill="1" applyBorder="1" applyAlignment="1" applyProtection="1">
      <alignment horizontal="right" vertical="center" wrapText="1" indent="1"/>
      <protection hidden="1" locked="0"/>
    </xf>
    <xf numFmtId="0" fontId="10" fillId="0" borderId="0" xfId="0" applyFont="1" applyProtection="1">
      <protection hidden="1"/>
    </xf>
    <xf numFmtId="0" fontId="36" fillId="0" borderId="0" xfId="55" applyFont="1" applyFill="1" applyBorder="1" applyAlignment="1" applyProtection="1">
      <alignment vertical="center"/>
      <protection hidden="1"/>
    </xf>
    <xf numFmtId="4" fontId="33" fillId="0" borderId="0" xfId="54" applyNumberFormat="1" applyFont="1" applyFill="1" applyBorder="1" applyAlignment="1" applyProtection="1">
      <alignment horizontal="right" vertical="center" wrapText="1" indent="1"/>
      <protection hidden="1"/>
    </xf>
    <xf numFmtId="0" fontId="0" fillId="0" borderId="0" xfId="0" applyFont="1" applyProtection="1">
      <protection hidden="1"/>
    </xf>
    <xf numFmtId="4" fontId="11" fillId="0" borderId="0" xfId="0" applyNumberFormat="1" applyFont="1" applyAlignment="1" applyProtection="1">
      <alignment horizontal="left"/>
      <protection hidden="1"/>
    </xf>
    <xf numFmtId="4" fontId="10" fillId="0" borderId="0" xfId="0" applyNumberFormat="1" applyFont="1" applyAlignment="1" applyProtection="1">
      <alignment horizontal="left"/>
      <protection hidden="1"/>
    </xf>
    <xf numFmtId="0" fontId="0" fillId="0" borderId="0" xfId="52" applyFont="1" applyProtection="1">
      <alignment/>
      <protection hidden="1"/>
    </xf>
    <xf numFmtId="0" fontId="11" fillId="24" borderId="0" xfId="0" applyFont="1" applyFill="1" applyAlignment="1" applyProtection="1">
      <alignment horizontal="center" vertical="center"/>
      <protection hidden="1"/>
    </xf>
    <xf numFmtId="49" fontId="35"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6"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4" fillId="0" borderId="0" xfId="54"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34" fillId="24" borderId="0" xfId="53"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40" fillId="0" borderId="0" xfId="53" applyFont="1" applyFill="1" applyBorder="1" applyAlignment="1" applyProtection="1">
      <alignment vertical="center"/>
      <protection hidden="1"/>
    </xf>
    <xf numFmtId="0" fontId="40" fillId="0" borderId="0" xfId="53" applyFont="1" applyFill="1" applyBorder="1" applyAlignment="1" applyProtection="1">
      <alignment horizontal="left" vertical="center"/>
      <protection hidden="1"/>
    </xf>
    <xf numFmtId="0" fontId="40" fillId="0" borderId="0" xfId="53" applyFont="1" applyFill="1" applyAlignment="1" applyProtection="1">
      <alignment vertical="center"/>
      <protection hidden="1"/>
    </xf>
    <xf numFmtId="0" fontId="40" fillId="0" borderId="0" xfId="53" applyFont="1" applyFill="1" applyAlignment="1" applyProtection="1">
      <alignment horizontal="center" vertical="center"/>
      <protection hidden="1"/>
    </xf>
    <xf numFmtId="0" fontId="40" fillId="0" borderId="0" xfId="53" applyFont="1" applyFill="1" applyBorder="1" applyAlignment="1" applyProtection="1">
      <alignment horizontal="center" vertical="center"/>
      <protection hidden="1"/>
    </xf>
    <xf numFmtId="0" fontId="40" fillId="0" borderId="0" xfId="53" applyFont="1" applyFill="1" applyAlignment="1" applyProtection="1">
      <alignment horizontal="left" vertical="center"/>
      <protection hidden="1"/>
    </xf>
    <xf numFmtId="4" fontId="40" fillId="0" borderId="0" xfId="53" applyNumberFormat="1" applyFont="1" applyFill="1" applyBorder="1" applyAlignment="1" applyProtection="1">
      <alignment horizontal="left" vertical="center"/>
      <protection hidden="1"/>
    </xf>
    <xf numFmtId="4" fontId="4" fillId="0" borderId="10" xfId="54" applyNumberFormat="1" applyFont="1" applyFill="1" applyBorder="1" applyAlignment="1" applyProtection="1">
      <alignment horizontal="center" vertical="center"/>
      <protection hidden="1"/>
    </xf>
    <xf numFmtId="4" fontId="0" fillId="0" borderId="0" xfId="0" applyNumberFormat="1" applyFont="1" applyFill="1" applyAlignment="1" applyProtection="1">
      <alignment horizontal="right"/>
      <protection hidden="1"/>
    </xf>
    <xf numFmtId="0" fontId="5" fillId="0" borderId="0" xfId="0" applyFont="1" applyFill="1" applyProtection="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5" fillId="0" borderId="11" xfId="0" applyFont="1" applyFill="1" applyBorder="1" applyAlignment="1" applyProtection="1">
      <alignment horizontal="center" vertical="center"/>
      <protection hidden="1"/>
    </xf>
    <xf numFmtId="0" fontId="52" fillId="0" borderId="0" xfId="0" applyFont="1" applyFill="1" applyAlignment="1" applyProtection="1">
      <alignment horizontal="left" vertical="center"/>
      <protection hidden="1"/>
    </xf>
    <xf numFmtId="0" fontId="55" fillId="25" borderId="12" xfId="0" applyFont="1" applyFill="1" applyBorder="1" applyAlignment="1" applyProtection="1">
      <alignment horizontal="center" vertical="center"/>
      <protection hidden="1"/>
    </xf>
    <xf numFmtId="0" fontId="56" fillId="0" borderId="0" xfId="0" applyFont="1" applyFill="1" applyBorder="1" applyAlignment="1" applyProtection="1">
      <alignment vertical="center"/>
      <protection hidden="1"/>
    </xf>
    <xf numFmtId="4" fontId="10" fillId="0" borderId="13" xfId="54" applyNumberFormat="1" applyFont="1" applyFill="1" applyBorder="1" applyAlignment="1" applyProtection="1">
      <alignment horizontal="center" vertical="center"/>
      <protection hidden="1"/>
    </xf>
    <xf numFmtId="0" fontId="10" fillId="0" borderId="14" xfId="54"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57" fillId="0" borderId="10" xfId="54"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41" fillId="0" borderId="0" xfId="53" applyFont="1" applyFill="1" applyAlignment="1" applyProtection="1">
      <alignment vertical="center"/>
      <protection hidden="1"/>
    </xf>
    <xf numFmtId="4" fontId="10" fillId="0" borderId="0" xfId="53" applyNumberFormat="1" applyFont="1" applyFill="1" applyBorder="1" applyAlignment="1" applyProtection="1">
      <alignment horizontal="left" vertical="center"/>
      <protection hidden="1"/>
    </xf>
    <xf numFmtId="0" fontId="41" fillId="0" borderId="0" xfId="53" applyFont="1" applyFill="1" applyBorder="1" applyAlignment="1" applyProtection="1">
      <alignment horizontal="center" vertical="center"/>
      <protection hidden="1"/>
    </xf>
    <xf numFmtId="0" fontId="41" fillId="0" borderId="0" xfId="53" applyFont="1" applyFill="1" applyBorder="1" applyAlignment="1" applyProtection="1">
      <alignment vertical="center"/>
      <protection hidden="1"/>
    </xf>
    <xf numFmtId="4" fontId="41" fillId="0" borderId="0" xfId="53" applyNumberFormat="1" applyFont="1" applyFill="1" applyBorder="1" applyAlignment="1" applyProtection="1">
      <alignment horizontal="center" vertical="center" wrapText="1"/>
      <protection hidden="1"/>
    </xf>
    <xf numFmtId="0" fontId="41" fillId="0" borderId="0" xfId="53" applyFont="1" applyFill="1" applyAlignment="1" applyProtection="1">
      <alignment horizontal="center" vertical="center"/>
      <protection hidden="1"/>
    </xf>
    <xf numFmtId="4" fontId="41" fillId="0" borderId="0" xfId="53" applyNumberFormat="1" applyFont="1" applyFill="1" applyBorder="1" applyAlignment="1" applyProtection="1">
      <alignment horizontal="left" vertical="center" wrapText="1"/>
      <protection hidden="1"/>
    </xf>
    <xf numFmtId="0" fontId="58" fillId="0" borderId="0" xfId="53" applyFont="1" applyFill="1" applyBorder="1" applyAlignment="1" applyProtection="1">
      <alignment horizontal="left" vertical="center"/>
      <protection hidden="1"/>
    </xf>
    <xf numFmtId="0" fontId="59" fillId="0" borderId="0" xfId="0" applyFont="1"/>
    <xf numFmtId="0" fontId="60" fillId="0" borderId="0" xfId="53"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4" fillId="0" borderId="0" xfId="54" applyNumberFormat="1" applyFont="1" applyFill="1" applyBorder="1" applyAlignment="1" applyProtection="1">
      <alignment horizontal="center" vertical="center" wrapText="1"/>
      <protection hidden="1" locked="0"/>
    </xf>
    <xf numFmtId="1" fontId="34" fillId="0" borderId="0" xfId="54" applyNumberFormat="1" applyFont="1" applyFill="1" applyBorder="1" applyAlignment="1" applyProtection="1">
      <alignment horizontal="center" vertical="center" wrapText="1"/>
      <protection hidden="1" locked="0"/>
    </xf>
    <xf numFmtId="0" fontId="10" fillId="0" borderId="10" xfId="54" applyFont="1" applyFill="1" applyBorder="1" applyAlignment="1" applyProtection="1">
      <alignment horizontal="center" vertical="top" wrapText="1"/>
      <protection hidden="1"/>
    </xf>
    <xf numFmtId="4" fontId="10" fillId="0" borderId="10" xfId="54" applyNumberFormat="1" applyFont="1" applyFill="1" applyBorder="1" applyAlignment="1" applyProtection="1">
      <alignment horizontal="center" vertical="top" wrapText="1"/>
      <protection hidden="1"/>
    </xf>
    <xf numFmtId="0" fontId="40"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0" fillId="0" borderId="0" xfId="0" applyFont="1" applyProtection="1">
      <protection hidden="1"/>
    </xf>
    <xf numFmtId="0" fontId="0" fillId="0" borderId="0" xfId="0" applyFont="1" applyAlignment="1" applyProtection="1">
      <alignment horizontal="right"/>
      <protection hidden="1"/>
    </xf>
    <xf numFmtId="0" fontId="4" fillId="0" borderId="0" xfId="0" applyFont="1" applyProtection="1">
      <protection hidden="1"/>
    </xf>
    <xf numFmtId="0" fontId="4" fillId="0" borderId="0" xfId="52" applyFont="1" applyProtection="1">
      <alignment/>
      <protection hidden="1"/>
    </xf>
    <xf numFmtId="0" fontId="0" fillId="0" borderId="0" xfId="52" applyFont="1" applyProtection="1">
      <alignment/>
      <protection hidden="1"/>
    </xf>
    <xf numFmtId="0" fontId="41" fillId="0" borderId="15" xfId="54" applyFont="1" applyFill="1" applyBorder="1" applyAlignment="1" applyProtection="1">
      <alignment horizontal="center" vertical="top" wrapText="1"/>
      <protection hidden="1"/>
    </xf>
    <xf numFmtId="4" fontId="41" fillId="0" borderId="15" xfId="54" applyNumberFormat="1" applyFont="1" applyFill="1" applyBorder="1" applyAlignment="1" applyProtection="1">
      <alignment horizontal="center" vertical="top" wrapText="1"/>
      <protection hidden="1"/>
    </xf>
    <xf numFmtId="49" fontId="42" fillId="0" borderId="16" xfId="54" applyNumberFormat="1" applyFont="1" applyFill="1" applyBorder="1" applyAlignment="1" applyProtection="1">
      <alignment horizontal="center" vertical="top" wrapText="1"/>
      <protection hidden="1"/>
    </xf>
    <xf numFmtId="4" fontId="42" fillId="0" borderId="16" xfId="54" applyNumberFormat="1" applyFont="1" applyFill="1" applyBorder="1" applyAlignment="1" applyProtection="1">
      <alignment horizontal="center" vertical="top" wrapText="1"/>
      <protection hidden="1"/>
    </xf>
    <xf numFmtId="0" fontId="42" fillId="0" borderId="16" xfId="54" applyFont="1" applyFill="1" applyBorder="1" applyAlignment="1" applyProtection="1">
      <alignment horizontal="center" vertical="center" wrapText="1"/>
      <protection hidden="1"/>
    </xf>
    <xf numFmtId="0" fontId="57" fillId="0" borderId="10" xfId="54" applyFont="1" applyFill="1" applyBorder="1" applyAlignment="1" applyProtection="1">
      <alignment horizontal="center" vertical="center"/>
      <protection hidden="1"/>
    </xf>
    <xf numFmtId="0" fontId="11" fillId="0" borderId="0" xfId="0" applyFont="1" applyAlignment="1" applyProtection="1">
      <alignment vertical="center"/>
      <protection hidden="1" locked="0"/>
    </xf>
    <xf numFmtId="0" fontId="11" fillId="0" borderId="0" xfId="0" applyFont="1" applyAlignment="1" applyProtection="1">
      <alignment horizontal="left" vertical="center"/>
      <protection hidden="1" locked="0"/>
    </xf>
    <xf numFmtId="4" fontId="10" fillId="0" borderId="10" xfId="54" applyNumberFormat="1" applyFont="1" applyFill="1" applyBorder="1" applyAlignment="1" applyProtection="1">
      <alignment horizontal="center" vertical="center" wrapText="1"/>
      <protection hidden="1"/>
    </xf>
    <xf numFmtId="0" fontId="11" fillId="0" borderId="0" xfId="0" applyFont="1" applyFill="1" applyAlignment="1" applyProtection="1">
      <alignment horizontal="left" indent="5"/>
      <protection hidden="1"/>
    </xf>
    <xf numFmtId="0" fontId="11" fillId="0" borderId="0" xfId="0" applyFont="1" applyFill="1" applyAlignment="1" applyProtection="1">
      <alignment horizontal="left" indent="6"/>
      <protection hidden="1"/>
    </xf>
    <xf numFmtId="4" fontId="34" fillId="0" borderId="0" xfId="54" applyNumberFormat="1" applyFont="1" applyFill="1" applyBorder="1" applyAlignment="1" applyProtection="1">
      <alignment vertical="center" wrapText="1"/>
      <protection/>
    </xf>
    <xf numFmtId="0" fontId="10" fillId="0" borderId="0" xfId="0" applyFont="1" applyAlignment="1" applyProtection="1">
      <alignment horizontal="left"/>
      <protection hidden="1"/>
    </xf>
    <xf numFmtId="4" fontId="10" fillId="0" borderId="0" xfId="0" applyNumberFormat="1" applyFont="1" applyAlignment="1" applyProtection="1">
      <alignment/>
      <protection hidden="1"/>
    </xf>
    <xf numFmtId="0" fontId="11" fillId="0" borderId="0" xfId="0" applyFont="1" applyAlignment="1" applyProtection="1">
      <alignment vertical="top"/>
      <protection hidden="1"/>
    </xf>
    <xf numFmtId="0" fontId="35" fillId="0" borderId="0" xfId="0" applyFont="1" applyAlignment="1" applyProtection="1">
      <alignment vertical="top" wrapText="1"/>
      <protection hidden="1"/>
    </xf>
    <xf numFmtId="4" fontId="34" fillId="0" borderId="0" xfId="54" applyNumberFormat="1" applyFont="1" applyFill="1" applyBorder="1" applyAlignment="1" applyProtection="1">
      <alignment wrapText="1"/>
      <protection locked="0"/>
    </xf>
    <xf numFmtId="0" fontId="11" fillId="0" borderId="0" xfId="0" applyFont="1" applyFill="1" applyAlignment="1" applyProtection="1">
      <alignment horizontal="left"/>
      <protection hidden="1"/>
    </xf>
    <xf numFmtId="4" fontId="33" fillId="0" borderId="0" xfId="54" applyNumberFormat="1" applyFont="1" applyFill="1" applyBorder="1" applyAlignment="1" applyProtection="1">
      <alignment horizontal="right" vertical="center" wrapText="1"/>
      <protection hidden="1" locked="0"/>
    </xf>
    <xf numFmtId="0" fontId="36" fillId="0" borderId="0" xfId="0" applyFont="1" applyProtection="1">
      <protection hidden="1"/>
    </xf>
    <xf numFmtId="4" fontId="10" fillId="0" borderId="0" xfId="0" applyNumberFormat="1" applyFont="1" applyAlignment="1" applyProtection="1">
      <alignment horizontal="right"/>
      <protection hidden="1"/>
    </xf>
    <xf numFmtId="0" fontId="46" fillId="0" borderId="0" xfId="0" applyFont="1" applyFill="1" applyProtection="1">
      <protection hidden="1"/>
    </xf>
    <xf numFmtId="0" fontId="35" fillId="0" borderId="0" xfId="0" applyFont="1" applyAlignment="1" applyProtection="1">
      <alignment horizontal="left" indent="1"/>
      <protection hidden="1"/>
    </xf>
    <xf numFmtId="0" fontId="61" fillId="0" borderId="0" xfId="53" applyFont="1" applyFill="1" applyBorder="1" applyAlignment="1" applyProtection="1">
      <alignment horizontal="left" vertical="center"/>
      <protection hidden="1"/>
    </xf>
    <xf numFmtId="0" fontId="61" fillId="0" borderId="0" xfId="53" applyFont="1" applyFill="1" applyAlignment="1" applyProtection="1">
      <alignment vertical="center"/>
      <protection hidden="1"/>
    </xf>
    <xf numFmtId="0" fontId="62" fillId="0" borderId="0" xfId="53" applyFont="1" applyFill="1" applyBorder="1" applyAlignment="1" applyProtection="1">
      <alignment horizontal="left" vertical="center"/>
      <protection hidden="1"/>
    </xf>
    <xf numFmtId="0" fontId="62" fillId="0" borderId="0" xfId="53" applyFont="1" applyFill="1" applyAlignment="1" applyProtection="1">
      <alignment horizontal="left" vertical="center"/>
      <protection hidden="1"/>
    </xf>
    <xf numFmtId="0" fontId="62" fillId="0" borderId="0" xfId="53" applyFont="1" applyFill="1" applyAlignment="1" applyProtection="1">
      <alignment vertical="center"/>
      <protection hidden="1"/>
    </xf>
    <xf numFmtId="4" fontId="62" fillId="0" borderId="0" xfId="53" applyNumberFormat="1" applyFont="1" applyFill="1" applyBorder="1" applyAlignment="1" applyProtection="1">
      <alignment horizontal="left" vertical="center"/>
      <protection hidden="1"/>
    </xf>
    <xf numFmtId="0" fontId="61" fillId="0" borderId="0" xfId="53" applyFont="1" applyFill="1" applyBorder="1" applyAlignment="1" applyProtection="1">
      <alignment vertical="center"/>
      <protection hidden="1"/>
    </xf>
    <xf numFmtId="0" fontId="62" fillId="0" borderId="0" xfId="53" applyFont="1" applyFill="1" applyBorder="1" applyAlignment="1" applyProtection="1">
      <alignment horizontal="center" vertical="center"/>
      <protection hidden="1"/>
    </xf>
    <xf numFmtId="0" fontId="11" fillId="0" borderId="0" xfId="53" applyFont="1" applyFill="1" applyBorder="1" applyAlignment="1" applyProtection="1">
      <alignment vertical="center"/>
      <protection hidden="1"/>
    </xf>
    <xf numFmtId="0" fontId="63" fillId="0" borderId="0" xfId="53" applyFont="1" applyFill="1" applyBorder="1" applyAlignment="1" applyProtection="1">
      <alignment vertical="center"/>
      <protection hidden="1"/>
    </xf>
    <xf numFmtId="0" fontId="11" fillId="0" borderId="0" xfId="0" applyFont="1" applyAlignment="1" applyProtection="1">
      <alignment horizontal="center"/>
      <protection hidden="1"/>
    </xf>
    <xf numFmtId="0" fontId="11" fillId="0" borderId="0" xfId="0" applyFont="1" applyFill="1" applyBorder="1" applyAlignment="1" applyProtection="1">
      <alignment horizontal="center"/>
      <protection hidden="1"/>
    </xf>
    <xf numFmtId="0" fontId="34" fillId="0" borderId="0" xfId="54"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7" fillId="0" borderId="0" xfId="0" applyFont="1" applyFill="1" applyAlignment="1" applyProtection="1">
      <alignment horizontal="left" vertical="center"/>
      <protection hidden="1"/>
    </xf>
    <xf numFmtId="0" fontId="38"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0" fillId="0" borderId="0" xfId="53" applyFont="1" applyFill="1" applyBorder="1" applyAlignment="1" applyProtection="1">
      <alignment vertical="center"/>
      <protection hidden="1"/>
    </xf>
    <xf numFmtId="10" fontId="34" fillId="0" borderId="0" xfId="54" applyNumberFormat="1" applyFont="1" applyFill="1" applyBorder="1" applyAlignment="1" applyProtection="1">
      <alignment horizontal="right" vertical="center" wrapText="1"/>
      <protection hidden="1" locked="0"/>
    </xf>
    <xf numFmtId="0" fontId="63" fillId="0" borderId="0" xfId="0" applyFont="1" applyFill="1" applyProtection="1">
      <protection hidden="1"/>
    </xf>
    <xf numFmtId="0" fontId="0" fillId="0" borderId="0" xfId="0" applyFont="1"/>
    <xf numFmtId="0" fontId="52" fillId="0" borderId="0" xfId="0" applyFont="1" applyFill="1" applyAlignment="1" applyProtection="1">
      <alignment horizontal="center" vertical="center"/>
      <protection hidden="1"/>
    </xf>
    <xf numFmtId="0" fontId="6" fillId="0" borderId="0" xfId="0" applyFont="1"/>
    <xf numFmtId="0" fontId="1" fillId="0" borderId="0" xfId="0" applyFont="1" applyBorder="1" applyAlignment="1">
      <alignment wrapText="1"/>
    </xf>
    <xf numFmtId="0" fontId="48" fillId="25" borderId="0" xfId="0" applyFont="1" applyFill="1" applyBorder="1" applyAlignment="1">
      <alignment horizontal="center" vertical="top" wrapText="1"/>
    </xf>
    <xf numFmtId="0" fontId="48" fillId="0" borderId="0" xfId="0" applyFont="1" applyBorder="1" applyAlignment="1">
      <alignment wrapText="1"/>
    </xf>
    <xf numFmtId="4" fontId="8" fillId="0" borderId="0" xfId="54" applyNumberFormat="1" applyFont="1" applyFill="1" applyBorder="1" applyAlignment="1" applyProtection="1">
      <alignment horizontal="right" vertical="top" wrapText="1"/>
      <protection hidden="1" locked="0"/>
    </xf>
    <xf numFmtId="0" fontId="0" fillId="0" borderId="0" xfId="0" applyFont="1" applyAlignment="1" applyProtection="1">
      <alignment vertical="top"/>
      <protection hidden="1"/>
    </xf>
    <xf numFmtId="0" fontId="11" fillId="0" borderId="0" xfId="0" applyFont="1" applyAlignment="1" applyProtection="1">
      <alignment vertical="top" wrapText="1"/>
      <protection hidden="1"/>
    </xf>
    <xf numFmtId="4" fontId="34" fillId="0" borderId="0" xfId="54" applyNumberFormat="1" applyFont="1" applyFill="1" applyBorder="1" applyAlignment="1" applyProtection="1">
      <alignment horizontal="right" vertical="top" wrapText="1"/>
      <protection hidden="1" locked="0"/>
    </xf>
    <xf numFmtId="0" fontId="0" fillId="0" borderId="0" xfId="0" applyAlignment="1" applyProtection="1">
      <alignment vertical="top"/>
      <protection hidden="1"/>
    </xf>
    <xf numFmtId="0" fontId="0" fillId="0" borderId="17" xfId="0" applyFont="1" applyFill="1" applyBorder="1" applyProtection="1">
      <protection locked="0"/>
    </xf>
    <xf numFmtId="0" fontId="0" fillId="0" borderId="18" xfId="0" applyFont="1" applyFill="1" applyBorder="1" applyProtection="1">
      <protection locked="0"/>
    </xf>
    <xf numFmtId="0" fontId="0" fillId="0" borderId="0" xfId="0" applyProtection="1">
      <protection/>
    </xf>
    <xf numFmtId="0" fontId="0" fillId="0" borderId="0" xfId="0" applyAlignment="1" applyProtection="1">
      <alignment horizontal="center"/>
      <protection/>
    </xf>
    <xf numFmtId="0" fontId="4" fillId="25" borderId="0" xfId="0" applyFont="1" applyFill="1" applyProtection="1">
      <protection/>
    </xf>
    <xf numFmtId="0" fontId="4" fillId="25" borderId="0" xfId="0" applyFont="1" applyFill="1" applyAlignment="1" applyProtection="1">
      <alignment horizontal="center"/>
      <protection/>
    </xf>
    <xf numFmtId="0" fontId="6" fillId="0" borderId="0" xfId="0" applyFont="1" applyAlignment="1" applyProtection="1">
      <alignment horizontal="center"/>
      <protection/>
    </xf>
    <xf numFmtId="0" fontId="6" fillId="0" borderId="0" xfId="0" applyFont="1" applyProtection="1">
      <protection/>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4" fillId="0" borderId="0" xfId="0" applyFont="1" applyBorder="1" applyAlignment="1">
      <alignment horizontal="center" wrapText="1"/>
    </xf>
    <xf numFmtId="0" fontId="0" fillId="0" borderId="0" xfId="0" applyFont="1" applyBorder="1" applyAlignment="1">
      <alignment wrapText="1"/>
    </xf>
    <xf numFmtId="4" fontId="4" fillId="0" borderId="0" xfId="0" applyNumberFormat="1" applyFont="1" applyFill="1" applyBorder="1" applyAlignment="1">
      <alignment horizontal="center"/>
    </xf>
    <xf numFmtId="0" fontId="41" fillId="0" borderId="0" xfId="53" applyFont="1" applyFill="1" applyBorder="1" applyAlignment="1" applyProtection="1">
      <alignment horizontal="left" vertical="center"/>
      <protection hidden="1"/>
    </xf>
    <xf numFmtId="4" fontId="71" fillId="0" borderId="19" xfId="0" applyNumberFormat="1" applyFont="1" applyBorder="1" applyAlignment="1">
      <alignment horizontal="center" vertical="center"/>
    </xf>
    <xf numFmtId="4" fontId="71" fillId="0" borderId="20" xfId="0" applyNumberFormat="1" applyFont="1" applyBorder="1" applyAlignment="1">
      <alignment horizontal="center" vertical="center"/>
    </xf>
    <xf numFmtId="4" fontId="71" fillId="0" borderId="21" xfId="0" applyNumberFormat="1" applyFont="1" applyBorder="1" applyAlignment="1">
      <alignment horizontal="center" vertical="center"/>
    </xf>
    <xf numFmtId="4" fontId="71" fillId="0" borderId="22" xfId="0" applyNumberFormat="1" applyFont="1" applyBorder="1" applyAlignment="1">
      <alignment horizontal="center" vertical="center"/>
    </xf>
    <xf numFmtId="0" fontId="71" fillId="0" borderId="20" xfId="0" applyFont="1" applyBorder="1" applyAlignment="1">
      <alignment horizontal="center" vertical="center"/>
    </xf>
    <xf numFmtId="0" fontId="71" fillId="0" borderId="22" xfId="0" applyFont="1" applyBorder="1" applyAlignment="1">
      <alignment horizontal="center" vertical="center"/>
    </xf>
    <xf numFmtId="4" fontId="71" fillId="0" borderId="0" xfId="0" applyNumberFormat="1" applyFont="1" applyAlignment="1">
      <alignment horizontal="center" vertical="center"/>
    </xf>
    <xf numFmtId="4" fontId="71" fillId="0" borderId="0" xfId="0" applyNumberFormat="1" applyFont="1" applyAlignment="1">
      <alignment vertical="center"/>
    </xf>
    <xf numFmtId="0" fontId="54" fillId="26" borderId="23" xfId="0" applyFont="1" applyFill="1" applyBorder="1" applyAlignment="1" applyProtection="1">
      <alignment horizontal="left" vertical="center" indent="31"/>
      <protection hidden="1"/>
    </xf>
    <xf numFmtId="0" fontId="54" fillId="26" borderId="24" xfId="0" applyFont="1" applyFill="1" applyBorder="1" applyAlignment="1" applyProtection="1">
      <alignment horizontal="left" vertical="center" indent="31"/>
      <protection hidden="1"/>
    </xf>
    <xf numFmtId="0" fontId="64" fillId="0" borderId="0" xfId="0" applyFont="1" applyAlignment="1" applyProtection="1">
      <alignment horizontal="center" vertical="center"/>
      <protection hidden="1"/>
    </xf>
    <xf numFmtId="0" fontId="63" fillId="0" borderId="25" xfId="0" applyFont="1" applyBorder="1" applyAlignment="1" applyProtection="1">
      <alignment horizontal="center" vertical="center" wrapText="1"/>
      <protection hidden="1"/>
    </xf>
    <xf numFmtId="0" fontId="65" fillId="0" borderId="26"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67" fillId="27" borderId="17" xfId="0" applyFont="1" applyFill="1" applyBorder="1" applyAlignment="1" applyProtection="1">
      <alignment horizontal="center" vertical="center"/>
      <protection hidden="1"/>
    </xf>
    <xf numFmtId="0" fontId="67" fillId="27" borderId="28"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1" fillId="0" borderId="0" xfId="49"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9" applyAlignment="1" applyProtection="1">
      <alignment horizontal="left"/>
      <protection locked="0"/>
    </xf>
    <xf numFmtId="0" fontId="67" fillId="27" borderId="0" xfId="0" applyFont="1" applyFill="1" applyAlignment="1" applyProtection="1">
      <alignment horizontal="center" vertical="center"/>
      <protection hidden="1"/>
    </xf>
    <xf numFmtId="0" fontId="65" fillId="0" borderId="29" xfId="0" applyFont="1" applyFill="1" applyBorder="1" applyAlignment="1" applyProtection="1">
      <alignment horizontal="center" vertical="center"/>
      <protection hidden="1"/>
    </xf>
    <xf numFmtId="0" fontId="68" fillId="27" borderId="0" xfId="0" applyFont="1" applyFill="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69" fillId="27" borderId="0" xfId="0" applyFont="1" applyFill="1" applyAlignment="1" applyProtection="1">
      <alignment horizontal="center" vertical="center"/>
      <protection hidden="1"/>
    </xf>
    <xf numFmtId="0" fontId="61" fillId="0" borderId="30" xfId="0" applyFont="1" applyBorder="1" applyAlignment="1" applyProtection="1">
      <alignment horizontal="center" vertical="center"/>
      <protection hidden="1"/>
    </xf>
    <xf numFmtId="0" fontId="10" fillId="27" borderId="0" xfId="0" applyFont="1" applyFill="1" applyAlignment="1" applyProtection="1">
      <alignment horizontal="center" vertical="center"/>
      <protection hidden="1"/>
    </xf>
    <xf numFmtId="0" fontId="65" fillId="0" borderId="31" xfId="0" applyFont="1" applyFill="1" applyBorder="1" applyAlignment="1" applyProtection="1">
      <alignment horizontal="center" vertical="center"/>
      <protection hidden="1"/>
    </xf>
    <xf numFmtId="0" fontId="57" fillId="0" borderId="0" xfId="0" applyFont="1" applyAlignment="1" applyProtection="1">
      <alignment horizontal="center" vertical="center"/>
      <protection hidden="1"/>
    </xf>
    <xf numFmtId="0" fontId="10"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11" fillId="0" borderId="0" xfId="0" applyFont="1" applyAlignment="1" applyProtection="1">
      <alignment horizontal="left" vertical="top" wrapText="1"/>
      <protection hidden="1"/>
    </xf>
    <xf numFmtId="0" fontId="4" fillId="25" borderId="0" xfId="0" applyFont="1" applyFill="1" applyAlignment="1" applyProtection="1">
      <alignment horizontal="center"/>
      <protection/>
    </xf>
    <xf numFmtId="0" fontId="4" fillId="25" borderId="0" xfId="0" applyFont="1" applyFill="1" applyAlignment="1" applyProtection="1">
      <alignment horizontal="left" vertical="center"/>
      <protection/>
    </xf>
    <xf numFmtId="0" fontId="65" fillId="0" borderId="0" xfId="0" applyFont="1" applyFill="1" applyBorder="1" applyAlignment="1" applyProtection="1">
      <alignment horizontal="center" vertical="center"/>
      <protection hidden="1"/>
    </xf>
    <xf numFmtId="0" fontId="6" fillId="0" borderId="0" xfId="0" applyFont="1" applyAlignment="1" applyProtection="1">
      <alignment horizontal="center"/>
      <protection/>
    </xf>
    <xf numFmtId="0" fontId="65" fillId="0" borderId="0" xfId="0" applyFont="1" applyAlignment="1" applyProtection="1">
      <alignment horizontal="center"/>
      <protection/>
    </xf>
    <xf numFmtId="0" fontId="10" fillId="27" borderId="0" xfId="0" applyFont="1" applyFill="1" applyAlignment="1" applyProtection="1">
      <alignment horizontal="center"/>
      <protection/>
    </xf>
    <xf numFmtId="0" fontId="6" fillId="0" borderId="0" xfId="0" applyFont="1" applyAlignment="1">
      <alignment horizontal="center"/>
    </xf>
    <xf numFmtId="0" fontId="65" fillId="0" borderId="0" xfId="0" applyFont="1" applyAlignment="1">
      <alignment horizontal="center"/>
    </xf>
    <xf numFmtId="0" fontId="10" fillId="27" borderId="0" xfId="0" applyFont="1" applyFill="1" applyAlignment="1">
      <alignment horizontal="center"/>
    </xf>
    <xf numFmtId="0" fontId="49" fillId="0" borderId="0" xfId="0" applyFont="1" applyBorder="1" applyAlignment="1">
      <alignment horizontal="left" wrapText="1"/>
    </xf>
    <xf numFmtId="4" fontId="72" fillId="0" borderId="0" xfId="0" applyNumberFormat="1" applyFont="1" applyAlignment="1">
      <alignment vertical="center"/>
    </xf>
  </cellXfs>
  <cellStyles count="52">
    <cellStyle name="Normal" xfId="0"/>
    <cellStyle name="Percent" xfId="15"/>
    <cellStyle name="Currency" xfId="16"/>
    <cellStyle name="Currency [0]" xfId="17"/>
    <cellStyle name="Comma" xfId="18"/>
    <cellStyle name="Comma [0]" xfId="19"/>
    <cellStyle name="20% - Ênfase1" xfId="20"/>
    <cellStyle name="20% - Ênfase2" xfId="21"/>
    <cellStyle name="20% - Ênfase3" xfId="22"/>
    <cellStyle name="20% - Ênfase4" xfId="23"/>
    <cellStyle name="20% - Ênfase5" xfId="24"/>
    <cellStyle name="20% - Ênfase6" xfId="25"/>
    <cellStyle name="40% - Ênfase1" xfId="26"/>
    <cellStyle name="40% - Ênfase2" xfId="27"/>
    <cellStyle name="40% - Ênfase3" xfId="28"/>
    <cellStyle name="40% - Ênfase4" xfId="29"/>
    <cellStyle name="40% - Ênfase5" xfId="30"/>
    <cellStyle name="40% - Ênfase6" xfId="31"/>
    <cellStyle name="60% - Ênfase1" xfId="32"/>
    <cellStyle name="60% - Ênfase2" xfId="33"/>
    <cellStyle name="60% - Ênfase3" xfId="34"/>
    <cellStyle name="60% - Ênfase4" xfId="35"/>
    <cellStyle name="60% - Ênfase5" xfId="36"/>
    <cellStyle name="60% - Ênfase6"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Hiperlink" xfId="49"/>
    <cellStyle name="Incorreto" xfId="50"/>
    <cellStyle name="Neutra" xfId="51"/>
    <cellStyle name="Normal_Pasta1" xfId="52"/>
    <cellStyle name="Normal_PC PM MODELO 2009" xfId="53"/>
    <cellStyle name="Normal_Plan2" xfId="54"/>
    <cellStyle name="Normal_STN" xfId="55"/>
    <cellStyle name="Nota" xfId="56"/>
    <cellStyle name="Saída" xfId="57"/>
    <cellStyle name="Texto de Aviso" xfId="58"/>
    <cellStyle name="Texto Explicativo" xfId="59"/>
    <cellStyle name="Título" xfId="60"/>
    <cellStyle name="Título 1" xfId="61"/>
    <cellStyle name="Título 2" xfId="62"/>
    <cellStyle name="Título 3" xfId="63"/>
    <cellStyle name="Título 4" xfId="64"/>
    <cellStyle name="Total" xfId="65"/>
  </cellStyles>
  <dxfs count="143">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fill>
        <patternFill patternType="none"/>
      </fill>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indexed="10"/>
        <condense val="0"/>
        <extend val="0"/>
      </font>
      <border/>
    </dxf>
    <dxf>
      <font>
        <color indexed="10"/>
        <condense val="0"/>
        <extend val="0"/>
      </font>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indexed="10"/>
        <condense val="0"/>
        <extend val="0"/>
      </font>
      <border/>
    </dxf>
    <dxf>
      <font>
        <color indexed="10"/>
        <condense val="0"/>
        <extend val="0"/>
      </font>
      <border/>
    </dxf>
    <dxf>
      <font>
        <color indexed="10"/>
        <condense val="0"/>
        <extend val="0"/>
      </font>
      <border/>
    </dxf>
    <dxf>
      <font>
        <color indexed="10"/>
        <condense val="0"/>
        <extend val="0"/>
      </font>
      <border/>
    </dxf>
    <dxf>
      <font>
        <color indexed="10"/>
        <condense val="0"/>
        <extend val="0"/>
      </font>
      <border/>
    </dxf>
    <dxf>
      <font>
        <color indexed="10"/>
        <condense val="0"/>
        <extend val="0"/>
      </font>
      <fill>
        <patternFill patternType="none"/>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indexed="10"/>
        <condense val="0"/>
        <extend val="0"/>
      </font>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ill>
        <patternFill>
          <bgColor indexed="51"/>
        </patternFill>
      </fill>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auto="1"/>
        <condense val="0"/>
        <extend val="0"/>
      </font>
      <fill>
        <patternFill>
          <bgColor indexed="51"/>
        </patternFill>
      </fill>
      <border>
        <left style="thin">
          <color indexed="9"/>
        </left>
        <right style="thin">
          <color indexed="9"/>
        </right>
        <top style="thin">
          <color indexed="9"/>
        </top>
        <bottom style="thin">
          <color indexed="9"/>
        </bottom>
      </border>
    </dxf>
    <dxf>
      <font>
        <color indexed="10"/>
        <condense val="0"/>
        <extend val="0"/>
      </font>
      <border/>
    </dxf>
    <dxf>
      <font>
        <color indexed="10"/>
        <condense val="0"/>
        <extend val="0"/>
      </font>
      <fill>
        <patternFill patternType="none"/>
      </fill>
      <border/>
    </dxf>
    <dxf>
      <font>
        <color indexed="10"/>
        <condense val="0"/>
        <extend val="0"/>
      </font>
      <border/>
    </dxf>
    <dxf>
      <font>
        <color theme="0"/>
      </font>
      <fill>
        <patternFill>
          <bgColor theme="6" tint="-0.24993999302387238"/>
        </patternFill>
      </fill>
      <border/>
    </dxf>
    <dxf>
      <font>
        <color theme="0"/>
      </font>
      <fill>
        <patternFill>
          <bgColor rgb="FFFF5757"/>
        </patternFill>
      </fill>
      <border/>
    </dxf>
    <dxf>
      <font>
        <color theme="0"/>
      </font>
      <fill>
        <patternFill>
          <bgColor theme="6" tint="-0.24993999302387238"/>
        </patternFill>
      </fill>
      <border/>
    </dxf>
    <dxf>
      <font>
        <color theme="0"/>
      </font>
      <fill>
        <patternFill>
          <bgColor rgb="FFFF5757"/>
        </patternFill>
      </fill>
      <border/>
    </dxf>
    <dxf>
      <font>
        <color theme="0"/>
      </font>
      <fill>
        <patternFill>
          <bgColor theme="6" tint="-0.24993999302387238"/>
        </patternFill>
      </fill>
      <border/>
    </dxf>
    <dxf>
      <font>
        <color theme="0"/>
      </font>
      <fill>
        <patternFill>
          <bgColor rgb="FFFF5757"/>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ctrlProps/ctrlProp1.xml><?xml version="1.0" encoding="utf-8"?>
<formControlPr xmlns="http://schemas.microsoft.com/office/spreadsheetml/2009/9/main" objectType="Drop" dropLines="30" dropStyle="combo" dx="26" fmlaLink="SUM!$F$3" fmlaRange="SUM!$C$4:$C$188" sel="92" val="76"/>
</file>

<file path=xl/ctrlProps/ctrlProp10.xml><?xml version="1.0" encoding="utf-8"?>
<formControlPr xmlns="http://schemas.microsoft.com/office/spreadsheetml/2009/9/main" objectType="CheckBox" checked="Checked" fmlaLink="MENU!$J$16" lockText="1" noThreeD="1"/>
</file>

<file path=xl/ctrlProps/ctrlProp11.xml><?xml version="1.0" encoding="utf-8"?>
<formControlPr xmlns="http://schemas.microsoft.com/office/spreadsheetml/2009/9/main" objectType="CheckBox" checked="Checked" fmlaLink="MENU!$J$17" lockText="1" noThreeD="1"/>
</file>

<file path=xl/ctrlProps/ctrlProp12.xml><?xml version="1.0" encoding="utf-8"?>
<formControlPr xmlns="http://schemas.microsoft.com/office/spreadsheetml/2009/9/main" objectType="CheckBox" checked="Checked" fmlaLink="MENU!$J$18" lockText="1" noThreeD="1"/>
</file>

<file path=xl/ctrlProps/ctrlProp13.xml><?xml version="1.0" encoding="utf-8"?>
<formControlPr xmlns="http://schemas.microsoft.com/office/spreadsheetml/2009/9/main" objectType="CheckBox" checked="Checked" fmlaLink="MENU!$J$19" lockText="1" noThreeD="1"/>
</file>

<file path=xl/ctrlProps/ctrlProp14.xml><?xml version="1.0" encoding="utf-8"?>
<formControlPr xmlns="http://schemas.microsoft.com/office/spreadsheetml/2009/9/main" objectType="CheckBox" checked="Checked" fmlaLink="MENU!$J$20" lockText="1" noThreeD="1"/>
</file>

<file path=xl/ctrlProps/ctrlProp15.xml><?xml version="1.0" encoding="utf-8"?>
<formControlPr xmlns="http://schemas.microsoft.com/office/spreadsheetml/2009/9/main" objectType="CheckBox" checked="Checked" fmlaLink="MENU!$J$21" lockText="1" noThreeD="1"/>
</file>

<file path=xl/ctrlProps/ctrlProp16.xml><?xml version="1.0" encoding="utf-8"?>
<formControlPr xmlns="http://schemas.microsoft.com/office/spreadsheetml/2009/9/main" objectType="CheckBox" checked="Checked" fmlaLink="MENU!$J$22" lockText="1" noThreeD="1"/>
</file>

<file path=xl/ctrlProps/ctrlProp17.xml><?xml version="1.0" encoding="utf-8"?>
<formControlPr xmlns="http://schemas.microsoft.com/office/spreadsheetml/2009/9/main" objectType="CheckBox" checked="Checked" fmlaLink="MENU!$J$23" lockText="1" noThreeD="1"/>
</file>

<file path=xl/ctrlProps/ctrlProp18.xml><?xml version="1.0" encoding="utf-8"?>
<formControlPr xmlns="http://schemas.microsoft.com/office/spreadsheetml/2009/9/main" objectType="CheckBox" checked="Checked" fmlaLink="MENU!$J$24" lockText="1" noThreeD="1"/>
</file>

<file path=xl/ctrlProps/ctrlProp19.xml><?xml version="1.0" encoding="utf-8"?>
<formControlPr xmlns="http://schemas.microsoft.com/office/spreadsheetml/2009/9/main" objectType="CheckBox" checked="Checked" fmlaLink="MENU!$J$25"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checked="Checked" fmlaLink="MENU!$J$26" lockText="1" noThreeD="1"/>
</file>

<file path=xl/ctrlProps/ctrlProp21.xml><?xml version="1.0" encoding="utf-8"?>
<formControlPr xmlns="http://schemas.microsoft.com/office/spreadsheetml/2009/9/main" objectType="CheckBox" checked="Checked" fmlaLink="MENU!#REF!" lockText="1" noThreeD="1"/>
</file>

<file path=xl/ctrlProps/ctrlProp22.xml><?xml version="1.0" encoding="utf-8"?>
<formControlPr xmlns="http://schemas.microsoft.com/office/spreadsheetml/2009/9/main" objectType="CheckBox" checked="Checked" fmlaLink="MENU!$J$27" lockText="1" noThreeD="1"/>
</file>

<file path=xl/ctrlProps/ctrlProp23.xml><?xml version="1.0" encoding="utf-8"?>
<formControlPr xmlns="http://schemas.microsoft.com/office/spreadsheetml/2009/9/main" objectType="CheckBox" checked="Checked" fmlaLink="MENU!$J$28" lockText="1" noThreeD="1"/>
</file>

<file path=xl/ctrlProps/ctrlProp24.xml><?xml version="1.0" encoding="utf-8"?>
<formControlPr xmlns="http://schemas.microsoft.com/office/spreadsheetml/2009/9/main" objectType="CheckBox" checked="Checked" fmlaLink="MENU!$J$29" lockText="1" noThreeD="1"/>
</file>

<file path=xl/ctrlProps/ctrlProp25.xml><?xml version="1.0" encoding="utf-8"?>
<formControlPr xmlns="http://schemas.microsoft.com/office/spreadsheetml/2009/9/main" objectType="CheckBox" checked="Checked" fmlaLink="MENU!$J$30" lockText="1" noThreeD="1"/>
</file>

<file path=xl/ctrlProps/ctrlProp26.xml><?xml version="1.0" encoding="utf-8"?>
<formControlPr xmlns="http://schemas.microsoft.com/office/spreadsheetml/2009/9/main" objectType="CheckBox" checked="Checked" fmlaLink="MENU!$J$31" lockText="1" noThreeD="1"/>
</file>

<file path=xl/ctrlProps/ctrlProp27.xml><?xml version="1.0" encoding="utf-8"?>
<formControlPr xmlns="http://schemas.microsoft.com/office/spreadsheetml/2009/9/main" objectType="CheckBox" checked="Checked" fmlaLink="MENU!$J$32" lockText="1" noThreeD="1"/>
</file>

<file path=xl/ctrlProps/ctrlProp28.xml><?xml version="1.0" encoding="utf-8"?>
<formControlPr xmlns="http://schemas.microsoft.com/office/spreadsheetml/2009/9/main" objectType="CheckBox" checked="Checked" fmlaLink="MENU!$J$33" lockText="1" noThreeD="1"/>
</file>

<file path=xl/ctrlProps/ctrlProp29.xml><?xml version="1.0" encoding="utf-8"?>
<formControlPr xmlns="http://schemas.microsoft.com/office/spreadsheetml/2009/9/main" objectType="CheckBox" checked="Checked" fmlaLink="MENU!$J$34"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checked="Checked" fmlaLink="MENU!$J$35" lockText="1" noThreeD="1"/>
</file>

<file path=xl/ctrlProps/ctrlProp31.xml><?xml version="1.0" encoding="utf-8"?>
<formControlPr xmlns="http://schemas.microsoft.com/office/spreadsheetml/2009/9/main" objectType="CheckBox" checked="Checked" fmlaLink="MENU!$J$36" lockText="1" noThreeD="1"/>
</file>

<file path=xl/ctrlProps/ctrlProp4.xml><?xml version="1.0" encoding="utf-8"?>
<formControlPr xmlns="http://schemas.microsoft.com/office/spreadsheetml/2009/9/main" objectType="CheckBox" checked="Checked" fmlaLink="MENU!$J$11" lockText="1" noThreeD="1"/>
</file>

<file path=xl/ctrlProps/ctrlProp5.xml><?xml version="1.0" encoding="utf-8"?>
<formControlPr xmlns="http://schemas.microsoft.com/office/spreadsheetml/2009/9/main" objectType="CheckBox" checked="Checked" fmlaLink="MENU!$J$12" lockText="1" noThreeD="1"/>
</file>

<file path=xl/ctrlProps/ctrlProp6.xml><?xml version="1.0" encoding="utf-8"?>
<formControlPr xmlns="http://schemas.microsoft.com/office/spreadsheetml/2009/9/main" objectType="CheckBox" checked="Checked" fmlaLink="MENU!$J$13" lockText="1" noThreeD="1"/>
</file>

<file path=xl/ctrlProps/ctrlProp7.xml><?xml version="1.0" encoding="utf-8"?>
<formControlPr xmlns="http://schemas.microsoft.com/office/spreadsheetml/2009/9/main" objectType="CheckBox" checked="Checked" fmlaLink="MENU!$J$14" lockText="1" noThreeD="1"/>
</file>

<file path=xl/ctrlProps/ctrlProp8.xml><?xml version="1.0" encoding="utf-8"?>
<formControlPr xmlns="http://schemas.microsoft.com/office/spreadsheetml/2009/9/main" objectType="CheckBox" checked="Checked" fmlaLink="MENU!$J$13" lockText="1" noThreeD="1"/>
</file>

<file path=xl/ctrlProps/ctrlProp9.xml><?xml version="1.0" encoding="utf-8"?>
<formControlPr xmlns="http://schemas.microsoft.com/office/spreadsheetml/2009/9/main" objectType="CheckBox" checked="Checked" fmlaLink="MENU!$J$15"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4248150</xdr:colOff>
      <xdr:row>1</xdr:row>
      <xdr:rowOff>19050</xdr:rowOff>
    </xdr:from>
    <xdr:to>
      <xdr:col>1</xdr:col>
      <xdr:colOff>7410450</xdr:colOff>
      <xdr:row>1</xdr:row>
      <xdr:rowOff>628650</xdr:rowOff>
    </xdr:to>
    <xdr:pic>
      <xdr:nvPicPr>
        <xdr:cNvPr id="31278" name="Picture 48" descr="Marca TCE - horizontal"/>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91300" y="66675"/>
          <a:ext cx="31623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25</xdr:row>
      <xdr:rowOff>47625</xdr:rowOff>
    </xdr:from>
    <xdr:to>
      <xdr:col>7</xdr:col>
      <xdr:colOff>990600</xdr:colOff>
      <xdr:row>26</xdr:row>
      <xdr:rowOff>66675</xdr:rowOff>
    </xdr:to>
    <xdr:sp macro="" textlink="">
      <xdr:nvSpPr>
        <xdr:cNvPr id="68" name="Retângulo 67"/>
        <xdr:cNvSpPr>
          <a:spLocks noChangeArrowheads="1"/>
        </xdr:cNvSpPr>
      </xdr:nvSpPr>
      <xdr:spPr bwMode="auto">
        <a:xfrm>
          <a:off x="11315700" y="56769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4</xdr:col>
      <xdr:colOff>1228725</xdr:colOff>
      <xdr:row>17</xdr:row>
      <xdr:rowOff>114300</xdr:rowOff>
    </xdr:from>
    <xdr:to>
      <xdr:col>4</xdr:col>
      <xdr:colOff>1343025</xdr:colOff>
      <xdr:row>18</xdr:row>
      <xdr:rowOff>142875</xdr:rowOff>
    </xdr:to>
    <xdr:sp macro="" textlink="">
      <xdr:nvSpPr>
        <xdr:cNvPr id="69" name="Retângulo 68"/>
        <xdr:cNvSpPr>
          <a:spLocks noChangeArrowheads="1"/>
        </xdr:cNvSpPr>
      </xdr:nvSpPr>
      <xdr:spPr bwMode="auto">
        <a:xfrm>
          <a:off x="6877050" y="4067175"/>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990600</xdr:colOff>
      <xdr:row>27</xdr:row>
      <xdr:rowOff>28575</xdr:rowOff>
    </xdr:from>
    <xdr:to>
      <xdr:col>7</xdr:col>
      <xdr:colOff>990600</xdr:colOff>
      <xdr:row>28</xdr:row>
      <xdr:rowOff>47625</xdr:rowOff>
    </xdr:to>
    <xdr:sp macro="" textlink="">
      <xdr:nvSpPr>
        <xdr:cNvPr id="70" name="Retângulo 69"/>
        <xdr:cNvSpPr>
          <a:spLocks noChangeArrowheads="1"/>
        </xdr:cNvSpPr>
      </xdr:nvSpPr>
      <xdr:spPr bwMode="auto">
        <a:xfrm>
          <a:off x="11315700" y="6076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4</xdr:col>
      <xdr:colOff>1228725</xdr:colOff>
      <xdr:row>18</xdr:row>
      <xdr:rowOff>104775</xdr:rowOff>
    </xdr:from>
    <xdr:to>
      <xdr:col>4</xdr:col>
      <xdr:colOff>1343025</xdr:colOff>
      <xdr:row>19</xdr:row>
      <xdr:rowOff>133350</xdr:rowOff>
    </xdr:to>
    <xdr:sp macro="" textlink="">
      <xdr:nvSpPr>
        <xdr:cNvPr id="71" name="Retângulo 70"/>
        <xdr:cNvSpPr>
          <a:spLocks noChangeArrowheads="1"/>
        </xdr:cNvSpPr>
      </xdr:nvSpPr>
      <xdr:spPr bwMode="auto">
        <a:xfrm>
          <a:off x="6877050" y="42672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17</xdr:col>
      <xdr:colOff>76200</xdr:colOff>
      <xdr:row>51</xdr:row>
      <xdr:rowOff>47625</xdr:rowOff>
    </xdr:from>
    <xdr:to>
      <xdr:col>17</xdr:col>
      <xdr:colOff>76200</xdr:colOff>
      <xdr:row>52</xdr:row>
      <xdr:rowOff>66675</xdr:rowOff>
    </xdr:to>
    <xdr:sp macro="" textlink="">
      <xdr:nvSpPr>
        <xdr:cNvPr id="72" name="Retângulo 71"/>
        <xdr:cNvSpPr>
          <a:spLocks noChangeArrowheads="1"/>
        </xdr:cNvSpPr>
      </xdr:nvSpPr>
      <xdr:spPr bwMode="auto">
        <a:xfrm>
          <a:off x="20154900" y="108489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42</xdr:row>
      <xdr:rowOff>114300</xdr:rowOff>
    </xdr:from>
    <xdr:to>
      <xdr:col>7</xdr:col>
      <xdr:colOff>1343025</xdr:colOff>
      <xdr:row>43</xdr:row>
      <xdr:rowOff>142875</xdr:rowOff>
    </xdr:to>
    <xdr:sp macro="" textlink="">
      <xdr:nvSpPr>
        <xdr:cNvPr id="73" name="Retângulo 72"/>
        <xdr:cNvSpPr>
          <a:spLocks noChangeArrowheads="1"/>
        </xdr:cNvSpPr>
      </xdr:nvSpPr>
      <xdr:spPr bwMode="auto">
        <a:xfrm>
          <a:off x="11553825" y="9029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42</xdr:row>
      <xdr:rowOff>114300</xdr:rowOff>
    </xdr:from>
    <xdr:to>
      <xdr:col>7</xdr:col>
      <xdr:colOff>1343025</xdr:colOff>
      <xdr:row>43</xdr:row>
      <xdr:rowOff>142875</xdr:rowOff>
    </xdr:to>
    <xdr:sp macro="" textlink="">
      <xdr:nvSpPr>
        <xdr:cNvPr id="74" name="Retângulo 73"/>
        <xdr:cNvSpPr>
          <a:spLocks noChangeArrowheads="1"/>
        </xdr:cNvSpPr>
      </xdr:nvSpPr>
      <xdr:spPr bwMode="auto">
        <a:xfrm>
          <a:off x="11553825" y="9029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42</xdr:row>
      <xdr:rowOff>114300</xdr:rowOff>
    </xdr:from>
    <xdr:to>
      <xdr:col>7</xdr:col>
      <xdr:colOff>1343025</xdr:colOff>
      <xdr:row>43</xdr:row>
      <xdr:rowOff>142875</xdr:rowOff>
    </xdr:to>
    <xdr:sp macro="" textlink="">
      <xdr:nvSpPr>
        <xdr:cNvPr id="75" name="Retângulo 74"/>
        <xdr:cNvSpPr>
          <a:spLocks noChangeArrowheads="1"/>
        </xdr:cNvSpPr>
      </xdr:nvSpPr>
      <xdr:spPr bwMode="auto">
        <a:xfrm>
          <a:off x="11553825" y="9029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42</xdr:row>
      <xdr:rowOff>114300</xdr:rowOff>
    </xdr:from>
    <xdr:to>
      <xdr:col>7</xdr:col>
      <xdr:colOff>1343025</xdr:colOff>
      <xdr:row>43</xdr:row>
      <xdr:rowOff>142875</xdr:rowOff>
    </xdr:to>
    <xdr:sp macro="" textlink="">
      <xdr:nvSpPr>
        <xdr:cNvPr id="76" name="Retângulo 75"/>
        <xdr:cNvSpPr>
          <a:spLocks noChangeArrowheads="1"/>
        </xdr:cNvSpPr>
      </xdr:nvSpPr>
      <xdr:spPr bwMode="auto">
        <a:xfrm>
          <a:off x="11553825" y="9029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42</xdr:row>
      <xdr:rowOff>114300</xdr:rowOff>
    </xdr:from>
    <xdr:to>
      <xdr:col>7</xdr:col>
      <xdr:colOff>1343025</xdr:colOff>
      <xdr:row>43</xdr:row>
      <xdr:rowOff>142875</xdr:rowOff>
    </xdr:to>
    <xdr:sp macro="" textlink="">
      <xdr:nvSpPr>
        <xdr:cNvPr id="77" name="Retângulo 76"/>
        <xdr:cNvSpPr>
          <a:spLocks noChangeArrowheads="1"/>
        </xdr:cNvSpPr>
      </xdr:nvSpPr>
      <xdr:spPr bwMode="auto">
        <a:xfrm>
          <a:off x="11553825" y="9029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1171575</xdr:colOff>
      <xdr:row>26</xdr:row>
      <xdr:rowOff>47625</xdr:rowOff>
    </xdr:from>
    <xdr:to>
      <xdr:col>7</xdr:col>
      <xdr:colOff>1171575</xdr:colOff>
      <xdr:row>27</xdr:row>
      <xdr:rowOff>66675</xdr:rowOff>
    </xdr:to>
    <xdr:sp macro="" textlink="">
      <xdr:nvSpPr>
        <xdr:cNvPr id="3" name="Retângulo 2"/>
        <xdr:cNvSpPr>
          <a:spLocks noChangeArrowheads="1"/>
        </xdr:cNvSpPr>
      </xdr:nvSpPr>
      <xdr:spPr bwMode="auto">
        <a:xfrm>
          <a:off x="11401425" y="58959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4</xdr:col>
      <xdr:colOff>1228725</xdr:colOff>
      <xdr:row>17</xdr:row>
      <xdr:rowOff>114300</xdr:rowOff>
    </xdr:from>
    <xdr:to>
      <xdr:col>4</xdr:col>
      <xdr:colOff>1343025</xdr:colOff>
      <xdr:row>18</xdr:row>
      <xdr:rowOff>142875</xdr:rowOff>
    </xdr:to>
    <xdr:sp macro="" textlink="">
      <xdr:nvSpPr>
        <xdr:cNvPr id="4" name="Retângulo 3"/>
        <xdr:cNvSpPr>
          <a:spLocks noChangeArrowheads="1"/>
        </xdr:cNvSpPr>
      </xdr:nvSpPr>
      <xdr:spPr bwMode="auto">
        <a:xfrm>
          <a:off x="6781800"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5" name="Retângulo 4"/>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6" name="Retângulo 5"/>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7" name="Retângulo 6"/>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8" name="Retângulo 7"/>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9" name="Retângulo 8"/>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0" name="Retângulo 9"/>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1" name="Retângulo 10"/>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2" name="Retângulo 11"/>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3" name="Retângulo 12"/>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14" name="Retângulo 13"/>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5" name="Retângulo 14"/>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16" name="Retângulo 15"/>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7" name="Retângulo 16"/>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18" name="Retângulo 17"/>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19" name="Retângulo 18"/>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20" name="Retângulo 19"/>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1" name="Retângulo 20"/>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2" name="Retângulo 21"/>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3" name="Retângulo 22"/>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4" name="Retângulo 23"/>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5" name="Retângulo 24"/>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26" name="Retângulo 25"/>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7" name="Retângulo 26"/>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8" name="Retângulo 27"/>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29" name="Retângulo 28"/>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30" name="Retângulo 29"/>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31" name="Retângulo 30"/>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32" name="Retângulo 31"/>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33" name="Retângulo 32"/>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34" name="Retângulo 33"/>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35" name="Retângulo 34"/>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36" name="Retângulo 35"/>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37" name="Retângulo 36"/>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1238250</xdr:colOff>
      <xdr:row>18</xdr:row>
      <xdr:rowOff>133350</xdr:rowOff>
    </xdr:to>
    <xdr:sp macro="" textlink="">
      <xdr:nvSpPr>
        <xdr:cNvPr id="38" name="Retângulo 37"/>
        <xdr:cNvSpPr>
          <a:spLocks noChangeArrowheads="1"/>
        </xdr:cNvSpPr>
      </xdr:nvSpPr>
      <xdr:spPr bwMode="auto">
        <a:xfrm>
          <a:off x="9896475" y="407670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39" name="Retângulo 38"/>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40" name="Retângulo 39"/>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41" name="Retângulo 40"/>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42" name="Retângulo 41"/>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6</xdr:col>
      <xdr:colOff>1228725</xdr:colOff>
      <xdr:row>17</xdr:row>
      <xdr:rowOff>114300</xdr:rowOff>
    </xdr:from>
    <xdr:to>
      <xdr:col>6</xdr:col>
      <xdr:colOff>1343025</xdr:colOff>
      <xdr:row>18</xdr:row>
      <xdr:rowOff>142875</xdr:rowOff>
    </xdr:to>
    <xdr:sp macro="" textlink="">
      <xdr:nvSpPr>
        <xdr:cNvPr id="43" name="Retângulo 42"/>
        <xdr:cNvSpPr>
          <a:spLocks noChangeArrowheads="1"/>
        </xdr:cNvSpPr>
      </xdr:nvSpPr>
      <xdr:spPr bwMode="auto">
        <a:xfrm>
          <a:off x="9896475" y="407670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5</xdr:col>
      <xdr:colOff>1200150</xdr:colOff>
      <xdr:row>18</xdr:row>
      <xdr:rowOff>114300</xdr:rowOff>
    </xdr:from>
    <xdr:to>
      <xdr:col>5</xdr:col>
      <xdr:colOff>1238250</xdr:colOff>
      <xdr:row>19</xdr:row>
      <xdr:rowOff>133350</xdr:rowOff>
    </xdr:to>
    <xdr:sp macro="" textlink="">
      <xdr:nvSpPr>
        <xdr:cNvPr id="44" name="Retângulo 43"/>
        <xdr:cNvSpPr>
          <a:spLocks noChangeArrowheads="1"/>
        </xdr:cNvSpPr>
      </xdr:nvSpPr>
      <xdr:spPr bwMode="auto">
        <a:xfrm>
          <a:off x="8305800" y="4286250"/>
          <a:ext cx="38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1171575</xdr:colOff>
      <xdr:row>49</xdr:row>
      <xdr:rowOff>47625</xdr:rowOff>
    </xdr:from>
    <xdr:to>
      <xdr:col>7</xdr:col>
      <xdr:colOff>1171575</xdr:colOff>
      <xdr:row>50</xdr:row>
      <xdr:rowOff>66675</xdr:rowOff>
    </xdr:to>
    <xdr:sp macro="" textlink="">
      <xdr:nvSpPr>
        <xdr:cNvPr id="45" name="Retângulo 44"/>
        <xdr:cNvSpPr>
          <a:spLocks noChangeArrowheads="1"/>
        </xdr:cNvSpPr>
      </xdr:nvSpPr>
      <xdr:spPr bwMode="auto">
        <a:xfrm>
          <a:off x="11401425" y="104870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4</xdr:col>
      <xdr:colOff>1228725</xdr:colOff>
      <xdr:row>40</xdr:row>
      <xdr:rowOff>114300</xdr:rowOff>
    </xdr:from>
    <xdr:to>
      <xdr:col>4</xdr:col>
      <xdr:colOff>1343025</xdr:colOff>
      <xdr:row>41</xdr:row>
      <xdr:rowOff>142875</xdr:rowOff>
    </xdr:to>
    <xdr:sp macro="" textlink="">
      <xdr:nvSpPr>
        <xdr:cNvPr id="46" name="Retângulo 45"/>
        <xdr:cNvSpPr>
          <a:spLocks noChangeArrowheads="1"/>
        </xdr:cNvSpPr>
      </xdr:nvSpPr>
      <xdr:spPr bwMode="auto">
        <a:xfrm>
          <a:off x="6781800"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47" name="Retângulo 46"/>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48" name="Retângulo 47"/>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49" name="Retângulo 48"/>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0" name="Retângulo 49"/>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1" name="Retângulo 50"/>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2" name="Retângulo 51"/>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3" name="Retângulo 52"/>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4" name="Retângulo 53"/>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5" name="Retângulo 54"/>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6" name="Retângulo 55"/>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57" name="Retângulo 56"/>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58" name="Retângulo 57"/>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59" name="Retângulo 58"/>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0" name="Retângulo 59"/>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61" name="Retângulo 60"/>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2" name="Retângulo 61"/>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63" name="Retângulo 62"/>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4" name="Retângulo 63"/>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5" name="Retângulo 64"/>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6" name="Retângulo 65"/>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7" name="Retângulo 66"/>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68" name="Retângulo 67"/>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69" name="Retângulo 68"/>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0" name="Retângulo 69"/>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1" name="Retângulo 70"/>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2" name="Retângulo 71"/>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3" name="Retângulo 72"/>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4" name="Retângulo 73"/>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75" name="Retângulo 74"/>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6" name="Retângulo 75"/>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77" name="Retângulo 76"/>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78" name="Retângulo 77"/>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79" name="Retângulo 78"/>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80" name="Retângulo 79"/>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1238250</xdr:colOff>
      <xdr:row>41</xdr:row>
      <xdr:rowOff>133350</xdr:rowOff>
    </xdr:to>
    <xdr:sp macro="" textlink="">
      <xdr:nvSpPr>
        <xdr:cNvPr id="81" name="Retângulo 80"/>
        <xdr:cNvSpPr>
          <a:spLocks noChangeArrowheads="1"/>
        </xdr:cNvSpPr>
      </xdr:nvSpPr>
      <xdr:spPr bwMode="auto">
        <a:xfrm>
          <a:off x="11458575" y="86677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82" name="Retângulo 81"/>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83" name="Retângulo 82"/>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84" name="Retângulo 83"/>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85" name="Retângulo 84"/>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twoCellAnchor>
    <xdr:from>
      <xdr:col>7</xdr:col>
      <xdr:colOff>1228725</xdr:colOff>
      <xdr:row>40</xdr:row>
      <xdr:rowOff>114300</xdr:rowOff>
    </xdr:from>
    <xdr:to>
      <xdr:col>7</xdr:col>
      <xdr:colOff>1343025</xdr:colOff>
      <xdr:row>41</xdr:row>
      <xdr:rowOff>142875</xdr:rowOff>
    </xdr:to>
    <xdr:sp macro="" textlink="">
      <xdr:nvSpPr>
        <xdr:cNvPr id="86" name="Retângulo 85"/>
        <xdr:cNvSpPr>
          <a:spLocks noChangeArrowheads="1"/>
        </xdr:cNvSpPr>
      </xdr:nvSpPr>
      <xdr:spPr bwMode="auto">
        <a:xfrm>
          <a:off x="11458575" y="86677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pt-B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0"/>
      <sheetData sheetId="1"/>
      <sheetData sheetId="2"/>
      <sheetData sheetId="3"/>
      <sheetData sheetId="4"/>
      <sheetData sheetId="5">
        <row r="9">
          <cell r="G9" t="str">
            <v>Jatobá</v>
          </cell>
        </row>
      </sheetData>
      <sheetData sheetId="6"/>
      <sheetData sheetId="7"/>
      <sheetData sheetId="8"/>
      <sheetData sheetId="9"/>
      <sheetData sheetId="10"/>
      <sheetData sheetId="11"/>
      <sheetData sheetId="12"/>
      <sheetData sheetId="13"/>
      <sheetData sheetId="14"/>
      <sheetData sheetId="15"/>
      <sheetData sheetId="16"/>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sheetDataSet>
      <sheetData sheetId="0"/>
      <sheetData sheetId="1" refreshError="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3" Type="http://schemas.openxmlformats.org/officeDocument/2006/relationships/ctrlProp" Target="../ctrlProps/ctrlProp13.xml" /><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3" Type="http://schemas.openxmlformats.org/officeDocument/2006/relationships/ctrlProp" Target="../ctrlProps/ctrlProp14.xml" /><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4" Type="http://schemas.openxmlformats.org/officeDocument/2006/relationships/ctrlProp" Target="../ctrlProps/ctrlProp15.xml" /><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3" Type="http://schemas.openxmlformats.org/officeDocument/2006/relationships/ctrlProp" Target="../ctrlProps/ctrlProp16.xml" /><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4" Type="http://schemas.openxmlformats.org/officeDocument/2006/relationships/ctrlProp" Target="../ctrlProps/ctrlProp17.xml" /><Relationship Id="rId1" Type="http://schemas.openxmlformats.org/officeDocument/2006/relationships/vmlDrawing" Target="../drawings/vmlDrawing14.v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4" Type="http://schemas.openxmlformats.org/officeDocument/2006/relationships/ctrlProp" Target="../ctrlProps/ctrlProp18.xml" /><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4" Type="http://schemas.openxmlformats.org/officeDocument/2006/relationships/ctrlProp" Target="../ctrlProps/ctrlProp19.xml" /><Relationship Id="rId1" Type="http://schemas.openxmlformats.org/officeDocument/2006/relationships/vmlDrawing" Target="../drawings/vmlDrawing16.vml" /><Relationship Id="rId2" Type="http://schemas.openxmlformats.org/officeDocument/2006/relationships/drawing" Target="../drawings/drawing2.xml" /><Relationship Id="rId3"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4" Type="http://schemas.openxmlformats.org/officeDocument/2006/relationships/ctrlProp" Target="../ctrlProps/ctrlProp20.xml" /><Relationship Id="rId1" Type="http://schemas.openxmlformats.org/officeDocument/2006/relationships/vmlDrawing" Target="../drawings/vmlDrawing17.vml" /><Relationship Id="rId2" Type="http://schemas.openxmlformats.org/officeDocument/2006/relationships/drawing" Target="../drawings/drawing3.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4" Type="http://schemas.openxmlformats.org/officeDocument/2006/relationships/ctrlProp" Target="../ctrlProps/ctrlProp21.xml" /><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4" Type="http://schemas.openxmlformats.org/officeDocument/2006/relationships/ctrlProp" Target="../ctrlProps/ctrlProp22.xml" /><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4" Type="http://schemas.openxmlformats.org/officeDocument/2006/relationships/ctrlProp" Target="../ctrlProps/ctrlProp23.xml" /><Relationship Id="rId1" Type="http://schemas.openxmlformats.org/officeDocument/2006/relationships/vmlDrawing" Target="../drawings/vmlDrawing20.vml" /><Relationship Id="rId2"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4" Type="http://schemas.openxmlformats.org/officeDocument/2006/relationships/ctrlProp" Target="../ctrlProps/ctrlProp24.xml" /><Relationship Id="rId1" Type="http://schemas.openxmlformats.org/officeDocument/2006/relationships/vmlDrawing" Target="../drawings/vmlDrawing21.v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4" Type="http://schemas.openxmlformats.org/officeDocument/2006/relationships/ctrlProp" Target="../ctrlProps/ctrlProp25.xml" /><Relationship Id="rId1" Type="http://schemas.openxmlformats.org/officeDocument/2006/relationships/vmlDrawing" Target="../drawings/vmlDrawing22.v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4" Type="http://schemas.openxmlformats.org/officeDocument/2006/relationships/ctrlProp" Target="../ctrlProps/ctrlProp26.xml" /><Relationship Id="rId1" Type="http://schemas.openxmlformats.org/officeDocument/2006/relationships/vmlDrawing" Target="../drawings/vmlDrawing23.v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3" Type="http://schemas.openxmlformats.org/officeDocument/2006/relationships/ctrlProp" Target="../ctrlProps/ctrlProp27.xml" /><Relationship Id="rId1" Type="http://schemas.openxmlformats.org/officeDocument/2006/relationships/vmlDrawing" Target="../drawings/vmlDrawing24.vml" /></Relationships>
</file>

<file path=xl/worksheets/_rels/sheet28.xml.rels><?xml version="1.0" encoding="utf-8" standalone="yes"?><Relationships xmlns="http://schemas.openxmlformats.org/package/2006/relationships"><Relationship Id="rId3" Type="http://schemas.openxmlformats.org/officeDocument/2006/relationships/ctrlProp" Target="../ctrlProps/ctrlProp28.xml" /><Relationship Id="rId1" Type="http://schemas.openxmlformats.org/officeDocument/2006/relationships/vmlDrawing" Target="../drawings/vmlDrawing25.vml" /></Relationships>
</file>

<file path=xl/worksheets/_rels/sheet29.xml.rels><?xml version="1.0" encoding="utf-8" standalone="yes"?><Relationships xmlns="http://schemas.openxmlformats.org/package/2006/relationships"><Relationship Id="rId3" Type="http://schemas.openxmlformats.org/officeDocument/2006/relationships/ctrlProp" Target="../ctrlProps/ctrlProp29.xml" /><Relationship Id="rId1" Type="http://schemas.openxmlformats.org/officeDocument/2006/relationships/vmlDrawing" Target="../drawings/vmlDrawing26.vml"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3" Type="http://schemas.openxmlformats.org/officeDocument/2006/relationships/ctrlProp" Target="../ctrlProps/ctrlProp30.xml" /><Relationship Id="rId1" Type="http://schemas.openxmlformats.org/officeDocument/2006/relationships/vmlDrawing" Target="../drawings/vmlDrawing27.vml" /></Relationships>
</file>

<file path=xl/worksheets/_rels/sheet31.xml.rels><?xml version="1.0" encoding="utf-8" standalone="yes"?><Relationships xmlns="http://schemas.openxmlformats.org/package/2006/relationships"><Relationship Id="rId3" Type="http://schemas.openxmlformats.org/officeDocument/2006/relationships/ctrlProp" Target="../ctrlProps/ctrlProp31.xml" /><Relationship Id="rId1" Type="http://schemas.openxmlformats.org/officeDocument/2006/relationships/vmlDrawing" Target="../drawings/vmlDrawing28.vml"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6.xml" /><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9.xml" /><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10.xml" /><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L450"/>
  <sheetViews>
    <sheetView showGridLines="0" zoomScale="85" zoomScaleNormal="85"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2.75">
      <c r="B2" s="110" t="s">
        <v>1274</v>
      </c>
      <c r="C2" s="109"/>
      <c r="D2" s="109"/>
      <c r="E2" s="109"/>
      <c r="F2" s="109"/>
    </row>
    <row r="3" spans="2:7" ht="12.75">
      <c r="B3" s="132" t="s">
        <v>1263</v>
      </c>
      <c r="C3" s="133" t="s">
        <v>1264</v>
      </c>
      <c r="D3" s="132" t="s">
        <v>1265</v>
      </c>
      <c r="E3" s="132" t="s">
        <v>773</v>
      </c>
      <c r="F3" s="134">
        <v>92</v>
      </c>
      <c r="G3" s="136" t="str">
        <f>UPPER(INDEX(C4:C188,MATCH(F3,B4:B188,0),0))</f>
        <v>JOÃO ALFREDO</v>
      </c>
    </row>
    <row r="4" spans="2:5" ht="12.75">
      <c r="B4" s="8">
        <v>1</v>
      </c>
      <c r="C4" s="7" t="s">
        <v>115</v>
      </c>
      <c r="E4" s="43" t="s">
        <v>1066</v>
      </c>
    </row>
    <row r="5" spans="2:12" ht="12.75">
      <c r="B5" s="8">
        <v>2</v>
      </c>
      <c r="C5" s="7" t="s">
        <v>1075</v>
      </c>
      <c r="D5" s="107" t="s">
        <v>450</v>
      </c>
      <c r="E5" s="111">
        <v>0</v>
      </c>
      <c r="K5" s="8"/>
      <c r="L5" s="50"/>
    </row>
    <row r="6" spans="2:12" ht="12.75">
      <c r="B6" s="8">
        <v>3</v>
      </c>
      <c r="C6" s="7" t="s">
        <v>1076</v>
      </c>
      <c r="D6" s="107" t="s">
        <v>451</v>
      </c>
      <c r="E6" s="111">
        <v>1</v>
      </c>
      <c r="F6" s="133"/>
      <c r="G6" s="133"/>
      <c r="K6" s="8"/>
      <c r="L6" s="50"/>
    </row>
    <row r="7" spans="2:12" ht="12.75">
      <c r="B7" s="8">
        <v>4</v>
      </c>
      <c r="C7" s="7" t="s">
        <v>1077</v>
      </c>
      <c r="D7" s="107" t="s">
        <v>452</v>
      </c>
      <c r="E7" s="111">
        <v>1</v>
      </c>
      <c r="L7" s="50"/>
    </row>
    <row r="8" spans="2:12" ht="12.75">
      <c r="B8" s="8">
        <v>5</v>
      </c>
      <c r="C8" s="7" t="s">
        <v>1078</v>
      </c>
      <c r="D8" s="107" t="s">
        <v>453</v>
      </c>
      <c r="E8" s="111">
        <v>1</v>
      </c>
      <c r="L8" s="50"/>
    </row>
    <row r="9" spans="2:12" ht="12.75">
      <c r="B9" s="8">
        <v>6</v>
      </c>
      <c r="C9" s="7" t="s">
        <v>1079</v>
      </c>
      <c r="D9" s="107" t="s">
        <v>454</v>
      </c>
      <c r="E9" s="111">
        <v>1</v>
      </c>
      <c r="L9" s="50"/>
    </row>
    <row r="10" spans="2:12" ht="12.75">
      <c r="B10" s="8">
        <v>7</v>
      </c>
      <c r="C10" s="7" t="s">
        <v>1080</v>
      </c>
      <c r="D10" s="107" t="s">
        <v>455</v>
      </c>
      <c r="E10" s="111">
        <v>1</v>
      </c>
      <c r="L10" s="50"/>
    </row>
    <row r="11" spans="2:12" ht="12.75">
      <c r="B11" s="8">
        <v>8</v>
      </c>
      <c r="C11" s="7" t="s">
        <v>1081</v>
      </c>
      <c r="D11" s="107" t="s">
        <v>456</v>
      </c>
      <c r="E11" s="111">
        <v>1</v>
      </c>
      <c r="L11" s="50"/>
    </row>
    <row r="12" spans="2:12" ht="12.75">
      <c r="B12" s="8">
        <v>9</v>
      </c>
      <c r="C12" s="7" t="s">
        <v>1082</v>
      </c>
      <c r="D12" s="107" t="s">
        <v>457</v>
      </c>
      <c r="E12" s="111">
        <v>1</v>
      </c>
      <c r="L12" s="50"/>
    </row>
    <row r="13" spans="2:12" ht="12.75">
      <c r="B13" s="8">
        <v>10</v>
      </c>
      <c r="C13" s="7" t="s">
        <v>1083</v>
      </c>
      <c r="D13" s="107" t="s">
        <v>458</v>
      </c>
      <c r="E13" s="111">
        <v>1</v>
      </c>
      <c r="L13" s="50"/>
    </row>
    <row r="14" spans="2:12" ht="12.75">
      <c r="B14" s="8">
        <v>11</v>
      </c>
      <c r="C14" s="7" t="s">
        <v>1084</v>
      </c>
      <c r="D14" s="107" t="s">
        <v>459</v>
      </c>
      <c r="E14" s="111">
        <v>1</v>
      </c>
      <c r="L14" s="50"/>
    </row>
    <row r="15" spans="2:12" ht="12.75">
      <c r="B15" s="8">
        <v>12</v>
      </c>
      <c r="C15" s="7" t="s">
        <v>1085</v>
      </c>
      <c r="D15" s="107" t="s">
        <v>460</v>
      </c>
      <c r="E15" s="111">
        <v>1</v>
      </c>
      <c r="L15" s="50"/>
    </row>
    <row r="16" spans="2:12" ht="12.75">
      <c r="B16" s="8">
        <v>13</v>
      </c>
      <c r="C16" s="7" t="s">
        <v>1086</v>
      </c>
      <c r="D16" s="107" t="s">
        <v>461</v>
      </c>
      <c r="E16" s="111">
        <v>1</v>
      </c>
      <c r="L16" s="50"/>
    </row>
    <row r="17" spans="2:12" ht="12.75">
      <c r="B17" s="8">
        <v>14</v>
      </c>
      <c r="C17" s="7" t="s">
        <v>1087</v>
      </c>
      <c r="D17" s="107" t="s">
        <v>462</v>
      </c>
      <c r="E17" s="111">
        <v>1</v>
      </c>
      <c r="L17" s="50"/>
    </row>
    <row r="18" spans="2:12" ht="12.75">
      <c r="B18" s="8">
        <v>15</v>
      </c>
      <c r="C18" s="7" t="s">
        <v>1088</v>
      </c>
      <c r="D18" s="107" t="s">
        <v>463</v>
      </c>
      <c r="E18" s="111">
        <v>1</v>
      </c>
      <c r="L18" s="50"/>
    </row>
    <row r="19" spans="2:12" ht="12.75">
      <c r="B19" s="8">
        <v>16</v>
      </c>
      <c r="C19" s="7" t="s">
        <v>1089</v>
      </c>
      <c r="D19" s="107" t="s">
        <v>464</v>
      </c>
      <c r="E19" s="111">
        <v>1</v>
      </c>
      <c r="L19" s="50"/>
    </row>
    <row r="20" spans="2:12" ht="12.75">
      <c r="B20" s="8">
        <v>17</v>
      </c>
      <c r="C20" s="7" t="s">
        <v>1090</v>
      </c>
      <c r="D20" s="107" t="s">
        <v>465</v>
      </c>
      <c r="E20" s="111">
        <v>0</v>
      </c>
      <c r="L20" s="50"/>
    </row>
    <row r="21" spans="2:12" ht="12.75">
      <c r="B21" s="8">
        <v>18</v>
      </c>
      <c r="C21" s="7" t="s">
        <v>1091</v>
      </c>
      <c r="D21" s="107" t="s">
        <v>466</v>
      </c>
      <c r="E21" s="111">
        <v>0</v>
      </c>
      <c r="L21" s="50"/>
    </row>
    <row r="22" spans="2:12" ht="12.75">
      <c r="B22" s="8">
        <v>19</v>
      </c>
      <c r="C22" s="7" t="s">
        <v>1092</v>
      </c>
      <c r="D22" s="107" t="s">
        <v>467</v>
      </c>
      <c r="E22" s="111">
        <v>1</v>
      </c>
      <c r="L22" s="50"/>
    </row>
    <row r="23" spans="2:12" ht="12.75">
      <c r="B23" s="8">
        <v>20</v>
      </c>
      <c r="C23" s="7" t="s">
        <v>1093</v>
      </c>
      <c r="D23" s="107" t="s">
        <v>468</v>
      </c>
      <c r="E23" s="111">
        <v>1</v>
      </c>
      <c r="L23" s="50"/>
    </row>
    <row r="24" spans="2:12" ht="12.75">
      <c r="B24" s="8">
        <v>21</v>
      </c>
      <c r="C24" s="7" t="s">
        <v>1094</v>
      </c>
      <c r="D24" s="107" t="s">
        <v>469</v>
      </c>
      <c r="E24" s="111">
        <v>1</v>
      </c>
      <c r="L24" s="50"/>
    </row>
    <row r="25" spans="2:12" ht="12.75">
      <c r="B25" s="8">
        <v>22</v>
      </c>
      <c r="C25" s="7" t="s">
        <v>1095</v>
      </c>
      <c r="D25" s="107" t="s">
        <v>470</v>
      </c>
      <c r="E25" s="111">
        <v>1</v>
      </c>
      <c r="L25" s="50"/>
    </row>
    <row r="26" spans="2:12" ht="12.75">
      <c r="B26" s="8">
        <v>23</v>
      </c>
      <c r="C26" s="7" t="s">
        <v>1096</v>
      </c>
      <c r="D26" s="107" t="s">
        <v>471</v>
      </c>
      <c r="E26" s="111">
        <v>1</v>
      </c>
      <c r="L26" s="50"/>
    </row>
    <row r="27" spans="2:12" ht="12.75">
      <c r="B27" s="8">
        <v>24</v>
      </c>
      <c r="C27" s="7" t="s">
        <v>1097</v>
      </c>
      <c r="D27" s="107" t="s">
        <v>472</v>
      </c>
      <c r="E27" s="111">
        <v>1</v>
      </c>
      <c r="L27" s="50"/>
    </row>
    <row r="28" spans="2:12" ht="12.75">
      <c r="B28" s="8">
        <v>25</v>
      </c>
      <c r="C28" s="7" t="s">
        <v>1098</v>
      </c>
      <c r="D28" s="107" t="s">
        <v>473</v>
      </c>
      <c r="E28" s="111">
        <v>1</v>
      </c>
      <c r="L28" s="50"/>
    </row>
    <row r="29" spans="2:12" ht="12.75">
      <c r="B29" s="8">
        <v>26</v>
      </c>
      <c r="C29" s="7" t="s">
        <v>1099</v>
      </c>
      <c r="D29" s="107" t="s">
        <v>474</v>
      </c>
      <c r="E29" s="111">
        <v>1</v>
      </c>
      <c r="L29" s="50"/>
    </row>
    <row r="30" spans="2:12" ht="12.75">
      <c r="B30" s="8">
        <v>27</v>
      </c>
      <c r="C30" s="7" t="s">
        <v>1100</v>
      </c>
      <c r="D30" s="107" t="s">
        <v>475</v>
      </c>
      <c r="E30" s="111">
        <v>1</v>
      </c>
      <c r="L30" s="50"/>
    </row>
    <row r="31" spans="2:12" ht="12.75">
      <c r="B31" s="8">
        <v>28</v>
      </c>
      <c r="C31" s="7" t="s">
        <v>1101</v>
      </c>
      <c r="D31" s="107" t="s">
        <v>476</v>
      </c>
      <c r="E31" s="111">
        <v>1</v>
      </c>
      <c r="L31" s="50"/>
    </row>
    <row r="32" spans="2:12" ht="12.75">
      <c r="B32" s="8">
        <v>29</v>
      </c>
      <c r="C32" s="7" t="s">
        <v>1102</v>
      </c>
      <c r="D32" s="107" t="s">
        <v>477</v>
      </c>
      <c r="E32" s="111">
        <v>1</v>
      </c>
      <c r="L32" s="50"/>
    </row>
    <row r="33" spans="2:12" ht="12.75">
      <c r="B33" s="8">
        <v>30</v>
      </c>
      <c r="C33" s="7" t="s">
        <v>1103</v>
      </c>
      <c r="D33" s="107" t="s">
        <v>478</v>
      </c>
      <c r="E33" s="111">
        <v>1</v>
      </c>
      <c r="L33" s="50"/>
    </row>
    <row r="34" spans="2:12" ht="12.75">
      <c r="B34" s="8">
        <v>31</v>
      </c>
      <c r="C34" s="7" t="s">
        <v>1104</v>
      </c>
      <c r="D34" s="107" t="s">
        <v>479</v>
      </c>
      <c r="E34" s="111">
        <v>1</v>
      </c>
      <c r="L34" s="50"/>
    </row>
    <row r="35" spans="2:12" ht="12.75">
      <c r="B35" s="8">
        <v>32</v>
      </c>
      <c r="C35" s="7" t="s">
        <v>1105</v>
      </c>
      <c r="D35" s="107" t="s">
        <v>480</v>
      </c>
      <c r="E35" s="111">
        <v>1</v>
      </c>
      <c r="L35" s="50"/>
    </row>
    <row r="36" spans="2:12" ht="12.75">
      <c r="B36" s="8">
        <v>33</v>
      </c>
      <c r="C36" s="7" t="s">
        <v>1106</v>
      </c>
      <c r="D36" s="107" t="s">
        <v>481</v>
      </c>
      <c r="E36" s="111">
        <v>1</v>
      </c>
      <c r="L36" s="50"/>
    </row>
    <row r="37" spans="2:12" ht="12.75">
      <c r="B37" s="8">
        <v>34</v>
      </c>
      <c r="C37" s="7" t="s">
        <v>1107</v>
      </c>
      <c r="D37" s="107" t="s">
        <v>482</v>
      </c>
      <c r="E37" s="111">
        <v>1</v>
      </c>
      <c r="L37" s="50"/>
    </row>
    <row r="38" spans="2:12" ht="12.75">
      <c r="B38" s="8">
        <v>35</v>
      </c>
      <c r="C38" s="7" t="s">
        <v>1108</v>
      </c>
      <c r="D38" s="107" t="s">
        <v>483</v>
      </c>
      <c r="E38" s="111">
        <v>1</v>
      </c>
      <c r="L38" s="50"/>
    </row>
    <row r="39" spans="2:12" ht="12.75">
      <c r="B39" s="8">
        <v>36</v>
      </c>
      <c r="C39" s="7" t="s">
        <v>1109</v>
      </c>
      <c r="D39" s="107" t="s">
        <v>484</v>
      </c>
      <c r="E39" s="111">
        <v>1</v>
      </c>
      <c r="L39" s="50"/>
    </row>
    <row r="40" spans="2:12" ht="12.75">
      <c r="B40" s="8">
        <v>37</v>
      </c>
      <c r="C40" s="7" t="s">
        <v>1110</v>
      </c>
      <c r="D40" s="107" t="s">
        <v>485</v>
      </c>
      <c r="E40" s="111">
        <v>1</v>
      </c>
      <c r="L40" s="50"/>
    </row>
    <row r="41" spans="2:12" ht="12.75">
      <c r="B41" s="8">
        <v>38</v>
      </c>
      <c r="C41" s="7" t="s">
        <v>1111</v>
      </c>
      <c r="D41" s="107" t="s">
        <v>486</v>
      </c>
      <c r="E41" s="111">
        <v>1</v>
      </c>
      <c r="L41" s="50"/>
    </row>
    <row r="42" spans="2:12" ht="12.75">
      <c r="B42" s="8">
        <v>39</v>
      </c>
      <c r="C42" s="7" t="s">
        <v>1112</v>
      </c>
      <c r="D42" s="107" t="s">
        <v>487</v>
      </c>
      <c r="E42" s="111">
        <v>0</v>
      </c>
      <c r="L42" s="50"/>
    </row>
    <row r="43" spans="2:12" ht="12.75">
      <c r="B43" s="8">
        <v>40</v>
      </c>
      <c r="C43" s="7" t="s">
        <v>1113</v>
      </c>
      <c r="D43" s="107" t="s">
        <v>488</v>
      </c>
      <c r="E43" s="111">
        <v>1</v>
      </c>
      <c r="L43" s="50"/>
    </row>
    <row r="44" spans="2:12" ht="12.75">
      <c r="B44" s="8">
        <v>41</v>
      </c>
      <c r="C44" s="7" t="s">
        <v>1114</v>
      </c>
      <c r="D44" s="107" t="s">
        <v>489</v>
      </c>
      <c r="E44" s="111">
        <v>1</v>
      </c>
      <c r="L44" s="50"/>
    </row>
    <row r="45" spans="2:12" ht="12.75">
      <c r="B45" s="8">
        <v>42</v>
      </c>
      <c r="C45" s="7" t="s">
        <v>1115</v>
      </c>
      <c r="D45" s="107" t="s">
        <v>490</v>
      </c>
      <c r="E45" s="111">
        <v>1</v>
      </c>
      <c r="L45" s="50"/>
    </row>
    <row r="46" spans="2:12" ht="12.75">
      <c r="B46" s="8">
        <v>43</v>
      </c>
      <c r="C46" s="7" t="s">
        <v>1116</v>
      </c>
      <c r="D46" s="107" t="s">
        <v>491</v>
      </c>
      <c r="E46" s="111">
        <v>0</v>
      </c>
      <c r="L46" s="50"/>
    </row>
    <row r="47" spans="2:12" ht="12.75">
      <c r="B47" s="8">
        <v>44</v>
      </c>
      <c r="C47" s="7" t="s">
        <v>1117</v>
      </c>
      <c r="D47" s="107" t="s">
        <v>492</v>
      </c>
      <c r="E47" s="111">
        <v>1</v>
      </c>
      <c r="L47" s="50"/>
    </row>
    <row r="48" spans="2:12" ht="12.75">
      <c r="B48" s="8">
        <v>45</v>
      </c>
      <c r="C48" s="7" t="s">
        <v>1118</v>
      </c>
      <c r="D48" s="107" t="s">
        <v>493</v>
      </c>
      <c r="E48" s="111">
        <v>1</v>
      </c>
      <c r="L48" s="50"/>
    </row>
    <row r="49" spans="2:12" ht="12.75">
      <c r="B49" s="8">
        <v>46</v>
      </c>
      <c r="C49" s="7" t="s">
        <v>1119</v>
      </c>
      <c r="D49" s="107" t="s">
        <v>494</v>
      </c>
      <c r="E49" s="111">
        <v>1</v>
      </c>
      <c r="L49" s="50"/>
    </row>
    <row r="50" spans="2:12" ht="12.75">
      <c r="B50" s="8">
        <v>47</v>
      </c>
      <c r="C50" s="7" t="s">
        <v>1120</v>
      </c>
      <c r="D50" s="107" t="s">
        <v>495</v>
      </c>
      <c r="E50" s="111">
        <v>1</v>
      </c>
      <c r="L50" s="50"/>
    </row>
    <row r="51" spans="2:12" ht="12.75">
      <c r="B51" s="8">
        <v>48</v>
      </c>
      <c r="C51" s="7" t="s">
        <v>1121</v>
      </c>
      <c r="D51" s="107" t="s">
        <v>496</v>
      </c>
      <c r="E51" s="111">
        <v>0</v>
      </c>
      <c r="L51" s="50"/>
    </row>
    <row r="52" spans="2:12" ht="12.75">
      <c r="B52" s="8">
        <v>49</v>
      </c>
      <c r="C52" s="7" t="s">
        <v>1122</v>
      </c>
      <c r="D52" s="107" t="s">
        <v>497</v>
      </c>
      <c r="E52" s="111">
        <v>1</v>
      </c>
      <c r="L52" s="50"/>
    </row>
    <row r="53" spans="2:12" ht="12.75">
      <c r="B53" s="8">
        <v>50</v>
      </c>
      <c r="C53" s="7" t="s">
        <v>1123</v>
      </c>
      <c r="D53" s="107" t="s">
        <v>498</v>
      </c>
      <c r="E53" s="111">
        <v>0</v>
      </c>
      <c r="L53" s="50"/>
    </row>
    <row r="54" spans="2:12" ht="12.75">
      <c r="B54" s="8">
        <v>51</v>
      </c>
      <c r="C54" s="7" t="s">
        <v>1124</v>
      </c>
      <c r="D54" s="107" t="s">
        <v>499</v>
      </c>
      <c r="E54" s="111">
        <v>1</v>
      </c>
      <c r="L54" s="50"/>
    </row>
    <row r="55" spans="2:12" ht="12.75">
      <c r="B55" s="8">
        <v>52</v>
      </c>
      <c r="C55" s="7" t="s">
        <v>1125</v>
      </c>
      <c r="D55" s="107" t="s">
        <v>500</v>
      </c>
      <c r="E55" s="111">
        <v>1</v>
      </c>
      <c r="L55" s="50"/>
    </row>
    <row r="56" spans="2:12" ht="12.75">
      <c r="B56" s="8">
        <v>53</v>
      </c>
      <c r="C56" s="7" t="s">
        <v>1126</v>
      </c>
      <c r="D56" s="107" t="s">
        <v>501</v>
      </c>
      <c r="E56" s="111">
        <v>1</v>
      </c>
      <c r="L56" s="50"/>
    </row>
    <row r="57" spans="2:12" ht="12.75">
      <c r="B57" s="8">
        <v>54</v>
      </c>
      <c r="C57" s="7" t="s">
        <v>1127</v>
      </c>
      <c r="D57" s="107" t="s">
        <v>502</v>
      </c>
      <c r="E57" s="111">
        <v>1</v>
      </c>
      <c r="L57" s="50"/>
    </row>
    <row r="58" spans="2:12" ht="12.75">
      <c r="B58" s="8">
        <v>55</v>
      </c>
      <c r="C58" s="7" t="s">
        <v>1128</v>
      </c>
      <c r="D58" s="107" t="s">
        <v>503</v>
      </c>
      <c r="E58" s="111">
        <v>1</v>
      </c>
      <c r="L58" s="50"/>
    </row>
    <row r="59" spans="2:12" ht="12.75">
      <c r="B59" s="8">
        <v>56</v>
      </c>
      <c r="C59" s="7" t="s">
        <v>1129</v>
      </c>
      <c r="D59" s="107" t="s">
        <v>504</v>
      </c>
      <c r="E59" s="111">
        <v>0</v>
      </c>
      <c r="L59" s="50"/>
    </row>
    <row r="60" spans="2:12" ht="12.75">
      <c r="B60" s="8">
        <v>57</v>
      </c>
      <c r="C60" s="7" t="s">
        <v>1130</v>
      </c>
      <c r="D60" s="107" t="s">
        <v>505</v>
      </c>
      <c r="E60" s="111">
        <v>1</v>
      </c>
      <c r="L60" s="50"/>
    </row>
    <row r="61" spans="2:12" ht="12.75">
      <c r="B61" s="8">
        <v>58</v>
      </c>
      <c r="C61" s="7" t="s">
        <v>1131</v>
      </c>
      <c r="D61" s="107" t="s">
        <v>506</v>
      </c>
      <c r="E61" s="111">
        <v>1</v>
      </c>
      <c r="L61" s="50"/>
    </row>
    <row r="62" spans="2:12" ht="12.75">
      <c r="B62" s="8">
        <v>59</v>
      </c>
      <c r="C62" s="7" t="s">
        <v>1132</v>
      </c>
      <c r="D62" s="107" t="s">
        <v>507</v>
      </c>
      <c r="E62" s="111">
        <v>1</v>
      </c>
      <c r="L62" s="50"/>
    </row>
    <row r="63" spans="2:12" ht="12.75">
      <c r="B63" s="8">
        <v>60</v>
      </c>
      <c r="C63" s="7" t="s">
        <v>1133</v>
      </c>
      <c r="D63" s="107" t="s">
        <v>508</v>
      </c>
      <c r="E63" s="111">
        <v>1</v>
      </c>
      <c r="L63" s="50"/>
    </row>
    <row r="64" spans="2:12" ht="12.75">
      <c r="B64" s="8">
        <v>61</v>
      </c>
      <c r="C64" s="7" t="s">
        <v>1134</v>
      </c>
      <c r="D64" s="107" t="s">
        <v>509</v>
      </c>
      <c r="E64" s="111">
        <v>1</v>
      </c>
      <c r="L64" s="50"/>
    </row>
    <row r="65" spans="2:12" ht="12.75">
      <c r="B65" s="8">
        <v>62</v>
      </c>
      <c r="C65" s="7" t="s">
        <v>1135</v>
      </c>
      <c r="D65" s="107" t="s">
        <v>510</v>
      </c>
      <c r="E65" s="111">
        <v>1</v>
      </c>
      <c r="L65" s="50"/>
    </row>
    <row r="66" spans="2:12" ht="12.75">
      <c r="B66" s="8">
        <v>63</v>
      </c>
      <c r="C66" s="7" t="s">
        <v>1136</v>
      </c>
      <c r="D66" s="107" t="s">
        <v>511</v>
      </c>
      <c r="E66" s="111">
        <v>1</v>
      </c>
      <c r="L66" s="50"/>
    </row>
    <row r="67" spans="2:12" ht="12.75">
      <c r="B67" s="8">
        <v>64</v>
      </c>
      <c r="C67" s="7" t="s">
        <v>1137</v>
      </c>
      <c r="D67" s="107" t="s">
        <v>512</v>
      </c>
      <c r="E67" s="111">
        <v>1</v>
      </c>
      <c r="L67" s="50"/>
    </row>
    <row r="68" spans="2:12" ht="12.75">
      <c r="B68" s="8">
        <v>65</v>
      </c>
      <c r="C68" s="7" t="s">
        <v>1138</v>
      </c>
      <c r="D68" s="107" t="s">
        <v>513</v>
      </c>
      <c r="E68" s="111">
        <v>0</v>
      </c>
      <c r="L68" s="50"/>
    </row>
    <row r="69" spans="2:12" ht="12.75">
      <c r="B69" s="8">
        <v>66</v>
      </c>
      <c r="C69" s="7" t="s">
        <v>1139</v>
      </c>
      <c r="D69" s="107" t="s">
        <v>514</v>
      </c>
      <c r="E69" s="111">
        <v>0</v>
      </c>
      <c r="L69" s="50"/>
    </row>
    <row r="70" spans="2:12" ht="12.75">
      <c r="B70" s="8">
        <v>67</v>
      </c>
      <c r="C70" s="7" t="s">
        <v>1140</v>
      </c>
      <c r="D70" s="107" t="s">
        <v>515</v>
      </c>
      <c r="E70" s="111">
        <v>1</v>
      </c>
      <c r="L70" s="50"/>
    </row>
    <row r="71" spans="2:12" ht="12.75">
      <c r="B71" s="8">
        <v>68</v>
      </c>
      <c r="C71" s="7" t="s">
        <v>1141</v>
      </c>
      <c r="D71" s="107" t="s">
        <v>516</v>
      </c>
      <c r="E71" s="111">
        <v>0</v>
      </c>
      <c r="L71" s="50"/>
    </row>
    <row r="72" spans="2:12" ht="12.75">
      <c r="B72" s="8">
        <v>69</v>
      </c>
      <c r="C72" s="7" t="s">
        <v>1142</v>
      </c>
      <c r="D72" s="107" t="s">
        <v>517</v>
      </c>
      <c r="E72" s="111">
        <v>1</v>
      </c>
      <c r="L72" s="50"/>
    </row>
    <row r="73" spans="2:12" ht="12.75">
      <c r="B73" s="8">
        <v>70</v>
      </c>
      <c r="C73" s="7" t="s">
        <v>1143</v>
      </c>
      <c r="D73" s="107" t="s">
        <v>518</v>
      </c>
      <c r="E73" s="111">
        <v>1</v>
      </c>
      <c r="L73" s="50"/>
    </row>
    <row r="74" spans="2:12" ht="12.75">
      <c r="B74" s="8">
        <v>71</v>
      </c>
      <c r="C74" s="7" t="s">
        <v>1144</v>
      </c>
      <c r="D74" s="107" t="s">
        <v>519</v>
      </c>
      <c r="E74" s="111">
        <v>1</v>
      </c>
      <c r="L74" s="50"/>
    </row>
    <row r="75" spans="2:12" ht="12.75">
      <c r="B75" s="8">
        <v>72</v>
      </c>
      <c r="C75" s="7" t="s">
        <v>1145</v>
      </c>
      <c r="D75" s="107" t="s">
        <v>520</v>
      </c>
      <c r="E75" s="111">
        <v>1</v>
      </c>
      <c r="L75" s="50"/>
    </row>
    <row r="76" spans="2:12" ht="12.75">
      <c r="B76" s="8">
        <v>73</v>
      </c>
      <c r="C76" s="7" t="s">
        <v>1146</v>
      </c>
      <c r="D76" s="107" t="s">
        <v>521</v>
      </c>
      <c r="E76" s="111">
        <v>1</v>
      </c>
      <c r="L76" s="50"/>
    </row>
    <row r="77" spans="2:12" ht="12.75">
      <c r="B77" s="8">
        <v>74</v>
      </c>
      <c r="C77" s="7" t="s">
        <v>1147</v>
      </c>
      <c r="D77" s="107" t="s">
        <v>522</v>
      </c>
      <c r="E77" s="111">
        <v>1</v>
      </c>
      <c r="L77" s="50"/>
    </row>
    <row r="78" spans="2:12" ht="12.75">
      <c r="B78" s="8">
        <v>75</v>
      </c>
      <c r="C78" s="7" t="s">
        <v>1148</v>
      </c>
      <c r="D78" s="107" t="s">
        <v>523</v>
      </c>
      <c r="E78" s="111">
        <v>1</v>
      </c>
      <c r="L78" s="50"/>
    </row>
    <row r="79" spans="2:12" ht="12.75">
      <c r="B79" s="8">
        <v>76</v>
      </c>
      <c r="C79" s="7" t="s">
        <v>1149</v>
      </c>
      <c r="D79" s="107" t="s">
        <v>524</v>
      </c>
      <c r="E79" s="111">
        <v>1</v>
      </c>
      <c r="L79" s="50"/>
    </row>
    <row r="80" spans="2:12" ht="12.75">
      <c r="B80" s="8">
        <v>77</v>
      </c>
      <c r="C80" s="7" t="s">
        <v>1262</v>
      </c>
      <c r="D80" s="107" t="s">
        <v>531</v>
      </c>
      <c r="E80" s="111">
        <v>1</v>
      </c>
      <c r="L80" s="50"/>
    </row>
    <row r="81" spans="2:12" ht="12.75">
      <c r="B81" s="8">
        <v>78</v>
      </c>
      <c r="C81" s="7" t="s">
        <v>1150</v>
      </c>
      <c r="D81" s="107" t="s">
        <v>525</v>
      </c>
      <c r="E81" s="111">
        <v>1</v>
      </c>
      <c r="L81" s="50"/>
    </row>
    <row r="82" spans="2:12" ht="12.75">
      <c r="B82" s="8">
        <v>79</v>
      </c>
      <c r="C82" s="7" t="s">
        <v>1151</v>
      </c>
      <c r="D82" s="107" t="s">
        <v>526</v>
      </c>
      <c r="E82" s="111">
        <v>1</v>
      </c>
      <c r="L82" s="50"/>
    </row>
    <row r="83" spans="2:12" ht="12.75">
      <c r="B83" s="8">
        <v>80</v>
      </c>
      <c r="C83" s="7" t="s">
        <v>1152</v>
      </c>
      <c r="D83" s="107" t="s">
        <v>527</v>
      </c>
      <c r="E83" s="111">
        <v>1</v>
      </c>
      <c r="L83" s="50"/>
    </row>
    <row r="84" spans="2:12" ht="12.75">
      <c r="B84" s="8">
        <v>81</v>
      </c>
      <c r="C84" s="7" t="s">
        <v>1153</v>
      </c>
      <c r="D84" s="107" t="s">
        <v>528</v>
      </c>
      <c r="E84" s="111">
        <v>1</v>
      </c>
      <c r="L84" s="50"/>
    </row>
    <row r="85" spans="2:12" ht="12.75">
      <c r="B85" s="8">
        <v>82</v>
      </c>
      <c r="C85" s="7" t="s">
        <v>1154</v>
      </c>
      <c r="D85" s="107" t="s">
        <v>529</v>
      </c>
      <c r="E85" s="111">
        <v>1</v>
      </c>
      <c r="L85" s="50"/>
    </row>
    <row r="86" spans="2:12" ht="12.75">
      <c r="B86" s="8">
        <v>83</v>
      </c>
      <c r="C86" s="7" t="s">
        <v>1155</v>
      </c>
      <c r="D86" s="107" t="s">
        <v>530</v>
      </c>
      <c r="E86" s="111">
        <v>1</v>
      </c>
      <c r="L86" s="50"/>
    </row>
    <row r="87" spans="2:12" ht="12.75">
      <c r="B87" s="8">
        <v>84</v>
      </c>
      <c r="C87" s="7" t="s">
        <v>1156</v>
      </c>
      <c r="D87" s="107" t="s">
        <v>532</v>
      </c>
      <c r="E87" s="111">
        <v>1</v>
      </c>
      <c r="L87" s="50"/>
    </row>
    <row r="88" spans="2:12" ht="12.75">
      <c r="B88" s="8">
        <v>85</v>
      </c>
      <c r="C88" s="7" t="s">
        <v>1157</v>
      </c>
      <c r="D88" s="107" t="s">
        <v>533</v>
      </c>
      <c r="E88" s="111">
        <v>1</v>
      </c>
      <c r="L88" s="50"/>
    </row>
    <row r="89" spans="2:12" ht="12.75">
      <c r="B89" s="8">
        <v>86</v>
      </c>
      <c r="C89" s="7" t="s">
        <v>1158</v>
      </c>
      <c r="D89" s="107" t="s">
        <v>534</v>
      </c>
      <c r="E89" s="111">
        <v>1</v>
      </c>
      <c r="L89" s="50"/>
    </row>
    <row r="90" spans="2:12" ht="12.75">
      <c r="B90" s="8">
        <v>87</v>
      </c>
      <c r="C90" s="7" t="s">
        <v>1159</v>
      </c>
      <c r="D90" s="107" t="s">
        <v>535</v>
      </c>
      <c r="E90" s="111">
        <v>1</v>
      </c>
      <c r="L90" s="50"/>
    </row>
    <row r="91" spans="2:12" ht="12.75">
      <c r="B91" s="8">
        <v>88</v>
      </c>
      <c r="C91" s="7" t="s">
        <v>1160</v>
      </c>
      <c r="D91" s="107" t="s">
        <v>536</v>
      </c>
      <c r="E91" s="111">
        <v>1</v>
      </c>
      <c r="L91" s="50"/>
    </row>
    <row r="92" spans="2:12" ht="12.75">
      <c r="B92" s="8">
        <v>89</v>
      </c>
      <c r="C92" s="7" t="s">
        <v>1161</v>
      </c>
      <c r="D92" s="107" t="s">
        <v>537</v>
      </c>
      <c r="E92" s="111">
        <v>0</v>
      </c>
      <c r="L92" s="50"/>
    </row>
    <row r="93" spans="2:12" ht="12.75">
      <c r="B93" s="8">
        <v>90</v>
      </c>
      <c r="C93" s="7" t="s">
        <v>1162</v>
      </c>
      <c r="D93" s="107" t="s">
        <v>538</v>
      </c>
      <c r="E93" s="111">
        <v>1</v>
      </c>
      <c r="L93" s="50"/>
    </row>
    <row r="94" spans="2:12" ht="12.75">
      <c r="B94" s="8">
        <v>91</v>
      </c>
      <c r="C94" s="7" t="s">
        <v>1163</v>
      </c>
      <c r="D94" s="107" t="s">
        <v>539</v>
      </c>
      <c r="E94" s="111">
        <v>0</v>
      </c>
      <c r="L94" s="50"/>
    </row>
    <row r="95" spans="2:12" ht="12.75">
      <c r="B95" s="8">
        <v>92</v>
      </c>
      <c r="C95" s="7" t="s">
        <v>1164</v>
      </c>
      <c r="D95" s="107" t="s">
        <v>540</v>
      </c>
      <c r="E95" s="111">
        <v>1</v>
      </c>
      <c r="L95" s="50"/>
    </row>
    <row r="96" spans="2:12" ht="12.75">
      <c r="B96" s="8">
        <v>93</v>
      </c>
      <c r="C96" s="7" t="s">
        <v>1165</v>
      </c>
      <c r="D96" s="107" t="s">
        <v>541</v>
      </c>
      <c r="E96" s="111">
        <v>1</v>
      </c>
      <c r="L96" s="50"/>
    </row>
    <row r="97" spans="2:12" ht="12.75">
      <c r="B97" s="8">
        <v>94</v>
      </c>
      <c r="C97" s="7" t="s">
        <v>1166</v>
      </c>
      <c r="D97" s="107" t="s">
        <v>542</v>
      </c>
      <c r="E97" s="111">
        <v>1</v>
      </c>
      <c r="L97" s="50"/>
    </row>
    <row r="98" spans="2:12" ht="12.75">
      <c r="B98" s="8">
        <v>95</v>
      </c>
      <c r="C98" s="7" t="s">
        <v>1167</v>
      </c>
      <c r="D98" s="107" t="s">
        <v>543</v>
      </c>
      <c r="E98" s="111">
        <v>1</v>
      </c>
      <c r="L98" s="50"/>
    </row>
    <row r="99" spans="2:12" ht="12.75">
      <c r="B99" s="8">
        <v>96</v>
      </c>
      <c r="C99" s="7" t="s">
        <v>1168</v>
      </c>
      <c r="D99" s="107" t="s">
        <v>544</v>
      </c>
      <c r="E99" s="111">
        <v>1</v>
      </c>
      <c r="L99" s="50"/>
    </row>
    <row r="100" spans="2:12" ht="12.75">
      <c r="B100" s="8">
        <v>97</v>
      </c>
      <c r="C100" s="7" t="s">
        <v>1169</v>
      </c>
      <c r="D100" s="107" t="s">
        <v>545</v>
      </c>
      <c r="E100" s="111">
        <v>0</v>
      </c>
      <c r="L100" s="50"/>
    </row>
    <row r="101" spans="2:12" ht="12.75">
      <c r="B101" s="8">
        <v>98</v>
      </c>
      <c r="C101" s="7" t="s">
        <v>1170</v>
      </c>
      <c r="D101" s="107" t="s">
        <v>546</v>
      </c>
      <c r="E101" s="111">
        <v>1</v>
      </c>
      <c r="L101" s="50"/>
    </row>
    <row r="102" spans="2:12" ht="12.75">
      <c r="B102" s="8">
        <v>99</v>
      </c>
      <c r="C102" s="7" t="s">
        <v>1171</v>
      </c>
      <c r="D102" s="107" t="s">
        <v>547</v>
      </c>
      <c r="E102" s="111">
        <v>1</v>
      </c>
      <c r="L102" s="50"/>
    </row>
    <row r="103" spans="2:12" ht="12.75">
      <c r="B103" s="8">
        <v>100</v>
      </c>
      <c r="C103" s="7" t="s">
        <v>1172</v>
      </c>
      <c r="D103" s="107" t="s">
        <v>548</v>
      </c>
      <c r="E103" s="111">
        <v>0</v>
      </c>
      <c r="L103" s="50"/>
    </row>
    <row r="104" spans="2:12" ht="12.75">
      <c r="B104" s="8">
        <v>101</v>
      </c>
      <c r="C104" s="7" t="s">
        <v>1173</v>
      </c>
      <c r="D104" s="107" t="s">
        <v>549</v>
      </c>
      <c r="E104" s="111">
        <v>1</v>
      </c>
      <c r="L104" s="50"/>
    </row>
    <row r="105" spans="2:12" ht="12.75">
      <c r="B105" s="8">
        <v>102</v>
      </c>
      <c r="C105" s="7" t="s">
        <v>1174</v>
      </c>
      <c r="D105" s="107" t="s">
        <v>550</v>
      </c>
      <c r="E105" s="111">
        <v>1</v>
      </c>
      <c r="L105" s="50"/>
    </row>
    <row r="106" spans="2:12" ht="12.75">
      <c r="B106" s="8">
        <v>103</v>
      </c>
      <c r="C106" s="7" t="s">
        <v>1175</v>
      </c>
      <c r="D106" s="107" t="s">
        <v>551</v>
      </c>
      <c r="E106" s="111">
        <v>1</v>
      </c>
      <c r="L106" s="50"/>
    </row>
    <row r="107" spans="2:12" ht="12.75">
      <c r="B107" s="8">
        <v>104</v>
      </c>
      <c r="C107" s="7" t="s">
        <v>1176</v>
      </c>
      <c r="D107" s="107" t="s">
        <v>552</v>
      </c>
      <c r="E107" s="111">
        <v>1</v>
      </c>
      <c r="L107" s="50"/>
    </row>
    <row r="108" spans="2:12" ht="12.75">
      <c r="B108" s="8">
        <v>105</v>
      </c>
      <c r="C108" s="7" t="s">
        <v>1177</v>
      </c>
      <c r="D108" s="107" t="s">
        <v>553</v>
      </c>
      <c r="E108" s="111">
        <v>1</v>
      </c>
      <c r="L108" s="50"/>
    </row>
    <row r="109" spans="2:12" ht="12.75">
      <c r="B109" s="8">
        <v>106</v>
      </c>
      <c r="C109" s="7" t="s">
        <v>1178</v>
      </c>
      <c r="D109" s="107" t="s">
        <v>554</v>
      </c>
      <c r="E109" s="111">
        <v>1</v>
      </c>
      <c r="L109" s="50"/>
    </row>
    <row r="110" spans="2:12" ht="12.75">
      <c r="B110" s="8">
        <v>107</v>
      </c>
      <c r="C110" s="7" t="s">
        <v>1179</v>
      </c>
      <c r="D110" s="107" t="s">
        <v>555</v>
      </c>
      <c r="E110" s="111">
        <v>0</v>
      </c>
      <c r="L110" s="50"/>
    </row>
    <row r="111" spans="2:12" ht="12.75">
      <c r="B111" s="8">
        <v>108</v>
      </c>
      <c r="C111" s="7" t="s">
        <v>1180</v>
      </c>
      <c r="D111" s="107" t="s">
        <v>556</v>
      </c>
      <c r="E111" s="111">
        <v>1</v>
      </c>
      <c r="L111" s="50"/>
    </row>
    <row r="112" spans="2:12" ht="12.75">
      <c r="B112" s="8">
        <v>109</v>
      </c>
      <c r="C112" s="7" t="s">
        <v>1181</v>
      </c>
      <c r="D112" s="107" t="s">
        <v>557</v>
      </c>
      <c r="E112" s="111">
        <v>1</v>
      </c>
      <c r="L112" s="50"/>
    </row>
    <row r="113" spans="2:12" ht="12.75">
      <c r="B113" s="8">
        <v>110</v>
      </c>
      <c r="C113" s="7" t="s">
        <v>1182</v>
      </c>
      <c r="D113" s="107" t="s">
        <v>558</v>
      </c>
      <c r="E113" s="111">
        <v>1</v>
      </c>
      <c r="L113" s="50"/>
    </row>
    <row r="114" spans="2:12" ht="12.75">
      <c r="B114" s="8">
        <v>111</v>
      </c>
      <c r="C114" s="7" t="s">
        <v>1183</v>
      </c>
      <c r="D114" s="107" t="s">
        <v>559</v>
      </c>
      <c r="E114" s="111">
        <v>0</v>
      </c>
      <c r="L114" s="50"/>
    </row>
    <row r="115" spans="2:12" ht="12.75">
      <c r="B115" s="8">
        <v>112</v>
      </c>
      <c r="C115" s="7" t="s">
        <v>1184</v>
      </c>
      <c r="D115" s="107" t="s">
        <v>560</v>
      </c>
      <c r="E115" s="111">
        <v>1</v>
      </c>
      <c r="L115" s="50"/>
    </row>
    <row r="116" spans="2:12" ht="12.75">
      <c r="B116" s="8">
        <v>113</v>
      </c>
      <c r="C116" s="7" t="s">
        <v>1185</v>
      </c>
      <c r="D116" s="107" t="s">
        <v>561</v>
      </c>
      <c r="E116" s="111">
        <v>1</v>
      </c>
      <c r="L116" s="50"/>
    </row>
    <row r="117" spans="2:12" ht="12.75">
      <c r="B117" s="8">
        <v>114</v>
      </c>
      <c r="C117" s="7" t="s">
        <v>1186</v>
      </c>
      <c r="D117" s="107" t="s">
        <v>562</v>
      </c>
      <c r="E117" s="111">
        <v>1</v>
      </c>
      <c r="L117" s="50"/>
    </row>
    <row r="118" spans="2:12" ht="12.75">
      <c r="B118" s="8">
        <v>115</v>
      </c>
      <c r="C118" s="7" t="s">
        <v>1187</v>
      </c>
      <c r="D118" s="107" t="s">
        <v>563</v>
      </c>
      <c r="E118" s="111">
        <v>1</v>
      </c>
      <c r="L118" s="50"/>
    </row>
    <row r="119" spans="2:12" ht="12.75">
      <c r="B119" s="8">
        <v>116</v>
      </c>
      <c r="C119" s="7" t="s">
        <v>1188</v>
      </c>
      <c r="D119" s="107" t="s">
        <v>564</v>
      </c>
      <c r="E119" s="111">
        <v>1</v>
      </c>
      <c r="L119" s="50"/>
    </row>
    <row r="120" spans="2:12" ht="12.75">
      <c r="B120" s="8">
        <v>117</v>
      </c>
      <c r="C120" s="7" t="s">
        <v>1189</v>
      </c>
      <c r="D120" s="107" t="s">
        <v>565</v>
      </c>
      <c r="E120" s="111">
        <v>1</v>
      </c>
      <c r="L120" s="50"/>
    </row>
    <row r="121" spans="2:12" ht="12.75">
      <c r="B121" s="8">
        <v>118</v>
      </c>
      <c r="C121" s="7" t="s">
        <v>1190</v>
      </c>
      <c r="D121" s="107" t="s">
        <v>566</v>
      </c>
      <c r="E121" s="111">
        <v>1</v>
      </c>
      <c r="L121" s="50"/>
    </row>
    <row r="122" spans="2:12" ht="12.75">
      <c r="B122" s="8">
        <v>119</v>
      </c>
      <c r="C122" s="7" t="s">
        <v>1191</v>
      </c>
      <c r="D122" s="107" t="s">
        <v>567</v>
      </c>
      <c r="E122" s="111">
        <v>1</v>
      </c>
      <c r="L122" s="50"/>
    </row>
    <row r="123" spans="2:12" ht="12.75">
      <c r="B123" s="8">
        <v>120</v>
      </c>
      <c r="C123" s="7" t="s">
        <v>1192</v>
      </c>
      <c r="D123" s="107" t="s">
        <v>568</v>
      </c>
      <c r="E123" s="111">
        <v>1</v>
      </c>
      <c r="L123" s="50"/>
    </row>
    <row r="124" spans="2:12" ht="12.75">
      <c r="B124" s="8">
        <v>121</v>
      </c>
      <c r="C124" s="7" t="s">
        <v>1193</v>
      </c>
      <c r="D124" s="107" t="s">
        <v>569</v>
      </c>
      <c r="E124" s="111">
        <v>1</v>
      </c>
      <c r="L124" s="50"/>
    </row>
    <row r="125" spans="2:12" ht="12.75">
      <c r="B125" s="8">
        <v>122</v>
      </c>
      <c r="C125" s="7" t="s">
        <v>1194</v>
      </c>
      <c r="D125" s="107" t="s">
        <v>570</v>
      </c>
      <c r="E125" s="111">
        <v>0</v>
      </c>
      <c r="L125" s="50"/>
    </row>
    <row r="126" spans="2:12" ht="12.75">
      <c r="B126" s="8">
        <v>123</v>
      </c>
      <c r="C126" s="7" t="s">
        <v>1195</v>
      </c>
      <c r="D126" s="107" t="s">
        <v>571</v>
      </c>
      <c r="E126" s="111">
        <v>1</v>
      </c>
      <c r="L126" s="50"/>
    </row>
    <row r="127" spans="2:12" ht="12.75">
      <c r="B127" s="8">
        <v>124</v>
      </c>
      <c r="C127" s="7" t="s">
        <v>1196</v>
      </c>
      <c r="D127" s="107" t="s">
        <v>572</v>
      </c>
      <c r="E127" s="111">
        <v>1</v>
      </c>
      <c r="L127" s="50"/>
    </row>
    <row r="128" spans="2:12" ht="12.75">
      <c r="B128" s="8">
        <v>125</v>
      </c>
      <c r="C128" s="7" t="s">
        <v>1197</v>
      </c>
      <c r="D128" s="107" t="s">
        <v>573</v>
      </c>
      <c r="E128" s="111">
        <v>1</v>
      </c>
      <c r="L128" s="50"/>
    </row>
    <row r="129" spans="2:12" ht="12.75">
      <c r="B129" s="8">
        <v>126</v>
      </c>
      <c r="C129" s="7" t="s">
        <v>1198</v>
      </c>
      <c r="D129" s="107" t="s">
        <v>574</v>
      </c>
      <c r="E129" s="111">
        <v>0</v>
      </c>
      <c r="L129" s="50"/>
    </row>
    <row r="130" spans="2:12" ht="12.75">
      <c r="B130" s="8">
        <v>127</v>
      </c>
      <c r="C130" s="7" t="s">
        <v>1199</v>
      </c>
      <c r="D130" s="107" t="s">
        <v>575</v>
      </c>
      <c r="E130" s="111">
        <v>1</v>
      </c>
      <c r="L130" s="50"/>
    </row>
    <row r="131" spans="2:12" ht="12.75">
      <c r="B131" s="8">
        <v>128</v>
      </c>
      <c r="C131" s="7" t="s">
        <v>1200</v>
      </c>
      <c r="D131" s="107" t="s">
        <v>576</v>
      </c>
      <c r="E131" s="111">
        <v>0</v>
      </c>
      <c r="L131" s="50"/>
    </row>
    <row r="132" spans="2:12" ht="12.75">
      <c r="B132" s="8">
        <v>129</v>
      </c>
      <c r="C132" s="7" t="s">
        <v>1201</v>
      </c>
      <c r="D132" s="107" t="s">
        <v>577</v>
      </c>
      <c r="E132" s="111">
        <v>1</v>
      </c>
      <c r="L132" s="50"/>
    </row>
    <row r="133" spans="2:12" ht="12.75">
      <c r="B133" s="8">
        <v>130</v>
      </c>
      <c r="C133" s="7" t="s">
        <v>1202</v>
      </c>
      <c r="D133" s="107" t="s">
        <v>578</v>
      </c>
      <c r="E133" s="111">
        <v>0</v>
      </c>
      <c r="L133" s="50"/>
    </row>
    <row r="134" spans="2:12" ht="12.75">
      <c r="B134" s="8">
        <v>131</v>
      </c>
      <c r="C134" s="7" t="s">
        <v>1203</v>
      </c>
      <c r="D134" s="107" t="s">
        <v>579</v>
      </c>
      <c r="E134" s="111">
        <v>1</v>
      </c>
      <c r="L134" s="50"/>
    </row>
    <row r="135" spans="2:12" ht="12.75">
      <c r="B135" s="8">
        <v>132</v>
      </c>
      <c r="C135" s="7" t="s">
        <v>1204</v>
      </c>
      <c r="D135" s="107" t="s">
        <v>580</v>
      </c>
      <c r="E135" s="111">
        <v>1</v>
      </c>
      <c r="L135" s="50"/>
    </row>
    <row r="136" spans="2:12" ht="12.75">
      <c r="B136" s="8">
        <v>133</v>
      </c>
      <c r="C136" s="7" t="s">
        <v>1205</v>
      </c>
      <c r="D136" s="107" t="s">
        <v>581</v>
      </c>
      <c r="E136" s="111">
        <v>1</v>
      </c>
      <c r="L136" s="50"/>
    </row>
    <row r="137" spans="2:12" ht="12.75">
      <c r="B137" s="8">
        <v>134</v>
      </c>
      <c r="C137" s="7" t="s">
        <v>1206</v>
      </c>
      <c r="D137" s="107" t="s">
        <v>582</v>
      </c>
      <c r="E137" s="111">
        <v>1</v>
      </c>
      <c r="L137" s="50"/>
    </row>
    <row r="138" spans="2:12" ht="12.75">
      <c r="B138" s="8">
        <v>135</v>
      </c>
      <c r="C138" s="7" t="s">
        <v>1207</v>
      </c>
      <c r="D138" s="107" t="s">
        <v>583</v>
      </c>
      <c r="E138" s="111">
        <v>1</v>
      </c>
      <c r="L138" s="50"/>
    </row>
    <row r="139" spans="2:12" ht="12.75">
      <c r="B139" s="8">
        <v>136</v>
      </c>
      <c r="C139" s="7" t="s">
        <v>1208</v>
      </c>
      <c r="D139" s="107" t="s">
        <v>584</v>
      </c>
      <c r="E139" s="111">
        <v>0</v>
      </c>
      <c r="L139" s="50"/>
    </row>
    <row r="140" spans="2:12" ht="12.75">
      <c r="B140" s="8">
        <v>137</v>
      </c>
      <c r="C140" s="7" t="s">
        <v>1209</v>
      </c>
      <c r="D140" s="107" t="s">
        <v>585</v>
      </c>
      <c r="E140" s="111">
        <v>0</v>
      </c>
      <c r="L140" s="50"/>
    </row>
    <row r="141" spans="2:12" ht="12.75">
      <c r="B141" s="8">
        <v>138</v>
      </c>
      <c r="C141" s="7" t="s">
        <v>1210</v>
      </c>
      <c r="D141" s="107" t="s">
        <v>586</v>
      </c>
      <c r="E141" s="111">
        <v>1</v>
      </c>
      <c r="L141" s="50"/>
    </row>
    <row r="142" spans="2:12" ht="12.75">
      <c r="B142" s="8">
        <v>139</v>
      </c>
      <c r="C142" s="7" t="s">
        <v>1211</v>
      </c>
      <c r="D142" s="107" t="s">
        <v>587</v>
      </c>
      <c r="E142" s="111">
        <v>1</v>
      </c>
      <c r="L142" s="50"/>
    </row>
    <row r="143" spans="2:12" ht="12.75">
      <c r="B143" s="8">
        <v>140</v>
      </c>
      <c r="C143" s="7" t="s">
        <v>1212</v>
      </c>
      <c r="D143" s="107" t="s">
        <v>588</v>
      </c>
      <c r="E143" s="111">
        <v>1</v>
      </c>
      <c r="L143" s="50"/>
    </row>
    <row r="144" spans="2:12" ht="12.75">
      <c r="B144" s="8">
        <v>141</v>
      </c>
      <c r="C144" s="7" t="s">
        <v>1213</v>
      </c>
      <c r="D144" s="107" t="s">
        <v>589</v>
      </c>
      <c r="E144" s="111">
        <v>0</v>
      </c>
      <c r="L144" s="50"/>
    </row>
    <row r="145" spans="2:12" ht="12.75">
      <c r="B145" s="8">
        <v>142</v>
      </c>
      <c r="C145" s="7" t="s">
        <v>1214</v>
      </c>
      <c r="D145" s="107" t="s">
        <v>590</v>
      </c>
      <c r="E145" s="111">
        <v>1</v>
      </c>
      <c r="L145" s="50"/>
    </row>
    <row r="146" spans="2:12" ht="12.75">
      <c r="B146" s="8">
        <v>143</v>
      </c>
      <c r="C146" s="7" t="s">
        <v>1215</v>
      </c>
      <c r="D146" s="107" t="s">
        <v>591</v>
      </c>
      <c r="E146" s="111">
        <v>1</v>
      </c>
      <c r="L146" s="50"/>
    </row>
    <row r="147" spans="2:12" ht="12.75">
      <c r="B147" s="8">
        <v>144</v>
      </c>
      <c r="C147" s="7" t="s">
        <v>1216</v>
      </c>
      <c r="D147" s="107" t="s">
        <v>592</v>
      </c>
      <c r="E147" s="111">
        <v>0</v>
      </c>
      <c r="L147" s="50"/>
    </row>
    <row r="148" spans="2:12" ht="12.75">
      <c r="B148" s="8">
        <v>145</v>
      </c>
      <c r="C148" s="7" t="s">
        <v>1217</v>
      </c>
      <c r="D148" s="107" t="s">
        <v>593</v>
      </c>
      <c r="E148" s="111">
        <v>1</v>
      </c>
      <c r="L148" s="50"/>
    </row>
    <row r="149" spans="2:12" ht="12.75">
      <c r="B149" s="8">
        <v>146</v>
      </c>
      <c r="C149" s="7" t="s">
        <v>1218</v>
      </c>
      <c r="D149" s="107" t="s">
        <v>594</v>
      </c>
      <c r="E149" s="111">
        <v>1</v>
      </c>
      <c r="L149" s="50"/>
    </row>
    <row r="150" spans="2:12" ht="12.75">
      <c r="B150" s="8">
        <v>147</v>
      </c>
      <c r="C150" s="7" t="s">
        <v>1219</v>
      </c>
      <c r="D150" s="107" t="s">
        <v>595</v>
      </c>
      <c r="E150" s="111">
        <v>0</v>
      </c>
      <c r="L150" s="50"/>
    </row>
    <row r="151" spans="2:12" ht="12.75">
      <c r="B151" s="8">
        <v>148</v>
      </c>
      <c r="C151" s="7" t="s">
        <v>1220</v>
      </c>
      <c r="D151" s="107" t="s">
        <v>596</v>
      </c>
      <c r="E151" s="111">
        <v>1</v>
      </c>
      <c r="L151" s="50"/>
    </row>
    <row r="152" spans="2:12" ht="12.75">
      <c r="B152" s="8">
        <v>149</v>
      </c>
      <c r="C152" s="7" t="s">
        <v>1221</v>
      </c>
      <c r="D152" s="107" t="s">
        <v>597</v>
      </c>
      <c r="E152" s="111">
        <v>1</v>
      </c>
      <c r="L152" s="50"/>
    </row>
    <row r="153" spans="2:12" ht="12.75">
      <c r="B153" s="8">
        <v>150</v>
      </c>
      <c r="C153" s="7" t="s">
        <v>1222</v>
      </c>
      <c r="D153" s="107" t="s">
        <v>598</v>
      </c>
      <c r="E153" s="111">
        <v>1</v>
      </c>
      <c r="L153" s="50"/>
    </row>
    <row r="154" spans="2:12" ht="12.75">
      <c r="B154" s="8">
        <v>151</v>
      </c>
      <c r="C154" s="7" t="s">
        <v>1223</v>
      </c>
      <c r="D154" s="107" t="s">
        <v>599</v>
      </c>
      <c r="E154" s="111">
        <v>0</v>
      </c>
      <c r="L154" s="50"/>
    </row>
    <row r="155" spans="2:12" ht="12.75">
      <c r="B155" s="8">
        <v>152</v>
      </c>
      <c r="C155" s="7" t="s">
        <v>1224</v>
      </c>
      <c r="D155" s="107" t="s">
        <v>600</v>
      </c>
      <c r="E155" s="111">
        <v>1</v>
      </c>
      <c r="L155" s="50"/>
    </row>
    <row r="156" spans="2:12" ht="12.75">
      <c r="B156" s="8">
        <v>153</v>
      </c>
      <c r="C156" s="7" t="s">
        <v>1225</v>
      </c>
      <c r="D156" s="107" t="s">
        <v>601</v>
      </c>
      <c r="E156" s="111">
        <v>0</v>
      </c>
      <c r="L156" s="50"/>
    </row>
    <row r="157" spans="2:12" ht="12.75">
      <c r="B157" s="8">
        <v>154</v>
      </c>
      <c r="C157" s="7" t="s">
        <v>1226</v>
      </c>
      <c r="D157" s="107" t="s">
        <v>602</v>
      </c>
      <c r="E157" s="111">
        <v>1</v>
      </c>
      <c r="L157" s="50"/>
    </row>
    <row r="158" spans="2:12" ht="12.75">
      <c r="B158" s="8">
        <v>155</v>
      </c>
      <c r="C158" s="7" t="s">
        <v>1227</v>
      </c>
      <c r="D158" s="107" t="s">
        <v>603</v>
      </c>
      <c r="E158" s="111">
        <v>1</v>
      </c>
      <c r="L158" s="50"/>
    </row>
    <row r="159" spans="2:12" ht="12.75">
      <c r="B159" s="8">
        <v>156</v>
      </c>
      <c r="C159" s="7" t="s">
        <v>1228</v>
      </c>
      <c r="D159" s="107" t="s">
        <v>604</v>
      </c>
      <c r="E159" s="111">
        <v>1</v>
      </c>
      <c r="L159" s="50"/>
    </row>
    <row r="160" spans="2:12" ht="12.75">
      <c r="B160" s="8">
        <v>157</v>
      </c>
      <c r="C160" s="7" t="s">
        <v>1229</v>
      </c>
      <c r="D160" s="107" t="s">
        <v>605</v>
      </c>
      <c r="E160" s="111">
        <v>1</v>
      </c>
      <c r="L160" s="50"/>
    </row>
    <row r="161" spans="2:12" ht="12.75">
      <c r="B161" s="8">
        <v>158</v>
      </c>
      <c r="C161" s="7" t="s">
        <v>1230</v>
      </c>
      <c r="D161" s="107" t="s">
        <v>606</v>
      </c>
      <c r="E161" s="111">
        <v>1</v>
      </c>
      <c r="L161" s="50"/>
    </row>
    <row r="162" spans="2:12" ht="12.75">
      <c r="B162" s="8">
        <v>159</v>
      </c>
      <c r="C162" s="7" t="s">
        <v>1231</v>
      </c>
      <c r="D162" s="107" t="s">
        <v>607</v>
      </c>
      <c r="E162" s="111">
        <v>1</v>
      </c>
      <c r="L162" s="50"/>
    </row>
    <row r="163" spans="2:12" ht="12.75">
      <c r="B163" s="8">
        <v>160</v>
      </c>
      <c r="C163" s="7" t="s">
        <v>1232</v>
      </c>
      <c r="D163" s="107" t="s">
        <v>608</v>
      </c>
      <c r="E163" s="111">
        <v>1</v>
      </c>
      <c r="L163" s="50"/>
    </row>
    <row r="164" spans="2:12" ht="12.75">
      <c r="B164" s="8">
        <v>161</v>
      </c>
      <c r="C164" s="7" t="s">
        <v>1233</v>
      </c>
      <c r="D164" s="107" t="s">
        <v>609</v>
      </c>
      <c r="E164" s="111">
        <v>1</v>
      </c>
      <c r="L164" s="50"/>
    </row>
    <row r="165" spans="2:12" ht="12.75">
      <c r="B165" s="8">
        <v>162</v>
      </c>
      <c r="C165" s="7" t="s">
        <v>1234</v>
      </c>
      <c r="D165" s="107" t="s">
        <v>610</v>
      </c>
      <c r="E165" s="111">
        <v>0</v>
      </c>
      <c r="L165" s="50"/>
    </row>
    <row r="166" spans="2:12" ht="12.75">
      <c r="B166" s="8">
        <v>163</v>
      </c>
      <c r="C166" s="7" t="s">
        <v>1235</v>
      </c>
      <c r="D166" s="107" t="s">
        <v>611</v>
      </c>
      <c r="E166" s="111">
        <v>1</v>
      </c>
      <c r="L166" s="50"/>
    </row>
    <row r="167" spans="2:12" ht="12.75">
      <c r="B167" s="8">
        <v>164</v>
      </c>
      <c r="C167" s="7" t="s">
        <v>1236</v>
      </c>
      <c r="D167" s="107" t="s">
        <v>612</v>
      </c>
      <c r="E167" s="111">
        <v>0</v>
      </c>
      <c r="L167" s="50"/>
    </row>
    <row r="168" spans="2:12" ht="12.75">
      <c r="B168" s="8">
        <v>165</v>
      </c>
      <c r="C168" s="7" t="s">
        <v>1237</v>
      </c>
      <c r="D168" s="107" t="s">
        <v>613</v>
      </c>
      <c r="E168" s="111">
        <v>0</v>
      </c>
      <c r="L168" s="50"/>
    </row>
    <row r="169" spans="2:12" ht="12.75">
      <c r="B169" s="8">
        <v>166</v>
      </c>
      <c r="C169" s="7" t="s">
        <v>1238</v>
      </c>
      <c r="D169" s="107" t="s">
        <v>614</v>
      </c>
      <c r="E169" s="111">
        <v>0</v>
      </c>
      <c r="L169" s="50"/>
    </row>
    <row r="170" spans="2:12" ht="12.75">
      <c r="B170" s="8">
        <v>167</v>
      </c>
      <c r="C170" s="7" t="s">
        <v>1239</v>
      </c>
      <c r="D170" s="107" t="s">
        <v>615</v>
      </c>
      <c r="E170" s="111">
        <v>0</v>
      </c>
      <c r="L170" s="50"/>
    </row>
    <row r="171" spans="2:12" ht="12.75">
      <c r="B171" s="8">
        <v>168</v>
      </c>
      <c r="C171" s="7" t="s">
        <v>1240</v>
      </c>
      <c r="D171" s="107" t="s">
        <v>616</v>
      </c>
      <c r="E171" s="111">
        <v>0</v>
      </c>
      <c r="L171" s="50"/>
    </row>
    <row r="172" spans="2:12" ht="12.75">
      <c r="B172" s="8">
        <v>169</v>
      </c>
      <c r="C172" s="7" t="s">
        <v>1241</v>
      </c>
      <c r="D172" s="107" t="s">
        <v>617</v>
      </c>
      <c r="E172" s="111">
        <v>0</v>
      </c>
      <c r="L172" s="50"/>
    </row>
    <row r="173" spans="2:12" ht="12.75">
      <c r="B173" s="8">
        <v>170</v>
      </c>
      <c r="C173" s="7" t="s">
        <v>1242</v>
      </c>
      <c r="D173" s="107" t="s">
        <v>618</v>
      </c>
      <c r="E173" s="111">
        <v>1</v>
      </c>
      <c r="L173" s="50"/>
    </row>
    <row r="174" spans="2:12" ht="12.75">
      <c r="B174" s="8">
        <v>171</v>
      </c>
      <c r="C174" s="7" t="s">
        <v>1243</v>
      </c>
      <c r="D174" s="107" t="s">
        <v>619</v>
      </c>
      <c r="E174" s="111">
        <v>1</v>
      </c>
      <c r="L174" s="50"/>
    </row>
    <row r="175" spans="2:12" ht="12.75">
      <c r="B175" s="8">
        <v>172</v>
      </c>
      <c r="C175" s="7" t="s">
        <v>1244</v>
      </c>
      <c r="D175" s="107" t="s">
        <v>620</v>
      </c>
      <c r="E175" s="111">
        <v>1</v>
      </c>
      <c r="L175" s="50"/>
    </row>
    <row r="176" spans="2:12" ht="12.75">
      <c r="B176" s="8">
        <v>173</v>
      </c>
      <c r="C176" s="7" t="s">
        <v>1245</v>
      </c>
      <c r="D176" s="107" t="s">
        <v>621</v>
      </c>
      <c r="E176" s="111">
        <v>0</v>
      </c>
      <c r="L176" s="50"/>
    </row>
    <row r="177" spans="2:12" ht="12.75">
      <c r="B177" s="8">
        <v>174</v>
      </c>
      <c r="C177" s="7" t="s">
        <v>1246</v>
      </c>
      <c r="D177" s="107" t="s">
        <v>622</v>
      </c>
      <c r="E177" s="111">
        <v>1</v>
      </c>
      <c r="L177" s="50"/>
    </row>
    <row r="178" spans="2:12" ht="12.75">
      <c r="B178" s="8">
        <v>175</v>
      </c>
      <c r="C178" s="7" t="s">
        <v>1247</v>
      </c>
      <c r="D178" s="107" t="s">
        <v>623</v>
      </c>
      <c r="E178" s="111">
        <v>1</v>
      </c>
      <c r="L178" s="50"/>
    </row>
    <row r="179" spans="2:12" ht="12.75">
      <c r="B179" s="8">
        <v>176</v>
      </c>
      <c r="C179" s="7" t="s">
        <v>1248</v>
      </c>
      <c r="D179" s="107" t="s">
        <v>624</v>
      </c>
      <c r="E179" s="111">
        <v>1</v>
      </c>
      <c r="L179" s="50"/>
    </row>
    <row r="180" spans="2:12" ht="12.75">
      <c r="B180" s="8">
        <v>177</v>
      </c>
      <c r="C180" s="7" t="s">
        <v>1249</v>
      </c>
      <c r="D180" s="107" t="s">
        <v>625</v>
      </c>
      <c r="E180" s="111">
        <v>1</v>
      </c>
      <c r="L180" s="50"/>
    </row>
    <row r="181" spans="2:12" ht="12.75">
      <c r="B181" s="8">
        <v>178</v>
      </c>
      <c r="C181" s="7" t="s">
        <v>1250</v>
      </c>
      <c r="D181" s="107" t="s">
        <v>626</v>
      </c>
      <c r="E181" s="111">
        <v>1</v>
      </c>
      <c r="L181" s="50"/>
    </row>
    <row r="182" spans="2:12" ht="12.75">
      <c r="B182" s="8">
        <v>179</v>
      </c>
      <c r="C182" s="7" t="s">
        <v>1251</v>
      </c>
      <c r="D182" s="107" t="s">
        <v>627</v>
      </c>
      <c r="E182" s="111">
        <v>1</v>
      </c>
      <c r="L182" s="50"/>
    </row>
    <row r="183" spans="2:12" ht="12.75">
      <c r="B183" s="8">
        <v>180</v>
      </c>
      <c r="C183" s="7" t="s">
        <v>1252</v>
      </c>
      <c r="D183" s="107" t="s">
        <v>628</v>
      </c>
      <c r="E183" s="111">
        <v>1</v>
      </c>
      <c r="L183" s="50"/>
    </row>
    <row r="184" spans="2:12" ht="12.75">
      <c r="B184" s="8">
        <v>181</v>
      </c>
      <c r="C184" s="7" t="s">
        <v>1253</v>
      </c>
      <c r="D184" s="107" t="s">
        <v>629</v>
      </c>
      <c r="E184" s="111">
        <v>1</v>
      </c>
      <c r="L184" s="50"/>
    </row>
    <row r="185" spans="2:12" ht="12.75">
      <c r="B185" s="8">
        <v>182</v>
      </c>
      <c r="C185" s="7" t="s">
        <v>1254</v>
      </c>
      <c r="D185" s="107" t="s">
        <v>630</v>
      </c>
      <c r="E185" s="111">
        <v>0</v>
      </c>
      <c r="L185" s="50"/>
    </row>
    <row r="186" spans="2:12" ht="12.75">
      <c r="B186" s="8">
        <v>183</v>
      </c>
      <c r="C186" s="7" t="s">
        <v>1255</v>
      </c>
      <c r="D186" s="107" t="s">
        <v>631</v>
      </c>
      <c r="E186" s="111">
        <v>1</v>
      </c>
      <c r="L186" s="50"/>
    </row>
    <row r="187" spans="2:12" ht="12.75">
      <c r="B187" s="8">
        <v>184</v>
      </c>
      <c r="C187" s="7" t="s">
        <v>1256</v>
      </c>
      <c r="D187" s="107" t="s">
        <v>632</v>
      </c>
      <c r="E187" s="111">
        <v>1</v>
      </c>
      <c r="L187" s="50"/>
    </row>
    <row r="188" spans="2:12" ht="12.75">
      <c r="B188" s="8">
        <v>185</v>
      </c>
      <c r="C188" s="7" t="s">
        <v>1257</v>
      </c>
      <c r="D188" s="107" t="s">
        <v>633</v>
      </c>
      <c r="E188" s="111">
        <v>0</v>
      </c>
      <c r="L188" s="50"/>
    </row>
    <row r="189" spans="4:5" ht="12.75">
      <c r="D189" s="107"/>
      <c r="E189" s="107"/>
    </row>
    <row r="190" spans="4:5" ht="12.75">
      <c r="D190" s="107"/>
      <c r="E190" s="107"/>
    </row>
    <row r="191" spans="4:5" ht="12.75">
      <c r="D191" s="107"/>
      <c r="E191" s="107"/>
    </row>
    <row r="192" spans="4:5" ht="12.75">
      <c r="D192" s="107"/>
      <c r="E192" s="107"/>
    </row>
    <row r="193" spans="4:5" ht="12.75">
      <c r="D193" s="107"/>
      <c r="E193" s="107"/>
    </row>
    <row r="194" spans="4:5" ht="12.75">
      <c r="D194" s="107"/>
      <c r="E194" s="107"/>
    </row>
    <row r="195" spans="4:5" ht="12.75">
      <c r="D195" s="107"/>
      <c r="E195" s="107"/>
    </row>
    <row r="196" spans="4:5" ht="12.75">
      <c r="D196" s="107"/>
      <c r="E196" s="107"/>
    </row>
    <row r="197" spans="4:5" ht="12.75">
      <c r="D197" s="107"/>
      <c r="E197" s="107"/>
    </row>
    <row r="198" spans="4:5" ht="12.75">
      <c r="D198" s="107"/>
      <c r="E198" s="107"/>
    </row>
    <row r="199" spans="4:5" ht="12.75">
      <c r="D199" s="107"/>
      <c r="E199" s="107"/>
    </row>
    <row r="200" spans="4:5" ht="12.75">
      <c r="D200" s="107"/>
      <c r="E200" s="107"/>
    </row>
    <row r="201" spans="4:5" ht="12.75">
      <c r="D201" s="107"/>
      <c r="E201" s="107"/>
    </row>
    <row r="202" spans="4:5" ht="12.75">
      <c r="D202" s="107"/>
      <c r="E202" s="107"/>
    </row>
    <row r="203" spans="4:5" ht="12.75">
      <c r="D203" s="107"/>
      <c r="E203" s="107"/>
    </row>
    <row r="204" spans="4:5" ht="12.75">
      <c r="D204" s="107"/>
      <c r="E204" s="107"/>
    </row>
    <row r="205" spans="4:5" ht="12.75">
      <c r="D205" s="107"/>
      <c r="E205" s="107"/>
    </row>
    <row r="206" spans="4:5" ht="12.75">
      <c r="D206" s="107"/>
      <c r="E206" s="107"/>
    </row>
    <row r="207" spans="4:5" ht="12.75">
      <c r="D207" s="107"/>
      <c r="E207" s="107"/>
    </row>
    <row r="208" spans="4:5" ht="12.75">
      <c r="D208" s="107"/>
      <c r="E208" s="107"/>
    </row>
    <row r="209" spans="4:5" ht="12.75">
      <c r="D209" s="107"/>
      <c r="E209" s="107"/>
    </row>
    <row r="210" spans="4:5" ht="12.75">
      <c r="D210" s="107"/>
      <c r="E210" s="107"/>
    </row>
    <row r="211" spans="4:5" ht="12.75">
      <c r="D211" s="107"/>
      <c r="E211" s="107"/>
    </row>
    <row r="212" spans="4:5" ht="12.75">
      <c r="D212" s="107"/>
      <c r="E212" s="107"/>
    </row>
    <row r="213" spans="4:5" ht="12.75">
      <c r="D213" s="107"/>
      <c r="E213" s="107"/>
    </row>
    <row r="214" spans="4:5" ht="12.75">
      <c r="D214" s="107"/>
      <c r="E214" s="107"/>
    </row>
    <row r="215" spans="4:5" ht="12.75">
      <c r="D215" s="107"/>
      <c r="E215" s="107"/>
    </row>
    <row r="216" spans="4:5" ht="12.75">
      <c r="D216" s="107"/>
      <c r="E216" s="107"/>
    </row>
    <row r="217" spans="4:5" ht="12.75">
      <c r="D217" s="107"/>
      <c r="E217" s="107"/>
    </row>
    <row r="218" spans="4:5" ht="12.75">
      <c r="D218" s="107"/>
      <c r="E218" s="107"/>
    </row>
    <row r="219" spans="4:5" ht="12.75">
      <c r="D219" s="107"/>
      <c r="E219" s="107"/>
    </row>
    <row r="220" spans="4:5" ht="12.75">
      <c r="D220" s="107"/>
      <c r="E220" s="107"/>
    </row>
    <row r="221" spans="4:5" ht="12.75">
      <c r="D221" s="107"/>
      <c r="E221" s="107"/>
    </row>
    <row r="222" spans="4:5" ht="12.75">
      <c r="D222" s="107"/>
      <c r="E222" s="107"/>
    </row>
    <row r="223" spans="4:5" ht="12.75">
      <c r="D223" s="107"/>
      <c r="E223" s="107"/>
    </row>
    <row r="224" spans="4:5" ht="12.75">
      <c r="D224" s="107"/>
      <c r="E224" s="107"/>
    </row>
    <row r="225" spans="4:5" ht="12.75">
      <c r="D225" s="107"/>
      <c r="E225" s="107"/>
    </row>
    <row r="226" spans="4:5" ht="12.75">
      <c r="D226" s="107"/>
      <c r="E226" s="107"/>
    </row>
    <row r="227" spans="4:5" ht="12.75">
      <c r="D227" s="107"/>
      <c r="E227" s="107"/>
    </row>
    <row r="228" spans="4:5" ht="12.75">
      <c r="D228" s="107"/>
      <c r="E228" s="107"/>
    </row>
    <row r="229" spans="4:5" ht="12.75">
      <c r="D229" s="107"/>
      <c r="E229" s="107"/>
    </row>
    <row r="230" spans="4:5" ht="12.75">
      <c r="D230" s="107"/>
      <c r="E230" s="107"/>
    </row>
    <row r="231" spans="4:5" ht="12.75">
      <c r="D231" s="107"/>
      <c r="E231" s="107"/>
    </row>
    <row r="232" spans="4:5" ht="12.75">
      <c r="D232" s="107"/>
      <c r="E232" s="107"/>
    </row>
    <row r="233" spans="4:5" ht="12.75">
      <c r="D233" s="107"/>
      <c r="E233" s="107"/>
    </row>
    <row r="234" spans="4:5" ht="12.75">
      <c r="D234" s="107"/>
      <c r="E234" s="107"/>
    </row>
    <row r="235" spans="4:5" ht="12.75">
      <c r="D235" s="107"/>
      <c r="E235" s="107"/>
    </row>
    <row r="236" spans="4:5" ht="12.75">
      <c r="D236" s="107"/>
      <c r="E236" s="107"/>
    </row>
    <row r="237" spans="4:5" ht="12.75">
      <c r="D237" s="107"/>
      <c r="E237" s="107"/>
    </row>
    <row r="238" spans="4:5" ht="12.75">
      <c r="D238" s="107"/>
      <c r="E238" s="107"/>
    </row>
    <row r="239" spans="4:5" ht="12.75">
      <c r="D239" s="107"/>
      <c r="E239" s="107"/>
    </row>
    <row r="240" spans="4:5" ht="12.75">
      <c r="D240" s="107"/>
      <c r="E240" s="107"/>
    </row>
    <row r="241" spans="4:5" ht="12.75">
      <c r="D241" s="107"/>
      <c r="E241" s="107"/>
    </row>
    <row r="242" spans="4:5" ht="12.75">
      <c r="D242" s="107"/>
      <c r="E242" s="107"/>
    </row>
    <row r="243" spans="4:5" ht="12.75">
      <c r="D243" s="107"/>
      <c r="E243" s="107"/>
    </row>
    <row r="244" spans="4:5" ht="12.75">
      <c r="D244" s="107"/>
      <c r="E244" s="107"/>
    </row>
    <row r="245" spans="4:5" ht="12.75">
      <c r="D245" s="107"/>
      <c r="E245" s="107"/>
    </row>
    <row r="246" spans="4:5" ht="12.75">
      <c r="D246" s="107"/>
      <c r="E246" s="107"/>
    </row>
    <row r="247" spans="4:5" ht="12.75">
      <c r="D247" s="107"/>
      <c r="E247" s="107"/>
    </row>
    <row r="248" spans="4:5" ht="12.75">
      <c r="D248" s="107"/>
      <c r="E248" s="107"/>
    </row>
    <row r="249" spans="4:5" ht="12.75">
      <c r="D249" s="107"/>
      <c r="E249" s="107"/>
    </row>
    <row r="250" spans="4:5" ht="12.75">
      <c r="D250" s="107"/>
      <c r="E250" s="107"/>
    </row>
    <row r="251" spans="4:5" ht="12.75">
      <c r="D251" s="107"/>
      <c r="E251" s="107"/>
    </row>
    <row r="252" spans="4:5" ht="12.75">
      <c r="D252" s="107"/>
      <c r="E252" s="107"/>
    </row>
    <row r="253" spans="4:5" ht="12.75">
      <c r="D253" s="107"/>
      <c r="E253" s="107"/>
    </row>
    <row r="254" spans="4:5" ht="12.75">
      <c r="D254" s="107"/>
      <c r="E254" s="107"/>
    </row>
    <row r="255" spans="4:5" ht="12.75">
      <c r="D255" s="107"/>
      <c r="E255" s="107"/>
    </row>
    <row r="256" spans="4:5" ht="12.75">
      <c r="D256" s="107"/>
      <c r="E256" s="107"/>
    </row>
    <row r="257" spans="4:5" ht="12.75">
      <c r="D257" s="107"/>
      <c r="E257" s="107"/>
    </row>
    <row r="258" spans="4:5" ht="12.75">
      <c r="D258" s="107"/>
      <c r="E258" s="107"/>
    </row>
    <row r="259" spans="4:5" ht="12.75">
      <c r="D259" s="107"/>
      <c r="E259" s="107"/>
    </row>
    <row r="260" spans="4:5" ht="12.75">
      <c r="D260" s="107"/>
      <c r="E260" s="107"/>
    </row>
    <row r="261" spans="4:5" ht="12.75">
      <c r="D261" s="107"/>
      <c r="E261" s="107"/>
    </row>
    <row r="262" spans="4:5" ht="12.75">
      <c r="D262" s="107"/>
      <c r="E262" s="107"/>
    </row>
    <row r="263" spans="4:5" ht="12.75">
      <c r="D263" s="107"/>
      <c r="E263" s="107"/>
    </row>
    <row r="264" spans="4:5" ht="12.75">
      <c r="D264" s="107"/>
      <c r="E264" s="107"/>
    </row>
    <row r="265" spans="4:5" ht="12.75">
      <c r="D265" s="107"/>
      <c r="E265" s="107"/>
    </row>
    <row r="266" spans="4:5" ht="12.75">
      <c r="D266" s="107"/>
      <c r="E266" s="107"/>
    </row>
    <row r="267" spans="4:5" ht="12.75">
      <c r="D267" s="107"/>
      <c r="E267" s="107"/>
    </row>
    <row r="268" spans="4:5" ht="12.75">
      <c r="D268" s="107"/>
      <c r="E268" s="107"/>
    </row>
    <row r="269" spans="4:5" ht="12.75">
      <c r="D269" s="107"/>
      <c r="E269" s="107"/>
    </row>
    <row r="270" spans="4:5" ht="12.75">
      <c r="D270" s="107"/>
      <c r="E270" s="107"/>
    </row>
    <row r="271" spans="4:5" ht="12.75">
      <c r="D271" s="107"/>
      <c r="E271" s="107"/>
    </row>
    <row r="272" spans="4:5" ht="12.75">
      <c r="D272" s="107"/>
      <c r="E272" s="107"/>
    </row>
    <row r="273" spans="4:5" ht="12.75">
      <c r="D273" s="107"/>
      <c r="E273" s="107"/>
    </row>
    <row r="274" spans="4:5" ht="12.75">
      <c r="D274" s="107"/>
      <c r="E274" s="107"/>
    </row>
    <row r="275" spans="4:5" ht="12.75">
      <c r="D275" s="107"/>
      <c r="E275" s="107"/>
    </row>
    <row r="276" spans="4:5" ht="12.75">
      <c r="D276" s="107"/>
      <c r="E276" s="107"/>
    </row>
    <row r="277" spans="4:5" ht="12.75">
      <c r="D277" s="107"/>
      <c r="E277" s="107"/>
    </row>
    <row r="278" spans="4:5" ht="12.75">
      <c r="D278" s="107"/>
      <c r="E278" s="107"/>
    </row>
    <row r="279" spans="4:5" ht="12.75">
      <c r="D279" s="107"/>
      <c r="E279" s="107"/>
    </row>
    <row r="280" spans="4:5" ht="12.75">
      <c r="D280" s="107"/>
      <c r="E280" s="107"/>
    </row>
    <row r="281" spans="4:5" ht="12.75">
      <c r="D281" s="107"/>
      <c r="E281" s="107"/>
    </row>
    <row r="282" spans="4:5" ht="12.75">
      <c r="D282" s="107"/>
      <c r="E282" s="107"/>
    </row>
    <row r="283" spans="4:5" ht="12.75">
      <c r="D283" s="107"/>
      <c r="E283" s="107"/>
    </row>
    <row r="284" spans="4:5" ht="12.75">
      <c r="D284" s="107"/>
      <c r="E284" s="107"/>
    </row>
    <row r="285" spans="4:5" ht="12.75">
      <c r="D285" s="107"/>
      <c r="E285" s="107"/>
    </row>
    <row r="286" spans="4:5" ht="12.75">
      <c r="D286" s="107"/>
      <c r="E286" s="107"/>
    </row>
    <row r="287" spans="4:5" ht="12.75">
      <c r="D287" s="107"/>
      <c r="E287" s="107"/>
    </row>
    <row r="288" spans="4:5" ht="12.75">
      <c r="D288" s="107"/>
      <c r="E288" s="107"/>
    </row>
    <row r="289" spans="4:5" ht="12.75">
      <c r="D289" s="107"/>
      <c r="E289" s="107"/>
    </row>
    <row r="290" spans="4:5" ht="12.75">
      <c r="D290" s="107"/>
      <c r="E290" s="107"/>
    </row>
    <row r="291" spans="4:5" ht="12.75">
      <c r="D291" s="107"/>
      <c r="E291" s="107"/>
    </row>
    <row r="292" spans="4:5" ht="12.75">
      <c r="D292" s="107"/>
      <c r="E292" s="107"/>
    </row>
    <row r="293" spans="4:5" ht="12.75">
      <c r="D293" s="107"/>
      <c r="E293" s="107"/>
    </row>
    <row r="294" spans="4:5" ht="12.75">
      <c r="D294" s="107"/>
      <c r="E294" s="107"/>
    </row>
    <row r="295" spans="4:5" ht="12.75">
      <c r="D295" s="107"/>
      <c r="E295" s="107"/>
    </row>
    <row r="296" spans="4:5" ht="12.75">
      <c r="D296" s="107"/>
      <c r="E296" s="107"/>
    </row>
    <row r="297" spans="4:5" ht="12.75">
      <c r="D297" s="107"/>
      <c r="E297" s="107"/>
    </row>
    <row r="298" spans="4:5" ht="12.75">
      <c r="D298" s="107"/>
      <c r="E298" s="107"/>
    </row>
    <row r="299" spans="4:5" ht="12.75">
      <c r="D299" s="107"/>
      <c r="E299" s="107"/>
    </row>
    <row r="300" spans="4:5" ht="12.75">
      <c r="D300" s="107"/>
      <c r="E300" s="107"/>
    </row>
    <row r="301" spans="4:5" ht="12.75">
      <c r="D301" s="107"/>
      <c r="E301" s="107"/>
    </row>
    <row r="302" spans="4:5" ht="12.75">
      <c r="D302" s="107"/>
      <c r="E302" s="107"/>
    </row>
    <row r="303" spans="4:5" ht="12.75">
      <c r="D303" s="107"/>
      <c r="E303" s="107"/>
    </row>
    <row r="304" spans="4:5" ht="12.75">
      <c r="D304" s="107"/>
      <c r="E304" s="107"/>
    </row>
    <row r="305" spans="4:5" ht="12.75">
      <c r="D305" s="107"/>
      <c r="E305" s="107"/>
    </row>
    <row r="306" spans="4:5" ht="12.75">
      <c r="D306" s="107"/>
      <c r="E306" s="107"/>
    </row>
    <row r="307" spans="4:5" ht="12.75">
      <c r="D307" s="107"/>
      <c r="E307" s="107"/>
    </row>
    <row r="308" spans="4:5" ht="12.75">
      <c r="D308" s="107"/>
      <c r="E308" s="107"/>
    </row>
    <row r="309" spans="4:5" ht="12.75">
      <c r="D309" s="107"/>
      <c r="E309" s="107"/>
    </row>
    <row r="310" spans="4:5" ht="12.75">
      <c r="D310" s="107"/>
      <c r="E310" s="107"/>
    </row>
    <row r="311" spans="4:5" ht="12.75">
      <c r="D311" s="107"/>
      <c r="E311" s="107"/>
    </row>
    <row r="312" spans="4:5" ht="12.75">
      <c r="D312" s="107"/>
      <c r="E312" s="107"/>
    </row>
    <row r="313" spans="4:5" ht="12.75">
      <c r="D313" s="107"/>
      <c r="E313" s="107"/>
    </row>
    <row r="314" spans="4:5" ht="12.75">
      <c r="D314" s="107"/>
      <c r="E314" s="107"/>
    </row>
    <row r="315" spans="4:5" ht="12.75">
      <c r="D315" s="107"/>
      <c r="E315" s="107"/>
    </row>
    <row r="316" spans="4:5" ht="12.75">
      <c r="D316" s="107"/>
      <c r="E316" s="107"/>
    </row>
    <row r="317" spans="4:5" ht="12.75">
      <c r="D317" s="107"/>
      <c r="E317" s="107"/>
    </row>
    <row r="318" spans="4:5" ht="12.75">
      <c r="D318" s="107"/>
      <c r="E318" s="107"/>
    </row>
    <row r="319" spans="4:5" ht="12.75">
      <c r="D319" s="107"/>
      <c r="E319" s="107"/>
    </row>
    <row r="320" spans="4:5" ht="12.75">
      <c r="D320" s="107"/>
      <c r="E320" s="107"/>
    </row>
    <row r="321" spans="4:5" ht="12.75">
      <c r="D321" s="107"/>
      <c r="E321" s="107"/>
    </row>
    <row r="322" spans="4:5" ht="12.75">
      <c r="D322" s="107"/>
      <c r="E322" s="107"/>
    </row>
    <row r="323" spans="4:5" ht="12.75">
      <c r="D323" s="107"/>
      <c r="E323" s="107"/>
    </row>
    <row r="324" spans="4:5" ht="12.75">
      <c r="D324" s="107"/>
      <c r="E324" s="107"/>
    </row>
    <row r="325" spans="4:5" ht="12.75">
      <c r="D325" s="107"/>
      <c r="E325" s="107"/>
    </row>
    <row r="326" spans="4:5" ht="12.75">
      <c r="D326" s="107"/>
      <c r="E326" s="107"/>
    </row>
    <row r="327" spans="4:5" ht="12.75">
      <c r="D327" s="107"/>
      <c r="E327" s="107"/>
    </row>
    <row r="328" spans="4:5" ht="12.75">
      <c r="D328" s="107"/>
      <c r="E328" s="107"/>
    </row>
    <row r="329" spans="4:5" ht="12.75">
      <c r="D329" s="107"/>
      <c r="E329" s="107"/>
    </row>
    <row r="330" spans="4:5" ht="12.75">
      <c r="D330" s="107"/>
      <c r="E330" s="107"/>
    </row>
    <row r="331" spans="4:5" ht="12.75">
      <c r="D331" s="107"/>
      <c r="E331" s="107"/>
    </row>
    <row r="332" spans="4:5" ht="12.75">
      <c r="D332" s="107"/>
      <c r="E332" s="107"/>
    </row>
    <row r="333" spans="4:5" ht="12.75">
      <c r="D333" s="107"/>
      <c r="E333" s="107"/>
    </row>
    <row r="334" spans="4:5" ht="12.75">
      <c r="D334" s="107"/>
      <c r="E334" s="107"/>
    </row>
    <row r="335" spans="4:5" ht="12.75">
      <c r="D335" s="107"/>
      <c r="E335" s="107"/>
    </row>
    <row r="336" spans="4:5" ht="12.75">
      <c r="D336" s="107"/>
      <c r="E336" s="107"/>
    </row>
    <row r="337" spans="4:5" ht="12.75">
      <c r="D337" s="107"/>
      <c r="E337" s="107"/>
    </row>
    <row r="338" spans="4:5" ht="12.75">
      <c r="D338" s="107"/>
      <c r="E338" s="107"/>
    </row>
    <row r="339" spans="4:5" ht="12.75">
      <c r="D339" s="107"/>
      <c r="E339" s="107"/>
    </row>
    <row r="340" spans="4:5" ht="12.75">
      <c r="D340" s="107"/>
      <c r="E340" s="107"/>
    </row>
    <row r="341" spans="4:5" ht="12.75">
      <c r="D341" s="107"/>
      <c r="E341" s="107"/>
    </row>
    <row r="342" spans="4:5" ht="12.75">
      <c r="D342" s="107"/>
      <c r="E342" s="107"/>
    </row>
    <row r="343" spans="4:5" ht="12.75">
      <c r="D343" s="107"/>
      <c r="E343" s="107"/>
    </row>
    <row r="344" spans="4:5" ht="12.75">
      <c r="D344" s="107"/>
      <c r="E344" s="107"/>
    </row>
    <row r="345" spans="4:5" ht="12.75">
      <c r="D345" s="107"/>
      <c r="E345" s="107"/>
    </row>
    <row r="346" spans="4:5" ht="12.75">
      <c r="D346" s="107"/>
      <c r="E346" s="107"/>
    </row>
    <row r="347" spans="4:5" ht="12.75">
      <c r="D347" s="107"/>
      <c r="E347" s="107"/>
    </row>
    <row r="348" spans="4:5" ht="12.75">
      <c r="D348" s="107"/>
      <c r="E348" s="107"/>
    </row>
    <row r="349" spans="4:5" ht="12.75">
      <c r="D349" s="107"/>
      <c r="E349" s="107"/>
    </row>
    <row r="350" spans="4:5" ht="12.75">
      <c r="D350" s="107"/>
      <c r="E350" s="107"/>
    </row>
    <row r="351" spans="4:5" ht="12.75">
      <c r="D351" s="107"/>
      <c r="E351" s="107"/>
    </row>
    <row r="352" spans="4:5" ht="12.75">
      <c r="D352" s="107"/>
      <c r="E352" s="107"/>
    </row>
    <row r="353" spans="4:5" ht="12.75">
      <c r="D353" s="107"/>
      <c r="E353" s="107"/>
    </row>
    <row r="354" spans="4:5" ht="12.75">
      <c r="D354" s="107"/>
      <c r="E354" s="107"/>
    </row>
    <row r="355" spans="4:5" ht="12.75">
      <c r="D355" s="107"/>
      <c r="E355" s="107"/>
    </row>
    <row r="356" spans="4:5" ht="12.75">
      <c r="D356" s="107"/>
      <c r="E356" s="107"/>
    </row>
    <row r="357" spans="4:5" ht="12.75">
      <c r="D357" s="107"/>
      <c r="E357" s="107"/>
    </row>
    <row r="358" spans="4:5" ht="12.75">
      <c r="D358" s="107"/>
      <c r="E358" s="107"/>
    </row>
    <row r="359" spans="4:5" ht="12.75">
      <c r="D359" s="107"/>
      <c r="E359" s="107"/>
    </row>
    <row r="360" spans="4:5" ht="12.75">
      <c r="D360" s="107"/>
      <c r="E360" s="107"/>
    </row>
    <row r="361" spans="4:5" ht="12.75">
      <c r="D361" s="107"/>
      <c r="E361" s="107"/>
    </row>
    <row r="362" spans="4:5" ht="12.75">
      <c r="D362" s="107"/>
      <c r="E362" s="107"/>
    </row>
    <row r="363" spans="4:5" ht="12.75">
      <c r="D363" s="107"/>
      <c r="E363" s="107"/>
    </row>
    <row r="364" spans="4:5" ht="12.75">
      <c r="D364" s="107"/>
      <c r="E364" s="107"/>
    </row>
    <row r="365" spans="4:5" ht="12.75">
      <c r="D365" s="107"/>
      <c r="E365" s="107"/>
    </row>
    <row r="366" spans="4:5" ht="12.75">
      <c r="D366" s="107"/>
      <c r="E366" s="107"/>
    </row>
    <row r="367" spans="4:5" ht="12.75">
      <c r="D367" s="107"/>
      <c r="E367" s="107"/>
    </row>
    <row r="368" spans="4:5" ht="12.75">
      <c r="D368" s="107"/>
      <c r="E368" s="107"/>
    </row>
    <row r="369" spans="4:5" ht="12.75">
      <c r="D369" s="107"/>
      <c r="E369" s="107"/>
    </row>
    <row r="370" spans="4:5" ht="12.75">
      <c r="D370" s="107"/>
      <c r="E370" s="107"/>
    </row>
    <row r="371" spans="4:5" ht="12.75">
      <c r="D371" s="107"/>
      <c r="E371" s="107"/>
    </row>
    <row r="372" spans="4:5" ht="12.75">
      <c r="D372" s="107"/>
      <c r="E372" s="107"/>
    </row>
    <row r="373" spans="4:5" ht="12.75">
      <c r="D373" s="107"/>
      <c r="E373" s="107"/>
    </row>
    <row r="374" spans="4:5" ht="12.75">
      <c r="D374" s="107"/>
      <c r="E374" s="107"/>
    </row>
    <row r="375" spans="4:5" ht="12.75">
      <c r="D375" s="107"/>
      <c r="E375" s="107"/>
    </row>
    <row r="376" spans="4:5" ht="12.75">
      <c r="D376" s="107"/>
      <c r="E376" s="107"/>
    </row>
    <row r="377" spans="4:5" ht="12.75">
      <c r="D377" s="107"/>
      <c r="E377" s="107"/>
    </row>
    <row r="378" spans="2:5" ht="12.75">
      <c r="B378" s="7">
        <v>0</v>
      </c>
      <c r="D378" s="107"/>
      <c r="E378" s="107"/>
    </row>
    <row r="379" spans="4:5" ht="12.75">
      <c r="D379" s="107"/>
      <c r="E379" s="107"/>
    </row>
    <row r="380" spans="4:5" ht="12.75">
      <c r="D380" s="107"/>
      <c r="E380" s="107"/>
    </row>
    <row r="381" spans="4:5" ht="12.75">
      <c r="D381" s="107"/>
      <c r="E381" s="107"/>
    </row>
    <row r="382" spans="4:5" ht="12.75">
      <c r="D382" s="107"/>
      <c r="E382" s="107"/>
    </row>
    <row r="383" spans="4:5" ht="12.75">
      <c r="D383" s="107"/>
      <c r="E383" s="107"/>
    </row>
    <row r="384" spans="4:5" ht="12.75">
      <c r="D384" s="107"/>
      <c r="E384" s="107"/>
    </row>
    <row r="385" spans="4:5" ht="12.75">
      <c r="D385" s="107"/>
      <c r="E385" s="107"/>
    </row>
    <row r="386" spans="4:5" ht="12.75">
      <c r="D386" s="107"/>
      <c r="E386" s="107"/>
    </row>
    <row r="387" spans="4:5" ht="12.75">
      <c r="D387" s="107"/>
      <c r="E387" s="107"/>
    </row>
    <row r="388" spans="4:5" ht="12.75">
      <c r="D388" s="107"/>
      <c r="E388" s="107"/>
    </row>
    <row r="389" spans="4:5" ht="12.75">
      <c r="D389" s="107"/>
      <c r="E389" s="107"/>
    </row>
    <row r="390" spans="4:5" ht="12.75">
      <c r="D390" s="107"/>
      <c r="E390" s="107"/>
    </row>
    <row r="391" spans="4:5" ht="12.75">
      <c r="D391" s="107"/>
      <c r="E391" s="107"/>
    </row>
    <row r="392" spans="4:5" ht="12.75">
      <c r="D392" s="107"/>
      <c r="E392" s="107"/>
    </row>
    <row r="393" spans="4:5" ht="12.75">
      <c r="D393" s="107"/>
      <c r="E393" s="107"/>
    </row>
    <row r="394" spans="4:5" ht="12.75">
      <c r="D394" s="107"/>
      <c r="E394" s="107"/>
    </row>
    <row r="395" spans="4:5" ht="12.75">
      <c r="D395" s="107"/>
      <c r="E395" s="107"/>
    </row>
    <row r="396" spans="4:5" ht="12.75">
      <c r="D396" s="107"/>
      <c r="E396" s="107"/>
    </row>
    <row r="397" spans="4:5" ht="12.75">
      <c r="D397" s="107"/>
      <c r="E397" s="107"/>
    </row>
    <row r="398" spans="4:5" ht="12.75">
      <c r="D398" s="107"/>
      <c r="E398" s="107"/>
    </row>
    <row r="399" spans="4:5" ht="12.75">
      <c r="D399" s="107"/>
      <c r="E399" s="107"/>
    </row>
    <row r="400" spans="4:5" ht="12.75">
      <c r="D400" s="107"/>
      <c r="E400" s="107"/>
    </row>
    <row r="401" spans="4:5" ht="12.75">
      <c r="D401" s="107"/>
      <c r="E401" s="107"/>
    </row>
    <row r="402" spans="4:5" ht="12.75">
      <c r="D402" s="107"/>
      <c r="E402" s="107"/>
    </row>
    <row r="403" spans="4:5" ht="12.75">
      <c r="D403" s="107"/>
      <c r="E403" s="107"/>
    </row>
    <row r="404" spans="4:5" ht="12.75">
      <c r="D404" s="107"/>
      <c r="E404" s="107"/>
    </row>
    <row r="405" spans="4:5" ht="12.75">
      <c r="D405" s="107"/>
      <c r="E405" s="107"/>
    </row>
    <row r="406" spans="4:5" ht="12.75">
      <c r="D406" s="107"/>
      <c r="E406" s="107"/>
    </row>
    <row r="407" spans="4:5" ht="12.75">
      <c r="D407" s="107"/>
      <c r="E407" s="107"/>
    </row>
    <row r="408" spans="4:5" ht="12.75">
      <c r="D408" s="107"/>
      <c r="E408" s="107"/>
    </row>
    <row r="409" spans="4:5" ht="12.75">
      <c r="D409" s="107"/>
      <c r="E409" s="107"/>
    </row>
    <row r="410" spans="4:5" ht="12.75">
      <c r="D410" s="107"/>
      <c r="E410" s="107"/>
    </row>
    <row r="411" spans="4:5" ht="12.75">
      <c r="D411" s="107"/>
      <c r="E411" s="107"/>
    </row>
    <row r="412" spans="4:5" ht="12.75">
      <c r="D412" s="107"/>
      <c r="E412" s="107"/>
    </row>
    <row r="413" spans="4:5" ht="12.75">
      <c r="D413" s="107"/>
      <c r="E413" s="107"/>
    </row>
    <row r="414" spans="4:5" ht="12.75">
      <c r="D414" s="107"/>
      <c r="E414" s="107"/>
    </row>
    <row r="415" spans="4:5" ht="12.75">
      <c r="D415" s="107"/>
      <c r="E415" s="107"/>
    </row>
    <row r="416" spans="4:5" ht="12.75">
      <c r="D416" s="107"/>
      <c r="E416" s="107"/>
    </row>
    <row r="417" spans="4:5" ht="12.75">
      <c r="D417" s="107"/>
      <c r="E417" s="107"/>
    </row>
    <row r="418" spans="4:5" ht="12.75">
      <c r="D418" s="107"/>
      <c r="E418" s="107"/>
    </row>
    <row r="419" spans="4:5" ht="12.75">
      <c r="D419" s="107"/>
      <c r="E419" s="107"/>
    </row>
    <row r="420" spans="4:5" ht="12.75">
      <c r="D420" s="107"/>
      <c r="E420" s="107"/>
    </row>
    <row r="421" spans="4:5" ht="12.75">
      <c r="D421" s="107"/>
      <c r="E421" s="107"/>
    </row>
    <row r="422" spans="4:5" ht="12.75">
      <c r="D422" s="107"/>
      <c r="E422" s="107"/>
    </row>
    <row r="423" spans="4:5" ht="12.75">
      <c r="D423" s="107"/>
      <c r="E423" s="107"/>
    </row>
    <row r="424" spans="4:5" ht="12.75">
      <c r="D424" s="107"/>
      <c r="E424" s="107"/>
    </row>
    <row r="425" spans="4:5" ht="12.75">
      <c r="D425" s="107"/>
      <c r="E425" s="107"/>
    </row>
    <row r="426" spans="4:5" ht="12.75">
      <c r="D426" s="107"/>
      <c r="E426" s="107"/>
    </row>
    <row r="427" spans="4:5" ht="12.75">
      <c r="D427" s="107"/>
      <c r="E427" s="107"/>
    </row>
    <row r="428" spans="4:5" ht="12.75">
      <c r="D428" s="107"/>
      <c r="E428" s="107"/>
    </row>
    <row r="429" spans="4:5" ht="12.75">
      <c r="D429" s="107"/>
      <c r="E429" s="107"/>
    </row>
    <row r="430" spans="4:5" ht="12.75">
      <c r="D430" s="107"/>
      <c r="E430" s="107"/>
    </row>
    <row r="431" spans="4:5" ht="12.75">
      <c r="D431" s="107"/>
      <c r="E431" s="107"/>
    </row>
    <row r="432" spans="4:5" ht="12.75">
      <c r="D432" s="107"/>
      <c r="E432" s="107"/>
    </row>
    <row r="433" spans="4:5" ht="12.75">
      <c r="D433" s="107"/>
      <c r="E433" s="107"/>
    </row>
    <row r="434" spans="4:5" ht="12.75">
      <c r="D434" s="107"/>
      <c r="E434" s="107"/>
    </row>
    <row r="435" spans="4:5" ht="12.75">
      <c r="D435" s="107"/>
      <c r="E435" s="107"/>
    </row>
    <row r="436" spans="4:5" ht="12.75">
      <c r="D436" s="107"/>
      <c r="E436" s="107"/>
    </row>
    <row r="437" spans="4:5" ht="12.75">
      <c r="D437" s="107"/>
      <c r="E437" s="107"/>
    </row>
    <row r="438" spans="4:5" ht="12.75">
      <c r="D438" s="107"/>
      <c r="E438" s="107"/>
    </row>
    <row r="439" spans="4:5" ht="12.75">
      <c r="D439" s="107"/>
      <c r="E439" s="107"/>
    </row>
    <row r="440" spans="4:5" ht="12.75">
      <c r="D440" s="107"/>
      <c r="E440" s="107"/>
    </row>
    <row r="441" spans="4:5" ht="12.75">
      <c r="D441" s="107"/>
      <c r="E441" s="107"/>
    </row>
    <row r="442" spans="4:5" ht="12.75">
      <c r="D442" s="107"/>
      <c r="E442" s="107"/>
    </row>
    <row r="443" spans="4:5" ht="12.75">
      <c r="D443" s="107"/>
      <c r="E443" s="107"/>
    </row>
    <row r="444" spans="4:5" ht="12.75">
      <c r="D444" s="107"/>
      <c r="E444" s="107"/>
    </row>
    <row r="445" spans="4:5" ht="12.75">
      <c r="D445" s="107"/>
      <c r="E445" s="107"/>
    </row>
    <row r="446" spans="4:5" ht="12.75">
      <c r="D446" s="107"/>
      <c r="E446" s="107"/>
    </row>
    <row r="447" spans="4:5" ht="12.75">
      <c r="D447" s="107"/>
      <c r="E447" s="107"/>
    </row>
    <row r="448" spans="4:5" ht="12.75">
      <c r="D448" s="107"/>
      <c r="E448" s="107"/>
    </row>
    <row r="449" spans="4:5" ht="12.75">
      <c r="D449" s="107"/>
      <c r="E449" s="107"/>
    </row>
    <row r="450" spans="4:5" ht="12.75">
      <c r="D450" s="107"/>
      <c r="E450" s="107"/>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J27"/>
  <sheetViews>
    <sheetView showGridLines="0" showRowColHeaders="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5" customWidth="1"/>
    <col min="2" max="2" width="27.16015625" style="50" customWidth="1"/>
    <col min="3" max="3" width="115" style="62" customWidth="1"/>
    <col min="4" max="4" width="27.16015625" style="60" customWidth="1"/>
    <col min="5" max="5" width="13.16015625" style="49" customWidth="1"/>
    <col min="6" max="6" width="9.33203125" style="49" customWidth="1"/>
    <col min="7" max="108" width="9.33203125" style="50" customWidth="1"/>
    <col min="109" max="16384" width="0" style="50" hidden="1" customWidth="1"/>
  </cols>
  <sheetData>
    <row r="1" spans="2:5" s="4" customFormat="1" ht="12.75">
      <c r="B1" s="33"/>
      <c r="C1" s="34"/>
      <c r="D1" s="5"/>
      <c r="E1" s="9"/>
    </row>
    <row r="2" spans="2:6" s="4" customFormat="1" ht="12.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15.75" customHeight="1">
      <c r="A5" s="125"/>
      <c r="B5" s="125"/>
      <c r="C5" s="125"/>
      <c r="D5" s="125"/>
      <c r="E5" s="32"/>
      <c r="F5" s="32"/>
    </row>
    <row r="6" spans="1:8" s="9" customFormat="1" ht="12.75">
      <c r="A6" s="8"/>
      <c r="B6" s="252" t="str">
        <f>UPPER(MENU!B17)</f>
        <v>07 PAGAMENTO DOS PROFISSIONAIS DO MAGISTÉRIO COM RECURSOS DO FUNDEB</v>
      </c>
      <c r="C6" s="252"/>
      <c r="D6" s="252"/>
      <c r="G6" s="7"/>
      <c r="H6" s="8"/>
    </row>
    <row r="7" spans="1:8" s="9" customFormat="1" ht="12.75">
      <c r="A7" s="8"/>
      <c r="D7" s="31"/>
      <c r="G7" s="7"/>
      <c r="H7" s="8"/>
    </row>
    <row r="8" spans="1:8" s="9" customFormat="1" ht="12.75">
      <c r="A8" s="44"/>
      <c r="B8" s="39" t="s">
        <v>1048</v>
      </c>
      <c r="C8" s="39" t="s">
        <v>121</v>
      </c>
      <c r="D8" s="163" t="s">
        <v>384</v>
      </c>
      <c r="G8" s="7"/>
      <c r="H8" s="8"/>
    </row>
    <row r="9" spans="2:4" ht="12.75">
      <c r="B9" s="46"/>
      <c r="C9" s="47"/>
      <c r="D9" s="48"/>
    </row>
    <row r="10" spans="2:4" ht="12.75">
      <c r="B10" s="51" t="s">
        <v>648</v>
      </c>
      <c r="C10" s="52" t="s">
        <v>856</v>
      </c>
      <c r="D10" s="1">
        <v>12747405.91</v>
      </c>
    </row>
    <row r="11" spans="2:5" ht="12.75">
      <c r="B11" s="51" t="s">
        <v>705</v>
      </c>
      <c r="C11" s="52" t="s">
        <v>778</v>
      </c>
      <c r="D11" s="77">
        <f>SUM(D12:D15)</f>
        <v>0</v>
      </c>
      <c r="E11" s="179">
        <f>IF(D11="",1,0)</f>
        <v>0</v>
      </c>
    </row>
    <row r="12" spans="2:5" ht="12.75">
      <c r="B12" s="55" t="s">
        <v>708</v>
      </c>
      <c r="C12" s="74" t="s">
        <v>1959</v>
      </c>
      <c r="D12" s="2">
        <v>0</v>
      </c>
      <c r="E12" s="49">
        <f>IF(D12="",1,0)</f>
        <v>0</v>
      </c>
    </row>
    <row r="13" spans="2:5" ht="12.75">
      <c r="B13" s="55" t="s">
        <v>710</v>
      </c>
      <c r="C13" s="74" t="s">
        <v>1961</v>
      </c>
      <c r="D13" s="2">
        <v>0</v>
      </c>
      <c r="E13" s="49">
        <f>IF(D13="",1,0)</f>
        <v>0</v>
      </c>
    </row>
    <row r="14" spans="2:5" ht="12.75">
      <c r="B14" s="55" t="s">
        <v>713</v>
      </c>
      <c r="C14" s="74" t="s">
        <v>1963</v>
      </c>
      <c r="D14" s="2">
        <v>0</v>
      </c>
      <c r="E14" s="49">
        <f>IF(D14="",1,0)</f>
        <v>0</v>
      </c>
    </row>
    <row r="15" spans="2:5" ht="12.75">
      <c r="B15" s="55" t="s">
        <v>716</v>
      </c>
      <c r="C15" s="74" t="s">
        <v>1964</v>
      </c>
      <c r="D15" s="2">
        <v>0</v>
      </c>
      <c r="E15" s="49">
        <f>IF(D15="",1,0)</f>
        <v>0</v>
      </c>
    </row>
    <row r="16" spans="2:4" ht="12.75">
      <c r="B16" s="88" t="s">
        <v>731</v>
      </c>
      <c r="C16" s="177" t="s">
        <v>861</v>
      </c>
      <c r="D16" s="178">
        <f>D10-D11</f>
        <v>12747405.91</v>
      </c>
    </row>
    <row r="27" spans="1:10" s="49" customFormat="1" ht="12.75">
      <c r="A27" s="45"/>
      <c r="B27" s="50"/>
      <c r="C27" s="61"/>
      <c r="D27" s="48"/>
      <c r="G27" s="50"/>
      <c r="H27" s="50"/>
      <c r="I27" s="50"/>
      <c r="J27" s="50"/>
    </row>
  </sheetData>
  <sheetProtection password="C61A" sheet="1" selectLockedCells="1"/>
  <mergeCells count="3">
    <mergeCell ref="B6:D6"/>
    <mergeCell ref="B2:D2"/>
    <mergeCell ref="B3:D3"/>
  </mergeCells>
  <conditionalFormatting sqref="D9">
    <cfRule type="expression" priority="7" dxfId="69" stopIfTrue="1">
      <formula>$F9&lt;&gt;$I9</formula>
    </cfRule>
  </conditionalFormatting>
  <conditionalFormatting sqref="D10:D15">
    <cfRule type="cellIs" priority="4" dxfId="65" operator="equal" stopIfTrue="1">
      <formula>""</formula>
    </cfRule>
  </conditionalFormatting>
  <conditionalFormatting sqref="B10:B15">
    <cfRule type="expression" priority="3" dxfId="8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J16"/>
  <sheetViews>
    <sheetView showGridLines="0" showRowColHeaders="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5" customWidth="1"/>
    <col min="2" max="2" width="27.16015625" style="50" customWidth="1"/>
    <col min="3" max="3" width="115" style="62" customWidth="1"/>
    <col min="4" max="4" width="27.16015625" style="60" customWidth="1"/>
    <col min="5" max="5" width="13.16015625" style="49" customWidth="1"/>
    <col min="6" max="6" width="9.33203125" style="49" customWidth="1"/>
    <col min="7" max="108" width="9.33203125" style="50" customWidth="1"/>
    <col min="109" max="16384" width="0" style="50" hidden="1" customWidth="1"/>
  </cols>
  <sheetData>
    <row r="1" spans="2:5" s="4" customFormat="1" ht="12.75">
      <c r="B1" s="33"/>
      <c r="C1" s="34"/>
      <c r="D1" s="5"/>
      <c r="E1" s="9"/>
    </row>
    <row r="2" spans="2:6" s="4" customFormat="1" ht="12.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15.75" customHeight="1">
      <c r="A5" s="125"/>
      <c r="B5" s="125"/>
      <c r="C5" s="125"/>
      <c r="D5" s="125"/>
      <c r="E5" s="32"/>
      <c r="F5" s="32"/>
    </row>
    <row r="6" spans="1:8" s="9" customFormat="1" ht="12.75">
      <c r="A6" s="8"/>
      <c r="B6" s="252" t="str">
        <f>UPPER(MENU!B18)</f>
        <v>08 SALDO CONCILIADO DA CONTA DO FUNDEB</v>
      </c>
      <c r="C6" s="252"/>
      <c r="D6" s="252"/>
      <c r="G6" s="7"/>
      <c r="H6" s="8"/>
    </row>
    <row r="7" spans="1:8" s="9" customFormat="1" ht="12.75">
      <c r="A7" s="8"/>
      <c r="D7" s="31"/>
      <c r="G7" s="7"/>
      <c r="H7" s="8"/>
    </row>
    <row r="8" spans="1:8" s="9" customFormat="1" ht="12.75">
      <c r="A8" s="44"/>
      <c r="B8" s="39" t="s">
        <v>1048</v>
      </c>
      <c r="C8" s="39" t="s">
        <v>121</v>
      </c>
      <c r="D8" s="80" t="s">
        <v>119</v>
      </c>
      <c r="G8" s="7"/>
      <c r="H8" s="8"/>
    </row>
    <row r="9" spans="2:4" ht="12.75">
      <c r="B9" s="46"/>
      <c r="C9" s="47"/>
      <c r="D9" s="48"/>
    </row>
    <row r="10" spans="2:4" ht="12.75">
      <c r="B10" s="88" t="s">
        <v>648</v>
      </c>
      <c r="C10" s="177" t="s">
        <v>1966</v>
      </c>
      <c r="D10" s="176">
        <v>17916112.47</v>
      </c>
    </row>
    <row r="11" spans="2:4" ht="12.75">
      <c r="B11" s="88" t="s">
        <v>705</v>
      </c>
      <c r="C11" s="177" t="s">
        <v>1979</v>
      </c>
      <c r="D11" s="178">
        <f>SUM(D12:D15)</f>
        <v>0</v>
      </c>
    </row>
    <row r="12" spans="2:4" ht="12.75">
      <c r="B12" s="50" t="s">
        <v>708</v>
      </c>
      <c r="C12" s="180" t="s">
        <v>1970</v>
      </c>
      <c r="D12" s="78">
        <v>0</v>
      </c>
    </row>
    <row r="13" spans="1:10" s="49" customFormat="1" ht="12.75">
      <c r="A13" s="45"/>
      <c r="B13" s="50" t="s">
        <v>710</v>
      </c>
      <c r="C13" s="180" t="s">
        <v>1972</v>
      </c>
      <c r="D13" s="78">
        <v>0</v>
      </c>
      <c r="G13" s="50"/>
      <c r="H13" s="50"/>
      <c r="I13" s="50"/>
      <c r="J13" s="50"/>
    </row>
    <row r="14" spans="2:4" ht="12.75">
      <c r="B14" s="50" t="s">
        <v>713</v>
      </c>
      <c r="C14" s="180" t="s">
        <v>1974</v>
      </c>
      <c r="D14" s="78">
        <v>0</v>
      </c>
    </row>
    <row r="15" spans="2:4" ht="12.75">
      <c r="B15" s="50" t="s">
        <v>716</v>
      </c>
      <c r="C15" s="180" t="s">
        <v>1976</v>
      </c>
      <c r="D15" s="78">
        <v>0</v>
      </c>
    </row>
    <row r="16" spans="2:4" ht="12.75">
      <c r="B16" s="88" t="s">
        <v>733</v>
      </c>
      <c r="C16" s="177" t="s">
        <v>1980</v>
      </c>
      <c r="D16" s="178">
        <f>D10-D11</f>
        <v>17916112.47</v>
      </c>
    </row>
  </sheetData>
  <sheetProtection password="C61A" sheet="1" selectLockedCells="1"/>
  <mergeCells count="3">
    <mergeCell ref="B6:D6"/>
    <mergeCell ref="B2:D2"/>
    <mergeCell ref="B3:D3"/>
  </mergeCells>
  <conditionalFormatting sqref="D9">
    <cfRule type="expression" priority="6" dxfId="69" stopIfTrue="1">
      <formula>$F9&lt;&gt;$I9</formula>
    </cfRule>
  </conditionalFormatting>
  <conditionalFormatting sqref="D12:D15">
    <cfRule type="cellIs" priority="3" dxfId="65" operator="equal" stopIfTrue="1">
      <formula>""</formula>
    </cfRule>
  </conditionalFormatting>
  <conditionalFormatting sqref="D10">
    <cfRule type="cellIs" priority="2" dxfId="65"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H30"/>
  <sheetViews>
    <sheetView showGridLines="0" showRowColHeaders="0" workbookViewId="0" topLeftCell="A1">
      <selection activeCell="D18" sqref="D18"/>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15.75" customHeight="1">
      <c r="A5" s="125"/>
      <c r="B5" s="125"/>
      <c r="C5" s="125"/>
      <c r="D5" s="125"/>
      <c r="E5" s="32"/>
      <c r="F5" s="32"/>
    </row>
    <row r="6" spans="1:8" s="9" customFormat="1" ht="15.75">
      <c r="A6" s="8"/>
      <c r="B6" s="252" t="str">
        <f>UPPER(MENU!B19)</f>
        <v>09 APLICAÇÃO EM SERVIÇOS PÚBLICOS DE SAÚDE</v>
      </c>
      <c r="C6" s="252"/>
      <c r="D6" s="252"/>
      <c r="G6" s="7"/>
      <c r="H6" s="8"/>
    </row>
    <row r="7" spans="1:8" s="9" customFormat="1" ht="15.75">
      <c r="A7" s="8"/>
      <c r="D7" s="31"/>
      <c r="G7" s="7"/>
      <c r="H7" s="8"/>
    </row>
    <row r="8" spans="1:8" s="9" customFormat="1" ht="15.75">
      <c r="A8" s="44"/>
      <c r="B8" s="39" t="s">
        <v>1048</v>
      </c>
      <c r="C8" s="39" t="s">
        <v>121</v>
      </c>
      <c r="D8" s="131" t="s">
        <v>384</v>
      </c>
      <c r="G8" s="7"/>
      <c r="H8" s="8"/>
    </row>
    <row r="9" spans="1:6" s="50" customFormat="1" ht="15.75">
      <c r="A9" s="45"/>
      <c r="B9" s="46"/>
      <c r="C9" s="47"/>
      <c r="D9" s="48"/>
      <c r="E9" s="49"/>
      <c r="F9" s="49"/>
    </row>
    <row r="10" spans="1:6" ht="15.75">
      <c r="A10" s="82"/>
      <c r="B10" s="51" t="s">
        <v>648</v>
      </c>
      <c r="C10" s="52" t="s">
        <v>1981</v>
      </c>
      <c r="D10" s="77">
        <f>SUM(D11:D17)</f>
        <v>19476509.76</v>
      </c>
      <c r="E10" s="82"/>
      <c r="F10" s="143"/>
    </row>
    <row r="11" spans="1:6" ht="15.75">
      <c r="A11" s="82"/>
      <c r="B11" s="55" t="s">
        <v>651</v>
      </c>
      <c r="C11" s="75" t="s">
        <v>106</v>
      </c>
      <c r="D11" s="78">
        <f>557751.48+6659439.84</f>
        <v>7217191.32</v>
      </c>
      <c r="E11" s="82"/>
      <c r="F11" s="143"/>
    </row>
    <row r="12" spans="1:6" ht="15.75">
      <c r="A12" s="82"/>
      <c r="B12" s="55" t="s">
        <v>677</v>
      </c>
      <c r="C12" s="75" t="s">
        <v>107</v>
      </c>
      <c r="D12" s="78">
        <f>6011268.08+1417013.06</f>
        <v>7428281.140000001</v>
      </c>
      <c r="E12" s="82"/>
      <c r="F12" s="143"/>
    </row>
    <row r="13" spans="1:6" ht="15.75">
      <c r="A13" s="82"/>
      <c r="B13" s="55" t="s">
        <v>703</v>
      </c>
      <c r="C13" s="75" t="s">
        <v>868</v>
      </c>
      <c r="D13" s="78">
        <v>18000</v>
      </c>
      <c r="E13" s="82"/>
      <c r="F13" s="143"/>
    </row>
    <row r="14" spans="1:6" ht="15.75">
      <c r="A14" s="82"/>
      <c r="B14" s="55" t="s">
        <v>800</v>
      </c>
      <c r="C14" s="75" t="s">
        <v>109</v>
      </c>
      <c r="D14" s="78">
        <f>153.44+44119.74</f>
        <v>44273.18</v>
      </c>
      <c r="E14" s="82"/>
      <c r="F14" s="143"/>
    </row>
    <row r="15" spans="1:6" ht="15.75">
      <c r="A15" s="82"/>
      <c r="B15" s="55" t="s">
        <v>871</v>
      </c>
      <c r="C15" s="75" t="s">
        <v>110</v>
      </c>
      <c r="D15" s="78">
        <f>4006.27+389830.25</f>
        <v>393836.52</v>
      </c>
      <c r="E15" s="82"/>
      <c r="F15" s="143"/>
    </row>
    <row r="16" spans="1:6" ht="15.75">
      <c r="A16" s="82"/>
      <c r="B16" s="55" t="s">
        <v>873</v>
      </c>
      <c r="C16" s="75" t="s">
        <v>111</v>
      </c>
      <c r="D16" s="78">
        <f>29798.82+400</f>
        <v>30198.82</v>
      </c>
      <c r="E16" s="82"/>
      <c r="F16" s="143"/>
    </row>
    <row r="17" spans="1:5" ht="15.75">
      <c r="A17" s="82"/>
      <c r="B17" s="55" t="s">
        <v>875</v>
      </c>
      <c r="C17" s="75" t="s">
        <v>1982</v>
      </c>
      <c r="D17" s="78">
        <f>1856974.35+2487754.43</f>
        <v>4344728.78</v>
      </c>
      <c r="E17" s="82"/>
    </row>
    <row r="18" spans="1:5" ht="15.75">
      <c r="A18" s="82"/>
      <c r="B18" s="55" t="s">
        <v>924</v>
      </c>
      <c r="C18" s="75" t="s">
        <v>1984</v>
      </c>
      <c r="D18" s="78"/>
      <c r="E18" s="82"/>
    </row>
    <row r="19" spans="1:5" ht="15.75">
      <c r="A19" s="82"/>
      <c r="B19" s="51" t="s">
        <v>705</v>
      </c>
      <c r="C19" s="52" t="s">
        <v>1985</v>
      </c>
      <c r="D19" s="77">
        <f>SUM(D20:D22)+SUM(D26:D27)</f>
        <v>10998557.32</v>
      </c>
      <c r="E19" s="82"/>
    </row>
    <row r="20" spans="1:5" ht="15.75">
      <c r="A20" s="82"/>
      <c r="B20" s="55" t="s">
        <v>708</v>
      </c>
      <c r="C20" s="75" t="s">
        <v>1986</v>
      </c>
      <c r="D20" s="78"/>
      <c r="E20" s="82"/>
    </row>
    <row r="21" spans="1:5" ht="15.75">
      <c r="A21" s="82"/>
      <c r="B21" s="55" t="s">
        <v>710</v>
      </c>
      <c r="C21" s="75" t="s">
        <v>879</v>
      </c>
      <c r="D21" s="78"/>
      <c r="E21" s="82"/>
    </row>
    <row r="22" spans="1:5" ht="15.75">
      <c r="A22" s="82"/>
      <c r="B22" s="55" t="s">
        <v>713</v>
      </c>
      <c r="C22" s="75" t="s">
        <v>1987</v>
      </c>
      <c r="D22" s="79">
        <f>SUM(D23:D25)</f>
        <v>10998557.32</v>
      </c>
      <c r="E22" s="82"/>
    </row>
    <row r="23" spans="1:5" ht="15.75">
      <c r="A23" s="82"/>
      <c r="B23" s="55" t="s">
        <v>882</v>
      </c>
      <c r="C23" s="81" t="s">
        <v>1988</v>
      </c>
      <c r="D23" s="78">
        <v>10998557.32</v>
      </c>
      <c r="E23" s="82"/>
    </row>
    <row r="24" spans="1:5" ht="15.75">
      <c r="A24" s="82"/>
      <c r="B24" s="55" t="s">
        <v>884</v>
      </c>
      <c r="C24" s="81" t="s">
        <v>1989</v>
      </c>
      <c r="D24" s="78"/>
      <c r="E24" s="82"/>
    </row>
    <row r="25" spans="1:5" ht="15.75">
      <c r="A25" s="82"/>
      <c r="B25" s="55" t="s">
        <v>886</v>
      </c>
      <c r="C25" s="81" t="s">
        <v>1990</v>
      </c>
      <c r="D25" s="78"/>
      <c r="E25" s="82"/>
    </row>
    <row r="26" spans="1:5" ht="15.75">
      <c r="A26" s="82"/>
      <c r="B26" s="55" t="s">
        <v>716</v>
      </c>
      <c r="C26" s="75" t="s">
        <v>888</v>
      </c>
      <c r="D26" s="78"/>
      <c r="E26" s="82"/>
    </row>
    <row r="27" spans="1:5" ht="15.75">
      <c r="A27" s="82"/>
      <c r="B27" s="55" t="s">
        <v>719</v>
      </c>
      <c r="C27" s="75" t="s">
        <v>890</v>
      </c>
      <c r="D27" s="78"/>
      <c r="E27" s="82"/>
    </row>
    <row r="28" spans="1:5" ht="15.75">
      <c r="A28" s="82"/>
      <c r="B28" s="51" t="s">
        <v>731</v>
      </c>
      <c r="C28" s="52" t="s">
        <v>1991</v>
      </c>
      <c r="D28" s="77">
        <f>+D10-D19</f>
        <v>8477952.440000001</v>
      </c>
      <c r="E28" s="82"/>
    </row>
    <row r="29" spans="1:5" ht="12.75">
      <c r="A29" s="82"/>
      <c r="B29" s="82"/>
      <c r="D29" s="82"/>
      <c r="E29" s="82"/>
    </row>
    <row r="30" spans="1:5" ht="12.75">
      <c r="A30" s="82"/>
      <c r="B30" s="82"/>
      <c r="D30" s="82"/>
      <c r="E30" s="82"/>
    </row>
  </sheetData>
  <sheetProtection password="C61A" sheet="1" selectLockedCells="1"/>
  <mergeCells count="3">
    <mergeCell ref="B6:D6"/>
    <mergeCell ref="B2:D2"/>
    <mergeCell ref="B3:D3"/>
  </mergeCells>
  <conditionalFormatting sqref="D9">
    <cfRule type="expression" priority="28" dxfId="69" stopIfTrue="1">
      <formula>$F9&lt;&gt;$I9</formula>
    </cfRule>
  </conditionalFormatting>
  <conditionalFormatting sqref="D11:D18 D20:D21 D23:D27">
    <cfRule type="cellIs" priority="27" dxfId="65" operator="equal" stopIfTrue="1">
      <formula>""</formula>
    </cfRule>
  </conditionalFormatting>
  <conditionalFormatting sqref="B10:B22 B26:B28">
    <cfRule type="expression" priority="26" dxfId="86" stopIfTrue="1">
      <formula>OR(#REF!&gt;0,#REF!&lt;0)</formula>
    </cfRule>
  </conditionalFormatting>
  <conditionalFormatting sqref="B23:B25">
    <cfRule type="expression" priority="5" dxfId="86" stopIfTrue="1">
      <formula>OR(#REF!&gt;0,#REF!&lt;0)</formula>
    </cfRule>
  </conditionalFormatting>
  <conditionalFormatting sqref="D10">
    <cfRule type="cellIs" priority="4" dxfId="65" operator="equal" stopIfTrue="1">
      <formula>""</formula>
    </cfRule>
  </conditionalFormatting>
  <conditionalFormatting sqref="D19">
    <cfRule type="cellIs" priority="3" dxfId="65" operator="equal" stopIfTrue="1">
      <formula>""</formula>
    </cfRule>
  </conditionalFormatting>
  <conditionalFormatting sqref="D28">
    <cfRule type="cellIs" priority="2" dxfId="65" operator="equal" stopIfTrue="1">
      <formula>""</formula>
    </cfRule>
  </conditionalFormatting>
  <conditionalFormatting sqref="D22">
    <cfRule type="cellIs" priority="1" dxfId="65"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H62"/>
  <sheetViews>
    <sheetView showGridLines="0" showRowColHeaders="0" workbookViewId="0" topLeftCell="A1">
      <selection activeCell="D18" sqref="D18"/>
    </sheetView>
  </sheetViews>
  <sheetFormatPr defaultColWidth="9.33203125" defaultRowHeight="12.75"/>
  <cols>
    <col min="1" max="1" width="30.66015625" style="82" customWidth="1"/>
    <col min="2" max="2" width="20" style="82" customWidth="1"/>
    <col min="3" max="3" width="94.5" style="82" customWidth="1"/>
    <col min="4" max="4" width="27" style="82" customWidth="1"/>
    <col min="5" max="16384" width="9.33203125" style="82" customWidth="1"/>
  </cols>
  <sheetData>
    <row r="1" spans="2:5" s="4" customFormat="1" ht="15.75">
      <c r="B1" s="33"/>
      <c r="C1" s="34"/>
      <c r="D1" s="5"/>
      <c r="E1" s="9"/>
    </row>
    <row r="2" spans="2:6"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15.75" customHeight="1">
      <c r="A5" s="125"/>
      <c r="B5" s="125"/>
      <c r="C5" s="125"/>
      <c r="D5" s="125"/>
      <c r="E5" s="32"/>
      <c r="F5" s="32"/>
    </row>
    <row r="6" spans="1:8" s="9" customFormat="1" ht="15.75">
      <c r="A6" s="8"/>
      <c r="B6" s="252" t="str">
        <f>UPPER(MENU!B20)</f>
        <v>10 INFORMAÇÕES DIVERSAS ACERCA DO ATIVO, DO PASSIVO E DA DÍVIDA ATIVA</v>
      </c>
      <c r="C6" s="252"/>
      <c r="D6" s="252"/>
      <c r="G6" s="7"/>
      <c r="H6" s="8"/>
    </row>
    <row r="7" spans="1:8" s="9" customFormat="1" ht="15.75">
      <c r="A7" s="8"/>
      <c r="D7" s="31"/>
      <c r="G7" s="7"/>
      <c r="H7" s="8"/>
    </row>
    <row r="8" spans="1:8" s="9" customFormat="1" ht="15.75">
      <c r="A8" s="44"/>
      <c r="B8" s="39" t="s">
        <v>1048</v>
      </c>
      <c r="C8" s="39" t="s">
        <v>121</v>
      </c>
      <c r="D8" s="80" t="s">
        <v>119</v>
      </c>
      <c r="G8" s="7"/>
      <c r="H8" s="8"/>
    </row>
    <row r="9" spans="1:6" s="50" customFormat="1" ht="15.75">
      <c r="A9" s="45"/>
      <c r="B9" s="46"/>
      <c r="C9" s="47"/>
      <c r="D9" s="48"/>
      <c r="E9" s="49"/>
      <c r="F9" s="49"/>
    </row>
    <row r="10" spans="2:6" ht="15.75">
      <c r="B10" s="193" t="s">
        <v>648</v>
      </c>
      <c r="C10" s="175" t="str">
        <f>"Ativo Circulante "&amp;BDValores!E2&amp;" (incluindo RPPS)"</f>
        <v>Ativo Circulante 2020 (incluindo RPPS)</v>
      </c>
      <c r="D10" s="2">
        <v>21757962.88</v>
      </c>
      <c r="F10" s="153"/>
    </row>
    <row r="11" spans="2:4" ht="15.75">
      <c r="B11" s="193" t="s">
        <v>705</v>
      </c>
      <c r="C11" s="175" t="str">
        <f>"Ativo Circulante do RPPS "&amp;BDValores!E2</f>
        <v>Ativo Circulante do RPPS 2020</v>
      </c>
      <c r="D11" s="2">
        <v>16830321.33</v>
      </c>
    </row>
    <row r="12" spans="2:4" ht="15.75">
      <c r="B12" s="193" t="s">
        <v>731</v>
      </c>
      <c r="C12" s="175" t="str">
        <f>"Disponível "&amp;BDValores!E2&amp;" (incluindo RPPS)"</f>
        <v>Disponível 2020 (incluindo RPPS)</v>
      </c>
      <c r="D12" s="2">
        <v>14311851.39</v>
      </c>
    </row>
    <row r="13" spans="2:4" ht="15.75">
      <c r="B13" s="193" t="s">
        <v>732</v>
      </c>
      <c r="C13" s="175" t="str">
        <f>"Disponível do RPPS "&amp;BDValores!E2</f>
        <v>Disponível do RPPS 2020</v>
      </c>
      <c r="D13" s="2">
        <v>9674777.36</v>
      </c>
    </row>
    <row r="14" spans="2:4" ht="15.75">
      <c r="B14" s="193" t="s">
        <v>733</v>
      </c>
      <c r="C14" s="175" t="str">
        <f>"Ativo Não Circulante "&amp;BDValores!E2&amp;" (incluindo RPPS)"</f>
        <v>Ativo Não Circulante 2020 (incluindo RPPS)</v>
      </c>
      <c r="D14" s="2">
        <v>33459768.9</v>
      </c>
    </row>
    <row r="15" spans="2:3" ht="15.75">
      <c r="B15" s="193"/>
      <c r="C15" s="175"/>
    </row>
    <row r="16" spans="2:4" ht="15.75">
      <c r="B16" s="193" t="s">
        <v>788</v>
      </c>
      <c r="C16" s="175" t="str">
        <f>"Passivo Circulante "&amp;BDValores!E2&amp;" (incluindo RPPS)"</f>
        <v>Passivo Circulante 2020 (incluindo RPPS)</v>
      </c>
      <c r="D16" s="2">
        <v>3704934.91</v>
      </c>
    </row>
    <row r="17" spans="2:4" ht="15.75">
      <c r="B17" s="193" t="s">
        <v>789</v>
      </c>
      <c r="C17" s="175" t="str">
        <f>"Passivo Circulante do RPPS "&amp;BDValores!E2</f>
        <v>Passivo Circulante do RPPS 2020</v>
      </c>
      <c r="D17" s="2">
        <v>6033.77</v>
      </c>
    </row>
    <row r="18" spans="2:4" ht="15.75">
      <c r="B18" s="193" t="s">
        <v>790</v>
      </c>
      <c r="C18" s="175" t="str">
        <f>"Passivo Não Circulante "&amp;BDValores!E2&amp;" (incluindo RPPS)"</f>
        <v>Passivo Não Circulante 2020 (incluindo RPPS)</v>
      </c>
      <c r="D18" s="2">
        <v>67149538.93</v>
      </c>
    </row>
    <row r="19" spans="2:3" ht="15.75">
      <c r="B19" s="193"/>
      <c r="C19" s="175"/>
    </row>
    <row r="20" spans="2:4" ht="15.75">
      <c r="B20" s="193" t="s">
        <v>791</v>
      </c>
      <c r="C20" s="175" t="str">
        <f>"Recebimentos da Dívida Ativa "&amp;BDValores!E2</f>
        <v>Recebimentos da Dívida Ativa 2020</v>
      </c>
      <c r="D20" s="2">
        <v>0</v>
      </c>
    </row>
    <row r="21" spans="2:3" ht="15.75">
      <c r="B21" s="193"/>
      <c r="C21" s="175"/>
    </row>
    <row r="22" spans="2:4" ht="15.75">
      <c r="B22" s="193" t="s">
        <v>792</v>
      </c>
      <c r="C22" s="175" t="str">
        <f>"Dívida Ativa (total) "&amp;BDValores!E2</f>
        <v>Dívida Ativa (total) 2020</v>
      </c>
      <c r="D22" s="2">
        <v>914220.74</v>
      </c>
    </row>
    <row r="23" spans="2:3" ht="15.75">
      <c r="B23" s="193"/>
      <c r="C23" s="175"/>
    </row>
    <row r="24" spans="2:4" ht="15.75">
      <c r="B24" s="193" t="s">
        <v>2002</v>
      </c>
      <c r="C24" s="175" t="str">
        <f>"Dívida Ativa classificada no Ativo Circulante "&amp;BDValores!E2</f>
        <v>Dívida Ativa classificada no Ativo Circulante 2020</v>
      </c>
      <c r="D24" s="2">
        <v>0</v>
      </c>
    </row>
    <row r="25" spans="2:4" ht="15.75">
      <c r="B25" s="193" t="s">
        <v>2003</v>
      </c>
      <c r="C25" s="175" t="str">
        <f>"Dívida Ativa classificada no Ativo Não Circulante "&amp;BDValores!E2</f>
        <v>Dívida Ativa classificada no Ativo Não Circulante 2020</v>
      </c>
      <c r="D25" s="2">
        <v>914220.74</v>
      </c>
    </row>
    <row r="26" spans="2:3" ht="15.75">
      <c r="B26" s="193"/>
      <c r="C26" s="175"/>
    </row>
    <row r="27" spans="2:4" ht="15.75">
      <c r="B27" s="193" t="s">
        <v>2005</v>
      </c>
      <c r="C27" s="175" t="str">
        <f>"Dívida Ativa Tributária "&amp;BDValores!E2</f>
        <v>Dívida Ativa Tributária 2020</v>
      </c>
      <c r="D27" s="2">
        <v>914220.74</v>
      </c>
    </row>
    <row r="28" spans="2:4" ht="15.75">
      <c r="B28" s="193" t="s">
        <v>2004</v>
      </c>
      <c r="C28" s="175" t="str">
        <f>"Dívida Ativa não Tributária "&amp;BDValores!E2</f>
        <v>Dívida Ativa não Tributária 2020</v>
      </c>
      <c r="D28" s="2">
        <v>0</v>
      </c>
    </row>
    <row r="29" ht="12.75">
      <c r="B29" s="194"/>
    </row>
    <row r="30" spans="2:7" ht="15.75">
      <c r="B30" s="191" t="s">
        <v>2098</v>
      </c>
      <c r="C30" s="189" t="str">
        <f>"Restos a pagar processados inscritos em "&amp;BDValores!E2</f>
        <v>Restos a pagar processados inscritos em 2020</v>
      </c>
      <c r="D30" s="78">
        <v>234528.91</v>
      </c>
      <c r="F30" s="190"/>
      <c r="G30" s="190"/>
    </row>
    <row r="31" spans="2:7" ht="15.75">
      <c r="B31" s="191" t="s">
        <v>2099</v>
      </c>
      <c r="C31" s="189" t="str">
        <f>"Restos a pagar não processados inscritos em "&amp;BDValores!E2</f>
        <v>Restos a pagar não processados inscritos em 2020</v>
      </c>
      <c r="D31" s="78">
        <v>0</v>
      </c>
      <c r="F31" s="190"/>
      <c r="G31" s="190"/>
    </row>
    <row r="32" spans="2:7" ht="15.75">
      <c r="B32" s="192" t="s">
        <v>2100</v>
      </c>
      <c r="C32" s="189" t="str">
        <f>"Saldo dos Restos a Pagar Processados "&amp;BDValores!E2</f>
        <v>Saldo dos Restos a Pagar Processados 2020</v>
      </c>
      <c r="D32" s="78">
        <v>2910039.74</v>
      </c>
      <c r="F32" s="190"/>
      <c r="G32" s="190"/>
    </row>
    <row r="33" spans="2:7" ht="15.75">
      <c r="B33" s="192" t="s">
        <v>2101</v>
      </c>
      <c r="C33" s="189" t="str">
        <f>"Saldo dos Restos a Pagar Não Processados "&amp;BDValores!E2</f>
        <v>Saldo dos Restos a Pagar Não Processados 2020</v>
      </c>
      <c r="D33" s="78">
        <v>0</v>
      </c>
      <c r="F33" s="190"/>
      <c r="G33" s="190"/>
    </row>
    <row r="34" ht="12.75">
      <c r="B34" s="194"/>
    </row>
    <row r="35" ht="12.75">
      <c r="B35" s="194"/>
    </row>
    <row r="36" ht="12.75">
      <c r="B36" s="194"/>
    </row>
    <row r="37" ht="12.75">
      <c r="B37" s="194"/>
    </row>
    <row r="38" ht="12.75">
      <c r="B38" s="194"/>
    </row>
    <row r="39" ht="12.75">
      <c r="B39" s="194"/>
    </row>
    <row r="40" ht="12.75">
      <c r="B40" s="194"/>
    </row>
    <row r="41" ht="12.75">
      <c r="B41" s="194"/>
    </row>
    <row r="42" ht="12.75">
      <c r="B42" s="194"/>
    </row>
    <row r="43" ht="12.75">
      <c r="B43" s="194"/>
    </row>
    <row r="44" ht="12.75">
      <c r="B44" s="194"/>
    </row>
    <row r="45" ht="12.75">
      <c r="B45" s="194"/>
    </row>
    <row r="46" ht="12.75">
      <c r="B46" s="194"/>
    </row>
    <row r="47" ht="12.75">
      <c r="B47" s="194"/>
    </row>
    <row r="48" ht="12.75">
      <c r="B48" s="194"/>
    </row>
    <row r="49" ht="12.75">
      <c r="B49" s="194"/>
    </row>
    <row r="50" ht="12.75">
      <c r="B50" s="194"/>
    </row>
    <row r="51" ht="12.75">
      <c r="B51" s="194"/>
    </row>
    <row r="52" ht="12.75">
      <c r="B52" s="194"/>
    </row>
    <row r="53" ht="12.75">
      <c r="B53" s="194"/>
    </row>
    <row r="54" ht="12.75">
      <c r="B54" s="194"/>
    </row>
    <row r="55" ht="12.75">
      <c r="B55" s="194"/>
    </row>
    <row r="56" ht="12.75">
      <c r="B56" s="194"/>
    </row>
    <row r="57" ht="12.75">
      <c r="B57" s="194"/>
    </row>
    <row r="58" ht="12.75">
      <c r="B58" s="194"/>
    </row>
    <row r="59" ht="12.75">
      <c r="B59" s="194"/>
    </row>
    <row r="60" ht="12.75">
      <c r="B60" s="194"/>
    </row>
    <row r="61" ht="12.75">
      <c r="B61" s="194"/>
    </row>
    <row r="62" ht="12.75">
      <c r="B62" s="194"/>
    </row>
  </sheetData>
  <sheetProtection password="C61A" sheet="1" selectLockedCells="1"/>
  <mergeCells count="3">
    <mergeCell ref="B6:D6"/>
    <mergeCell ref="B2:D2"/>
    <mergeCell ref="B3:D3"/>
  </mergeCells>
  <conditionalFormatting sqref="D9">
    <cfRule type="expression" priority="17" dxfId="69" stopIfTrue="1">
      <formula>$F9&lt;&gt;$I9</formula>
    </cfRule>
  </conditionalFormatting>
  <conditionalFormatting sqref="D10:D14 D16:D18 D20 D22 D24:D25 D27:D28">
    <cfRule type="cellIs" priority="10" dxfId="65" operator="equal" stopIfTrue="1">
      <formula>""</formula>
    </cfRule>
  </conditionalFormatting>
  <conditionalFormatting sqref="B10:B28">
    <cfRule type="expression" priority="4" dxfId="86" stopIfTrue="1">
      <formula>OR(#REF!&gt;0,#REF!&lt;0)</formula>
    </cfRule>
  </conditionalFormatting>
  <conditionalFormatting sqref="D30:D33">
    <cfRule type="cellIs" priority="2" dxfId="65"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J29"/>
  <sheetViews>
    <sheetView showGridLines="0" showRowColHeaders="0" workbookViewId="0" topLeftCell="A1">
      <pane ySplit="8" topLeftCell="A9" activePane="bottomLeft" state="frozen"/>
      <selection pane="topLeft" activeCell="E10" sqref="E10"/>
      <selection pane="bottomLeft" activeCell="D17" sqref="D17"/>
    </sheetView>
  </sheetViews>
  <sheetFormatPr defaultColWidth="0" defaultRowHeight="12.75"/>
  <cols>
    <col min="1" max="1" width="34.5" style="45" customWidth="1"/>
    <col min="2" max="2" width="27.16015625" style="50" customWidth="1"/>
    <col min="3" max="3" width="101.33203125" style="62" customWidth="1"/>
    <col min="4" max="4" width="27.16015625" style="60" customWidth="1"/>
    <col min="5" max="5" width="13.16015625" style="49" customWidth="1"/>
    <col min="6" max="6" width="9.33203125" style="49" customWidth="1"/>
    <col min="7" max="108" width="9.33203125" style="50" customWidth="1"/>
    <col min="109" max="16384" width="0" style="50" hidden="1" customWidth="1"/>
  </cols>
  <sheetData>
    <row r="1" spans="2:5" s="4" customFormat="1" ht="12.75">
      <c r="B1" s="33"/>
      <c r="C1" s="34"/>
      <c r="D1" s="5"/>
      <c r="E1" s="9"/>
    </row>
    <row r="2" spans="2:6" s="4" customFormat="1" ht="12.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21.75" customHeight="1">
      <c r="A5" s="125"/>
      <c r="B5" s="125"/>
      <c r="C5" s="125"/>
      <c r="D5" s="125"/>
      <c r="E5" s="32"/>
      <c r="F5" s="32"/>
    </row>
    <row r="6" spans="1:8" s="9" customFormat="1" ht="12.75">
      <c r="A6" s="8"/>
      <c r="B6" s="254" t="str">
        <f>UPPER(MENU!B21)</f>
        <v>11 DEMONSTRATIVO DA DÍVIDA CONSOLIDADA LÍQUIDA  -  RGF, ANEXO II (LRF, ART. 55, INCISO I, ALÍNEA "B")</v>
      </c>
      <c r="C6" s="254"/>
      <c r="D6" s="254"/>
      <c r="G6" s="7"/>
      <c r="H6" s="8"/>
    </row>
    <row r="7" spans="1:8" s="9" customFormat="1" ht="12.75">
      <c r="A7" s="8"/>
      <c r="D7" s="31"/>
      <c r="G7" s="7"/>
      <c r="H7" s="8"/>
    </row>
    <row r="8" spans="1:8" s="9" customFormat="1" ht="12.75">
      <c r="A8" s="44"/>
      <c r="B8" s="39" t="s">
        <v>1048</v>
      </c>
      <c r="C8" s="39" t="s">
        <v>121</v>
      </c>
      <c r="D8" s="80" t="s">
        <v>119</v>
      </c>
      <c r="G8" s="7"/>
      <c r="H8" s="8"/>
    </row>
    <row r="9" spans="2:4" ht="12.75">
      <c r="B9" s="46"/>
      <c r="C9" s="47"/>
      <c r="D9" s="48"/>
    </row>
    <row r="10" spans="2:5" ht="12.75">
      <c r="B10" s="51" t="s">
        <v>648</v>
      </c>
      <c r="C10" s="52" t="s">
        <v>2008</v>
      </c>
      <c r="D10" s="53">
        <f>SUM(D11,D12,D16,D17)</f>
        <v>25970444.709999997</v>
      </c>
      <c r="E10" s="49">
        <v>6</v>
      </c>
    </row>
    <row r="11" spans="2:5" ht="12.75">
      <c r="B11" s="55" t="s">
        <v>651</v>
      </c>
      <c r="C11" s="75" t="s">
        <v>768</v>
      </c>
      <c r="D11" s="76"/>
      <c r="E11" s="49">
        <v>1</v>
      </c>
    </row>
    <row r="12" spans="2:5" ht="12.75">
      <c r="B12" s="55" t="s">
        <v>677</v>
      </c>
      <c r="C12" s="75" t="s">
        <v>770</v>
      </c>
      <c r="D12" s="57">
        <f>SUM(D13:D15)</f>
        <v>25802886.119999997</v>
      </c>
      <c r="E12" s="49">
        <v>6</v>
      </c>
    </row>
    <row r="13" spans="2:5" ht="12.75">
      <c r="B13" s="55" t="s">
        <v>679</v>
      </c>
      <c r="C13" s="81" t="s">
        <v>1893</v>
      </c>
      <c r="D13" s="76">
        <v>7155543.97</v>
      </c>
      <c r="E13" s="49">
        <v>1</v>
      </c>
    </row>
    <row r="14" spans="2:5" ht="12.75">
      <c r="B14" s="55" t="s">
        <v>682</v>
      </c>
      <c r="C14" s="81" t="s">
        <v>1894</v>
      </c>
      <c r="D14" s="76">
        <v>18492391.18</v>
      </c>
      <c r="E14" s="49">
        <v>1</v>
      </c>
    </row>
    <row r="15" spans="2:5" ht="12.75">
      <c r="B15" s="55" t="s">
        <v>684</v>
      </c>
      <c r="C15" s="81" t="s">
        <v>1070</v>
      </c>
      <c r="D15" s="76">
        <f>96798+58152.97</f>
        <v>154950.97</v>
      </c>
      <c r="E15" s="49">
        <v>1</v>
      </c>
    </row>
    <row r="16" spans="2:5" ht="12.75">
      <c r="B16" s="55" t="s">
        <v>703</v>
      </c>
      <c r="C16" s="75" t="s">
        <v>1895</v>
      </c>
      <c r="D16" s="76">
        <v>167558.59</v>
      </c>
      <c r="E16" s="49">
        <v>1</v>
      </c>
    </row>
    <row r="17" spans="2:5" ht="12.75">
      <c r="B17" s="55" t="s">
        <v>800</v>
      </c>
      <c r="C17" s="75" t="s">
        <v>776</v>
      </c>
      <c r="D17" s="76"/>
      <c r="E17" s="49">
        <v>1</v>
      </c>
    </row>
    <row r="18" spans="1:10" s="60" customFormat="1" ht="12.75">
      <c r="A18" s="45"/>
      <c r="B18" s="51" t="s">
        <v>705</v>
      </c>
      <c r="C18" s="52" t="s">
        <v>778</v>
      </c>
      <c r="D18" s="53">
        <f>IF((D19+D20-D21)&lt;0,0,(D19+D20-D21))</f>
        <v>0</v>
      </c>
      <c r="E18" s="49">
        <v>6</v>
      </c>
      <c r="F18" s="49"/>
      <c r="G18" s="50"/>
      <c r="H18" s="50"/>
      <c r="I18" s="50"/>
      <c r="J18" s="50"/>
    </row>
    <row r="19" spans="1:10" s="60" customFormat="1" ht="12.75">
      <c r="A19" s="45"/>
      <c r="B19" s="55" t="s">
        <v>708</v>
      </c>
      <c r="C19" s="75" t="s">
        <v>781</v>
      </c>
      <c r="D19" s="76"/>
      <c r="E19" s="49"/>
      <c r="F19" s="49"/>
      <c r="G19" s="50"/>
      <c r="H19" s="50"/>
      <c r="I19" s="50"/>
      <c r="J19" s="50"/>
    </row>
    <row r="20" spans="1:10" s="60" customFormat="1" ht="12.75">
      <c r="A20" s="45"/>
      <c r="B20" s="55" t="s">
        <v>710</v>
      </c>
      <c r="C20" s="75" t="s">
        <v>784</v>
      </c>
      <c r="D20" s="76"/>
      <c r="E20" s="49"/>
      <c r="F20" s="49"/>
      <c r="G20" s="50"/>
      <c r="H20" s="50"/>
      <c r="I20" s="50"/>
      <c r="J20" s="50"/>
    </row>
    <row r="21" spans="1:10" s="60" customFormat="1" ht="12.75">
      <c r="A21" s="45"/>
      <c r="B21" s="55" t="s">
        <v>713</v>
      </c>
      <c r="C21" s="75" t="s">
        <v>2006</v>
      </c>
      <c r="D21" s="76"/>
      <c r="E21" s="49"/>
      <c r="F21" s="49"/>
      <c r="G21" s="50"/>
      <c r="H21" s="50"/>
      <c r="I21" s="50"/>
      <c r="J21" s="50"/>
    </row>
    <row r="22" spans="1:10" s="60" customFormat="1" ht="12.75">
      <c r="A22" s="45"/>
      <c r="B22" s="51" t="s">
        <v>731</v>
      </c>
      <c r="C22" s="52" t="s">
        <v>2007</v>
      </c>
      <c r="D22" s="53">
        <f>IF((D10-D18)&lt;0,0,D10-D18)</f>
        <v>25970444.709999997</v>
      </c>
      <c r="F22" s="49"/>
      <c r="G22" s="50"/>
      <c r="H22" s="50"/>
      <c r="I22" s="50"/>
      <c r="J22" s="50"/>
    </row>
    <row r="29" spans="1:10" s="49" customFormat="1" ht="12.75">
      <c r="A29" s="45"/>
      <c r="B29" s="50"/>
      <c r="C29" s="62"/>
      <c r="D29" s="60"/>
      <c r="G29" s="50"/>
      <c r="H29" s="50"/>
      <c r="I29" s="50"/>
      <c r="J29" s="50"/>
    </row>
  </sheetData>
  <sheetProtection password="C61A" sheet="1" selectLockedCells="1"/>
  <mergeCells count="3">
    <mergeCell ref="B6:D6"/>
    <mergeCell ref="B2:D2"/>
    <mergeCell ref="B3:D3"/>
  </mergeCells>
  <conditionalFormatting sqref="D9">
    <cfRule type="expression" priority="32" dxfId="69" stopIfTrue="1">
      <formula>$F9&lt;&gt;$I9</formula>
    </cfRule>
  </conditionalFormatting>
  <conditionalFormatting sqref="D10:D21">
    <cfRule type="cellIs" priority="28" dxfId="65" operator="equal" stopIfTrue="1">
      <formula>""</formula>
    </cfRule>
  </conditionalFormatting>
  <conditionalFormatting sqref="B10:B21">
    <cfRule type="expression" priority="26" dxfId="86" stopIfTrue="1">
      <formula>OR(#REF!&gt;0,#REF!&lt;0)</formula>
    </cfRule>
  </conditionalFormatting>
  <conditionalFormatting sqref="D22">
    <cfRule type="cellIs" priority="2" dxfId="65" operator="equal" stopIfTrue="1">
      <formula>""</formula>
    </cfRule>
  </conditionalFormatting>
  <conditionalFormatting sqref="B22">
    <cfRule type="expression" priority="1" dxfId="86"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H13"/>
  <sheetViews>
    <sheetView showGridLines="0" showRowColHeaders="0" workbookViewId="0" topLeftCell="A1">
      <selection activeCell="D10" sqref="D10"/>
    </sheetView>
  </sheetViews>
  <sheetFormatPr defaultColWidth="9.33203125" defaultRowHeight="12.75"/>
  <cols>
    <col min="1" max="1" width="30.66015625" style="82" customWidth="1"/>
    <col min="2" max="2" width="20" style="82" customWidth="1"/>
    <col min="3" max="3" width="115.5" style="82" customWidth="1"/>
    <col min="4" max="4" width="27" style="82" customWidth="1"/>
    <col min="5" max="16384" width="9.33203125" style="82" customWidth="1"/>
  </cols>
  <sheetData>
    <row r="1" spans="2:5" s="4" customFormat="1" ht="15.75">
      <c r="B1" s="33"/>
      <c r="C1" s="34"/>
      <c r="D1" s="5"/>
      <c r="E1" s="9"/>
    </row>
    <row r="2" spans="2:6"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21.75" customHeight="1">
      <c r="A5" s="125"/>
      <c r="B5" s="125"/>
      <c r="C5" s="125"/>
      <c r="D5" s="125"/>
      <c r="E5" s="32"/>
      <c r="F5" s="32"/>
    </row>
    <row r="6" spans="1:8" s="9" customFormat="1" ht="15.75">
      <c r="A6" s="8"/>
      <c r="B6" s="254" t="str">
        <f>UPPER(MENU!B22)</f>
        <v>12 REPASSE DE DUODÉCIMO PARA A CÂMARA MUNICIPAL</v>
      </c>
      <c r="C6" s="254"/>
      <c r="D6" s="254"/>
      <c r="G6" s="7"/>
      <c r="H6" s="8"/>
    </row>
    <row r="7" spans="1:8" s="9" customFormat="1" ht="15.75">
      <c r="A7" s="8"/>
      <c r="D7" s="31"/>
      <c r="G7" s="7"/>
      <c r="H7" s="8"/>
    </row>
    <row r="8" spans="1:8" s="9" customFormat="1" ht="15.75">
      <c r="A8" s="44"/>
      <c r="B8" s="39" t="s">
        <v>1048</v>
      </c>
      <c r="C8" s="39" t="s">
        <v>121</v>
      </c>
      <c r="D8" s="80" t="s">
        <v>119</v>
      </c>
      <c r="G8" s="7"/>
      <c r="H8" s="8"/>
    </row>
    <row r="9" spans="1:6" s="50" customFormat="1" ht="15.75">
      <c r="A9" s="45"/>
      <c r="B9" s="46"/>
      <c r="C9" s="47"/>
      <c r="D9" s="48"/>
      <c r="E9" s="49"/>
      <c r="F9" s="49"/>
    </row>
    <row r="10" spans="1:5" s="153" customFormat="1" ht="15.75">
      <c r="A10" s="50"/>
      <c r="B10" s="50" t="s">
        <v>789</v>
      </c>
      <c r="C10" s="50" t="str">
        <f>"Despesa Autorizada para a Câmara no Exercício de "&amp;BDValores!$E$2</f>
        <v>Despesa Autorizada para a Câmara no Exercício de 2020</v>
      </c>
      <c r="D10" s="78">
        <v>2588490.73</v>
      </c>
      <c r="E10" s="50"/>
    </row>
    <row r="11" spans="1:5" ht="15.75">
      <c r="A11" s="50"/>
      <c r="B11" s="50" t="s">
        <v>790</v>
      </c>
      <c r="C11" s="50" t="s">
        <v>895</v>
      </c>
      <c r="D11" s="78">
        <v>2588490.73</v>
      </c>
      <c r="E11" s="50"/>
    </row>
    <row r="12" spans="1:5" ht="15.75">
      <c r="A12" s="50"/>
      <c r="B12" s="50" t="s">
        <v>791</v>
      </c>
      <c r="C12" s="50" t="s">
        <v>897</v>
      </c>
      <c r="D12" s="78">
        <v>0</v>
      </c>
      <c r="E12" s="50"/>
    </row>
    <row r="13" spans="1:5" ht="15.75">
      <c r="A13" s="50"/>
      <c r="B13" s="50" t="s">
        <v>792</v>
      </c>
      <c r="C13" s="50" t="s">
        <v>2009</v>
      </c>
      <c r="D13" s="83">
        <f>+D11-D12</f>
        <v>2588490.73</v>
      </c>
      <c r="E13" s="50"/>
    </row>
  </sheetData>
  <sheetProtection password="C61A" sheet="1" selectLockedCells="1"/>
  <mergeCells count="3">
    <mergeCell ref="B6:D6"/>
    <mergeCell ref="B2:D2"/>
    <mergeCell ref="B3:D3"/>
  </mergeCells>
  <conditionalFormatting sqref="D9">
    <cfRule type="expression" priority="4" dxfId="69" stopIfTrue="1">
      <formula>$F9&lt;&gt;$I9</formula>
    </cfRule>
  </conditionalFormatting>
  <conditionalFormatting sqref="D10:D12">
    <cfRule type="cellIs" priority="3" dxfId="65"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L41"/>
  <sheetViews>
    <sheetView showGridLines="0" showRowColHeaders="0" workbookViewId="0" topLeftCell="A1">
      <selection activeCell="F10" sqref="F10: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02" customWidth="1"/>
    <col min="6" max="6" width="26.33203125" style="102" customWidth="1"/>
    <col min="7" max="7" width="20.83203125" style="102" bestFit="1" customWidth="1"/>
    <col min="8" max="8" width="25.16015625" style="10" customWidth="1"/>
    <col min="9" max="11" width="13.16015625" style="100" customWidth="1"/>
    <col min="12" max="12" width="13.16015625" style="100" hidden="1" customWidth="1"/>
    <col min="13" max="21" width="13.16015625" style="100" customWidth="1"/>
    <col min="22" max="22" width="13.16015625" style="101"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row>
    <row r="3" spans="2:8" s="10" customFormat="1" ht="18.75" customHeight="1">
      <c r="B3" s="255" t="str">
        <f>IF(SUM!$G$3="","",IF(SUM!$G$3="RECIFE","CIDADE DO RECIFE","MUNICÍPIO DE "&amp;UPPER(SUM!G3)))</f>
        <v>MUNICÍPIO DE JOÃO ALFREDO</v>
      </c>
      <c r="C3" s="255"/>
      <c r="D3" s="255"/>
      <c r="E3" s="255"/>
      <c r="F3" s="255"/>
      <c r="G3" s="255"/>
      <c r="H3" s="255"/>
    </row>
    <row r="4" spans="1:7" s="10" customFormat="1" ht="18.75">
      <c r="A4" s="125"/>
      <c r="B4" s="125"/>
      <c r="C4" s="125"/>
      <c r="D4" s="125"/>
      <c r="E4" s="32"/>
      <c r="F4" s="32"/>
      <c r="G4" s="32"/>
    </row>
    <row r="5" spans="1:7" s="10" customFormat="1" ht="21.75" customHeight="1">
      <c r="A5" s="125"/>
      <c r="B5" s="125"/>
      <c r="C5" s="125"/>
      <c r="D5" s="125"/>
      <c r="E5" s="32"/>
      <c r="F5" s="32"/>
      <c r="G5" s="32"/>
    </row>
    <row r="6" spans="1:8" s="9" customFormat="1" ht="15.75">
      <c r="A6" s="8"/>
      <c r="B6" s="254" t="str">
        <f>UPPER(MENU!B23)</f>
        <v>13 SUBSÍDIO FIXADO - PREFEITO</v>
      </c>
      <c r="C6" s="254"/>
      <c r="D6" s="254"/>
      <c r="E6" s="254"/>
      <c r="F6" s="254"/>
      <c r="G6" s="254"/>
      <c r="H6" s="254"/>
    </row>
    <row r="7" spans="1:8" s="9" customFormat="1" ht="15.75">
      <c r="A7" s="8"/>
      <c r="F7" s="99"/>
      <c r="G7" s="99"/>
      <c r="H7" s="31"/>
    </row>
    <row r="8" spans="1:8" s="9" customFormat="1" ht="32.25" customHeight="1">
      <c r="A8" s="44"/>
      <c r="B8" s="149" t="s">
        <v>1048</v>
      </c>
      <c r="C8" s="149" t="s">
        <v>118</v>
      </c>
      <c r="D8" s="150" t="s">
        <v>59</v>
      </c>
      <c r="E8" s="149" t="s">
        <v>1282</v>
      </c>
      <c r="F8" s="149" t="s">
        <v>1069</v>
      </c>
      <c r="G8" s="149" t="s">
        <v>1287</v>
      </c>
      <c r="H8" s="150" t="s">
        <v>385</v>
      </c>
    </row>
    <row r="9" spans="1:10" s="71" customFormat="1" ht="15.75">
      <c r="A9" s="9"/>
      <c r="B9" s="9"/>
      <c r="C9" s="9"/>
      <c r="D9" s="95"/>
      <c r="E9" s="9"/>
      <c r="F9" s="99"/>
      <c r="G9" s="99"/>
      <c r="H9" s="95"/>
      <c r="I9" s="9"/>
      <c r="J9" s="9"/>
    </row>
    <row r="10" spans="2:12" ht="15.75">
      <c r="B10" s="96" t="s">
        <v>1052</v>
      </c>
      <c r="C10" s="97" t="s">
        <v>78</v>
      </c>
      <c r="D10" s="99" t="s">
        <v>1046</v>
      </c>
      <c r="E10" s="103" t="s">
        <v>1283</v>
      </c>
      <c r="F10" s="147">
        <v>1019</v>
      </c>
      <c r="G10" s="148">
        <v>2016</v>
      </c>
      <c r="H10" s="78">
        <v>17250</v>
      </c>
      <c r="I10" s="8"/>
      <c r="J10" s="8"/>
      <c r="L10" s="146" t="s">
        <v>1283</v>
      </c>
    </row>
    <row r="11" spans="2:12" ht="15.75">
      <c r="B11" s="96" t="s">
        <v>1053</v>
      </c>
      <c r="C11" s="97" t="s">
        <v>79</v>
      </c>
      <c r="D11" s="99" t="s">
        <v>1046</v>
      </c>
      <c r="E11" s="103" t="s">
        <v>1283</v>
      </c>
      <c r="F11" s="147">
        <v>1019</v>
      </c>
      <c r="G11" s="148">
        <v>2016</v>
      </c>
      <c r="H11" s="78">
        <v>17250</v>
      </c>
      <c r="I11" s="8"/>
      <c r="J11" s="8"/>
      <c r="L11" s="145" t="s">
        <v>1284</v>
      </c>
    </row>
    <row r="12" spans="2:12" ht="15.75">
      <c r="B12" s="96" t="s">
        <v>1054</v>
      </c>
      <c r="C12" s="97" t="s">
        <v>80</v>
      </c>
      <c r="D12" s="99" t="s">
        <v>1046</v>
      </c>
      <c r="E12" s="103" t="s">
        <v>1283</v>
      </c>
      <c r="F12" s="147">
        <v>1019</v>
      </c>
      <c r="G12" s="148">
        <v>2016</v>
      </c>
      <c r="H12" s="78">
        <v>17250</v>
      </c>
      <c r="I12" s="8"/>
      <c r="J12" s="8"/>
      <c r="L12" s="145" t="s">
        <v>1285</v>
      </c>
    </row>
    <row r="13" spans="2:12" ht="15.75">
      <c r="B13" s="96" t="s">
        <v>1055</v>
      </c>
      <c r="C13" s="97" t="s">
        <v>81</v>
      </c>
      <c r="D13" s="99" t="s">
        <v>1046</v>
      </c>
      <c r="E13" s="103" t="s">
        <v>1283</v>
      </c>
      <c r="F13" s="147">
        <v>1019</v>
      </c>
      <c r="G13" s="148">
        <v>2016</v>
      </c>
      <c r="H13" s="78">
        <v>17250</v>
      </c>
      <c r="I13" s="8"/>
      <c r="J13" s="8"/>
      <c r="L13" s="145" t="s">
        <v>1286</v>
      </c>
    </row>
    <row r="14" spans="2:10" ht="15.75">
      <c r="B14" s="96" t="s">
        <v>1056</v>
      </c>
      <c r="C14" s="97" t="s">
        <v>82</v>
      </c>
      <c r="D14" s="99" t="s">
        <v>1046</v>
      </c>
      <c r="E14" s="103" t="s">
        <v>1283</v>
      </c>
      <c r="F14" s="147">
        <v>1019</v>
      </c>
      <c r="G14" s="148">
        <v>2016</v>
      </c>
      <c r="H14" s="78">
        <v>17250</v>
      </c>
      <c r="I14" s="8"/>
      <c r="J14" s="8"/>
    </row>
    <row r="15" spans="2:10" ht="15.75">
      <c r="B15" s="96" t="s">
        <v>1057</v>
      </c>
      <c r="C15" s="97" t="s">
        <v>83</v>
      </c>
      <c r="D15" s="99" t="s">
        <v>1046</v>
      </c>
      <c r="E15" s="103" t="s">
        <v>1283</v>
      </c>
      <c r="F15" s="147">
        <v>1019</v>
      </c>
      <c r="G15" s="148">
        <v>2016</v>
      </c>
      <c r="H15" s="78">
        <v>17250</v>
      </c>
      <c r="I15" s="8"/>
      <c r="J15" s="8"/>
    </row>
    <row r="16" spans="2:10" ht="15.75">
      <c r="B16" s="96" t="s">
        <v>1058</v>
      </c>
      <c r="C16" s="97" t="s">
        <v>84</v>
      </c>
      <c r="D16" s="99" t="s">
        <v>1046</v>
      </c>
      <c r="E16" s="103" t="s">
        <v>1283</v>
      </c>
      <c r="F16" s="147">
        <v>1019</v>
      </c>
      <c r="G16" s="148">
        <v>2016</v>
      </c>
      <c r="H16" s="78">
        <v>17250</v>
      </c>
      <c r="I16" s="8"/>
      <c r="J16" s="8"/>
    </row>
    <row r="17" spans="2:10" ht="15.75">
      <c r="B17" s="96" t="s">
        <v>1059</v>
      </c>
      <c r="C17" s="97" t="s">
        <v>85</v>
      </c>
      <c r="D17" s="99" t="s">
        <v>1046</v>
      </c>
      <c r="E17" s="103" t="s">
        <v>1283</v>
      </c>
      <c r="F17" s="147">
        <v>1019</v>
      </c>
      <c r="G17" s="148">
        <v>2016</v>
      </c>
      <c r="H17" s="78">
        <v>17250</v>
      </c>
      <c r="I17" s="8"/>
      <c r="J17" s="8"/>
    </row>
    <row r="18" spans="2:10" ht="15.75">
      <c r="B18" s="96" t="s">
        <v>1060</v>
      </c>
      <c r="C18" s="97" t="s">
        <v>86</v>
      </c>
      <c r="D18" s="99" t="s">
        <v>1046</v>
      </c>
      <c r="E18" s="103" t="s">
        <v>1283</v>
      </c>
      <c r="F18" s="147">
        <v>1019</v>
      </c>
      <c r="G18" s="148">
        <v>2016</v>
      </c>
      <c r="H18" s="78">
        <v>17250</v>
      </c>
      <c r="I18" s="8"/>
      <c r="J18" s="8"/>
    </row>
    <row r="19" spans="2:10" ht="15.75">
      <c r="B19" s="96" t="s">
        <v>1061</v>
      </c>
      <c r="C19" s="97" t="s">
        <v>87</v>
      </c>
      <c r="D19" s="99" t="s">
        <v>1046</v>
      </c>
      <c r="E19" s="103" t="s">
        <v>1283</v>
      </c>
      <c r="F19" s="147">
        <v>1019</v>
      </c>
      <c r="G19" s="148">
        <v>2016</v>
      </c>
      <c r="H19" s="78">
        <v>17250</v>
      </c>
      <c r="I19" s="8"/>
      <c r="J19" s="8"/>
    </row>
    <row r="20" spans="2:10" ht="15.75">
      <c r="B20" s="96" t="s">
        <v>1062</v>
      </c>
      <c r="C20" s="97" t="s">
        <v>88</v>
      </c>
      <c r="D20" s="99" t="s">
        <v>1046</v>
      </c>
      <c r="E20" s="103" t="s">
        <v>1283</v>
      </c>
      <c r="F20" s="147">
        <v>1019</v>
      </c>
      <c r="G20" s="148">
        <v>2016</v>
      </c>
      <c r="H20" s="78">
        <v>17250</v>
      </c>
      <c r="I20" s="8"/>
      <c r="J20" s="8"/>
    </row>
    <row r="21" spans="2:10" ht="15.75">
      <c r="B21" s="96" t="s">
        <v>1063</v>
      </c>
      <c r="C21" s="97" t="s">
        <v>89</v>
      </c>
      <c r="D21" s="99" t="s">
        <v>1046</v>
      </c>
      <c r="E21" s="103" t="s">
        <v>1283</v>
      </c>
      <c r="F21" s="147">
        <v>1019</v>
      </c>
      <c r="G21" s="148">
        <v>2016</v>
      </c>
      <c r="H21" s="78">
        <v>17250</v>
      </c>
      <c r="I21" s="8"/>
      <c r="J21" s="8"/>
    </row>
    <row r="22" spans="2:10" ht="15.75">
      <c r="B22" s="96" t="s">
        <v>1064</v>
      </c>
      <c r="C22" s="97" t="s">
        <v>1065</v>
      </c>
      <c r="D22" s="99" t="s">
        <v>1046</v>
      </c>
      <c r="E22" s="103"/>
      <c r="F22" s="147"/>
      <c r="G22" s="148"/>
      <c r="H22" s="78"/>
      <c r="I22" s="8"/>
      <c r="J22" s="8"/>
    </row>
    <row r="23" spans="2:10" ht="15.75">
      <c r="B23" s="98"/>
      <c r="C23" s="9"/>
      <c r="D23" s="99"/>
      <c r="E23" s="104"/>
      <c r="F23" s="99"/>
      <c r="G23" s="99"/>
      <c r="H23" s="9"/>
      <c r="I23" s="8"/>
      <c r="J23" s="8"/>
    </row>
    <row r="24" spans="2:10" ht="15.75">
      <c r="B24" s="9"/>
      <c r="C24" s="9"/>
      <c r="D24" s="9"/>
      <c r="E24" s="105"/>
      <c r="F24" s="100"/>
      <c r="G24" s="100"/>
      <c r="H24" s="9"/>
      <c r="I24" s="8"/>
      <c r="J24" s="8"/>
    </row>
    <row r="25" spans="2:10" ht="15.75">
      <c r="B25" s="9"/>
      <c r="C25" s="9"/>
      <c r="D25" s="35"/>
      <c r="E25" s="104"/>
      <c r="F25" s="99"/>
      <c r="G25" s="99"/>
      <c r="H25" s="9"/>
      <c r="I25" s="8"/>
      <c r="J25" s="8"/>
    </row>
    <row r="26" spans="2:10" ht="15.75">
      <c r="B26" s="9"/>
      <c r="C26" s="9"/>
      <c r="D26" s="35"/>
      <c r="E26" s="104"/>
      <c r="F26" s="99"/>
      <c r="G26" s="99"/>
      <c r="H26" s="9"/>
      <c r="I26" s="8"/>
      <c r="J26" s="8"/>
    </row>
    <row r="27" spans="2:10" ht="15.75">
      <c r="B27" s="9"/>
      <c r="C27" s="9"/>
      <c r="D27" s="99"/>
      <c r="E27" s="104"/>
      <c r="F27" s="99"/>
      <c r="G27" s="99"/>
      <c r="H27" s="9"/>
      <c r="I27" s="8"/>
      <c r="J27" s="8"/>
    </row>
    <row r="28" spans="2:10" ht="15.75">
      <c r="B28" s="9"/>
      <c r="C28" s="9"/>
      <c r="D28" s="99"/>
      <c r="E28" s="104"/>
      <c r="F28" s="99"/>
      <c r="G28" s="99"/>
      <c r="H28" s="9"/>
      <c r="I28" s="8"/>
      <c r="J28" s="8"/>
    </row>
    <row r="29" spans="2:10" ht="15.75">
      <c r="B29" s="9"/>
      <c r="C29" s="9"/>
      <c r="D29" s="99"/>
      <c r="E29" s="104"/>
      <c r="F29" s="99"/>
      <c r="G29" s="99"/>
      <c r="H29" s="9"/>
      <c r="I29" s="8"/>
      <c r="J29" s="8"/>
    </row>
    <row r="30" spans="2:10" ht="15.75">
      <c r="B30" s="9"/>
      <c r="C30" s="9"/>
      <c r="D30" s="99"/>
      <c r="E30" s="104"/>
      <c r="F30" s="99"/>
      <c r="G30" s="99"/>
      <c r="H30" s="9"/>
      <c r="I30" s="8"/>
      <c r="J30" s="8"/>
    </row>
    <row r="31" spans="2:10" ht="15.75">
      <c r="B31" s="9"/>
      <c r="C31" s="9"/>
      <c r="D31" s="99"/>
      <c r="E31" s="104"/>
      <c r="F31" s="99"/>
      <c r="G31" s="99"/>
      <c r="H31" s="9"/>
      <c r="I31" s="8"/>
      <c r="J31" s="8"/>
    </row>
    <row r="32" spans="4:5" ht="15.75">
      <c r="D32" s="99"/>
      <c r="E32" s="106"/>
    </row>
    <row r="33" spans="4:5" ht="15.75">
      <c r="D33" s="99"/>
      <c r="E33" s="106"/>
    </row>
    <row r="34" spans="4:5" ht="15.75">
      <c r="D34" s="99"/>
      <c r="E34" s="106"/>
    </row>
    <row r="35" spans="4:5" ht="15.75">
      <c r="D35" s="99"/>
      <c r="E35" s="106"/>
    </row>
    <row r="36" ht="15.75">
      <c r="D36" s="99"/>
    </row>
    <row r="37" ht="15.75">
      <c r="D37" s="99"/>
    </row>
    <row r="38" ht="15.75">
      <c r="D38" s="99"/>
    </row>
    <row r="39" ht="15.75">
      <c r="D39" s="99"/>
    </row>
    <row r="40" ht="15.75">
      <c r="D40" s="99"/>
    </row>
    <row r="41" ht="15.75">
      <c r="D41" s="99"/>
    </row>
  </sheetData>
  <sheetProtection password="C61A" sheet="1" selectLockedCells="1"/>
  <mergeCells count="3">
    <mergeCell ref="B6:H6"/>
    <mergeCell ref="B2:H2"/>
    <mergeCell ref="B3:H3"/>
  </mergeCells>
  <conditionalFormatting sqref="E22:H22 E10:E21">
    <cfRule type="cellIs" priority="13" dxfId="65" operator="equal" stopIfTrue="1">
      <formula>""</formula>
    </cfRule>
  </conditionalFormatting>
  <conditionalFormatting sqref="F10:H21">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K26"/>
  <sheetViews>
    <sheetView showGridLines="0" showRowColHeaders="0" tabSelected="1" workbookViewId="0" topLeftCell="A1">
      <selection activeCell="I20" sqref="I20"/>
    </sheetView>
  </sheetViews>
  <sheetFormatPr defaultColWidth="9.33203125" defaultRowHeight="12.75"/>
  <cols>
    <col min="1" max="1" width="2" style="82" customWidth="1"/>
    <col min="2" max="2" width="17.33203125" style="82" customWidth="1"/>
    <col min="3" max="5" width="30" style="82" customWidth="1"/>
    <col min="6" max="6" width="4.5" style="82" customWidth="1"/>
    <col min="7" max="7" width="17.33203125" style="82" customWidth="1"/>
    <col min="8" max="10" width="30" style="82" customWidth="1"/>
    <col min="11" max="16384" width="9.33203125" style="82" customWidth="1"/>
  </cols>
  <sheetData>
    <row r="1" spans="2:6" s="4" customFormat="1" ht="15.75">
      <c r="B1" s="33"/>
      <c r="C1" s="5"/>
      <c r="D1" s="5"/>
      <c r="E1" s="5"/>
      <c r="F1" s="9"/>
    </row>
    <row r="2" spans="2:10" s="4" customFormat="1" ht="15.75" customHeight="1">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c r="I2" s="239"/>
      <c r="J2" s="239"/>
    </row>
    <row r="3" spans="2:10" s="10" customFormat="1" ht="12.75">
      <c r="B3" s="249" t="str">
        <f>IF(SUM!$G$3="","",IF(SUM!$G$3="RECIFE","CIDADE DO RECIFE","MUNICÍPIO DE "&amp;UPPER(SUM!G3)))</f>
        <v>MUNICÍPIO DE JOÃO ALFREDO</v>
      </c>
      <c r="C3" s="249"/>
      <c r="D3" s="249"/>
      <c r="E3" s="249"/>
      <c r="F3" s="249"/>
      <c r="G3" s="249"/>
      <c r="H3" s="249"/>
      <c r="I3" s="249"/>
      <c r="J3" s="249"/>
    </row>
    <row r="4" spans="1:7" s="10" customFormat="1" ht="18.75">
      <c r="A4" s="125"/>
      <c r="B4" s="125"/>
      <c r="C4" s="125"/>
      <c r="D4" s="125"/>
      <c r="E4" s="125"/>
      <c r="F4" s="32"/>
      <c r="G4" s="32"/>
    </row>
    <row r="5" spans="1:7" s="10" customFormat="1" ht="21.75" customHeight="1">
      <c r="A5" s="125"/>
      <c r="B5" s="125"/>
      <c r="C5" s="125"/>
      <c r="D5" s="125"/>
      <c r="E5" s="125"/>
      <c r="F5" s="32"/>
      <c r="G5" s="32"/>
    </row>
    <row r="6" spans="1:11" s="9" customFormat="1" ht="15.75">
      <c r="A6" s="8"/>
      <c r="B6" s="254" t="str">
        <f>UPPER(MENU!B24)</f>
        <v>14 VANTAGENS REMUNERATÓRIAS</v>
      </c>
      <c r="C6" s="254"/>
      <c r="D6" s="254"/>
      <c r="E6" s="254"/>
      <c r="F6" s="254"/>
      <c r="G6" s="254"/>
      <c r="H6" s="254"/>
      <c r="I6" s="254"/>
      <c r="J6" s="254"/>
      <c r="K6" s="8"/>
    </row>
    <row r="7" spans="1:11" s="9" customFormat="1" ht="15.75">
      <c r="A7" s="8"/>
      <c r="C7" s="31"/>
      <c r="D7" s="31"/>
      <c r="E7" s="31"/>
      <c r="H7" s="7"/>
      <c r="I7" s="7"/>
      <c r="J7" s="7"/>
      <c r="K7" s="8"/>
    </row>
    <row r="8" spans="1:11" s="9" customFormat="1" ht="15.75">
      <c r="A8" s="8"/>
      <c r="B8" s="256" t="s">
        <v>1451</v>
      </c>
      <c r="C8" s="256"/>
      <c r="D8" s="256"/>
      <c r="E8" s="256"/>
      <c r="G8" s="256" t="s">
        <v>1452</v>
      </c>
      <c r="H8" s="256"/>
      <c r="I8" s="256"/>
      <c r="J8" s="256"/>
      <c r="K8" s="8"/>
    </row>
    <row r="9" spans="1:11" s="9" customFormat="1" ht="15.75">
      <c r="A9" s="8"/>
      <c r="C9" s="31"/>
      <c r="D9" s="31"/>
      <c r="E9" s="31"/>
      <c r="H9" s="31"/>
      <c r="I9" s="31"/>
      <c r="J9" s="31"/>
      <c r="K9" s="8"/>
    </row>
    <row r="10" spans="1:11" s="9" customFormat="1" ht="31.5">
      <c r="A10" s="44"/>
      <c r="B10" s="39" t="s">
        <v>118</v>
      </c>
      <c r="C10" s="166" t="s">
        <v>1877</v>
      </c>
      <c r="D10" s="166" t="s">
        <v>1878</v>
      </c>
      <c r="E10" s="166" t="s">
        <v>1453</v>
      </c>
      <c r="G10" s="39" t="s">
        <v>118</v>
      </c>
      <c r="H10" s="166" t="s">
        <v>1877</v>
      </c>
      <c r="I10" s="166" t="s">
        <v>1878</v>
      </c>
      <c r="J10" s="166" t="s">
        <v>1453</v>
      </c>
      <c r="K10" s="8"/>
    </row>
    <row r="11" spans="1:10" s="50" customFormat="1" ht="15.75">
      <c r="A11" s="45"/>
      <c r="B11" s="47"/>
      <c r="C11" s="48"/>
      <c r="D11" s="48"/>
      <c r="E11" s="48"/>
      <c r="F11" s="49"/>
      <c r="G11" s="47"/>
      <c r="H11" s="57"/>
      <c r="I11" s="57"/>
      <c r="J11" s="57"/>
    </row>
    <row r="12" spans="1:10" s="50" customFormat="1" ht="15.75">
      <c r="A12" s="45"/>
      <c r="B12" s="74" t="s">
        <v>78</v>
      </c>
      <c r="C12" s="273">
        <v>916585.58</v>
      </c>
      <c r="D12" s="273">
        <v>50753.12</v>
      </c>
      <c r="E12" s="57">
        <f>C12+D12</f>
        <v>967338.7</v>
      </c>
      <c r="F12" s="49"/>
      <c r="G12" s="74" t="s">
        <v>78</v>
      </c>
      <c r="H12" s="273">
        <v>1144613.11</v>
      </c>
      <c r="I12" s="40"/>
      <c r="J12" s="57">
        <f>H12+I12</f>
        <v>1144613.11</v>
      </c>
    </row>
    <row r="13" spans="1:10" s="50" customFormat="1" ht="15.75">
      <c r="A13" s="45"/>
      <c r="B13" s="74" t="s">
        <v>79</v>
      </c>
      <c r="C13" s="273">
        <v>1494070.18</v>
      </c>
      <c r="D13" s="273">
        <v>52330.17</v>
      </c>
      <c r="E13" s="57">
        <f aca="true" t="shared" si="0" ref="E13:E24">C13+D13</f>
        <v>1546400.3499999999</v>
      </c>
      <c r="F13" s="49">
        <f>IF(C13="",1,0)</f>
        <v>0</v>
      </c>
      <c r="G13" s="74" t="s">
        <v>79</v>
      </c>
      <c r="H13" s="273">
        <v>1167524.73</v>
      </c>
      <c r="I13" s="40"/>
      <c r="J13" s="57">
        <f aca="true" t="shared" si="1" ref="J13:J24">H13+I13</f>
        <v>1167524.73</v>
      </c>
    </row>
    <row r="14" spans="1:10" s="50" customFormat="1" ht="15.75">
      <c r="A14" s="45"/>
      <c r="B14" s="74" t="s">
        <v>80</v>
      </c>
      <c r="C14" s="273">
        <v>1144197.62</v>
      </c>
      <c r="D14" s="273">
        <v>21419.39</v>
      </c>
      <c r="E14" s="57">
        <f t="shared" si="0"/>
        <v>1165617.01</v>
      </c>
      <c r="F14" s="49">
        <f>IF(C14="",1,0)</f>
        <v>0</v>
      </c>
      <c r="G14" s="74" t="s">
        <v>80</v>
      </c>
      <c r="H14" s="273">
        <v>1499188.81</v>
      </c>
      <c r="I14" s="40"/>
      <c r="J14" s="57">
        <f t="shared" si="1"/>
        <v>1499188.81</v>
      </c>
    </row>
    <row r="15" spans="1:10" s="50" customFormat="1" ht="15.75">
      <c r="A15" s="45"/>
      <c r="B15" s="74" t="s">
        <v>81</v>
      </c>
      <c r="C15" s="273">
        <v>573295.69</v>
      </c>
      <c r="D15" s="273">
        <v>8945.6</v>
      </c>
      <c r="E15" s="57">
        <f t="shared" si="0"/>
        <v>582241.2899999999</v>
      </c>
      <c r="F15" s="49">
        <f>IF(C15="",1,0)</f>
        <v>0</v>
      </c>
      <c r="G15" s="74" t="s">
        <v>81</v>
      </c>
      <c r="H15" s="273">
        <v>1527473.16</v>
      </c>
      <c r="I15" s="40"/>
      <c r="J15" s="57">
        <f t="shared" si="1"/>
        <v>1527473.16</v>
      </c>
    </row>
    <row r="16" spans="2:10" ht="15.75">
      <c r="B16" s="74" t="s">
        <v>82</v>
      </c>
      <c r="C16" s="273">
        <v>1005805.87</v>
      </c>
      <c r="D16" s="273">
        <v>4561.48</v>
      </c>
      <c r="E16" s="57">
        <f t="shared" si="0"/>
        <v>1010367.35</v>
      </c>
      <c r="G16" s="74" t="s">
        <v>82</v>
      </c>
      <c r="H16" s="273">
        <v>1507085.48</v>
      </c>
      <c r="I16" s="40"/>
      <c r="J16" s="57">
        <f t="shared" si="1"/>
        <v>1507085.48</v>
      </c>
    </row>
    <row r="17" spans="2:10" ht="15.75">
      <c r="B17" s="74" t="s">
        <v>83</v>
      </c>
      <c r="C17" s="273">
        <v>991950.2</v>
      </c>
      <c r="D17" s="273">
        <v>6533.8</v>
      </c>
      <c r="E17" s="57">
        <f t="shared" si="0"/>
        <v>998484</v>
      </c>
      <c r="G17" s="74" t="s">
        <v>83</v>
      </c>
      <c r="H17" s="273">
        <v>1505090.94</v>
      </c>
      <c r="I17" s="40"/>
      <c r="J17" s="57">
        <f t="shared" si="1"/>
        <v>1505090.94</v>
      </c>
    </row>
    <row r="18" spans="2:10" ht="15.75">
      <c r="B18" s="74" t="s">
        <v>84</v>
      </c>
      <c r="C18" s="273">
        <v>1002601.57</v>
      </c>
      <c r="D18" s="273">
        <v>6258.41</v>
      </c>
      <c r="E18" s="57">
        <f t="shared" si="0"/>
        <v>1008859.98</v>
      </c>
      <c r="G18" s="74" t="s">
        <v>84</v>
      </c>
      <c r="H18" s="273">
        <v>1507601.8</v>
      </c>
      <c r="I18" s="40"/>
      <c r="J18" s="57">
        <f t="shared" si="1"/>
        <v>1507601.8</v>
      </c>
    </row>
    <row r="19" spans="2:10" ht="15.75">
      <c r="B19" s="74" t="s">
        <v>85</v>
      </c>
      <c r="C19" s="273">
        <v>1001060.37</v>
      </c>
      <c r="D19" s="273">
        <v>5237.56</v>
      </c>
      <c r="E19" s="57">
        <f t="shared" si="0"/>
        <v>1006297.93</v>
      </c>
      <c r="G19" s="74" t="s">
        <v>85</v>
      </c>
      <c r="H19" s="273">
        <v>1556464.97</v>
      </c>
      <c r="I19" s="40"/>
      <c r="J19" s="57">
        <f t="shared" si="1"/>
        <v>1556464.97</v>
      </c>
    </row>
    <row r="20" spans="2:10" ht="15.75">
      <c r="B20" s="74" t="s">
        <v>86</v>
      </c>
      <c r="C20" s="273">
        <v>1001938.34</v>
      </c>
      <c r="D20" s="273">
        <v>9404.18</v>
      </c>
      <c r="E20" s="57">
        <f t="shared" si="0"/>
        <v>1011342.52</v>
      </c>
      <c r="G20" s="74" t="s">
        <v>86</v>
      </c>
      <c r="H20" s="273">
        <v>1564126.94</v>
      </c>
      <c r="I20" s="40"/>
      <c r="J20" s="57">
        <f t="shared" si="1"/>
        <v>1564126.94</v>
      </c>
    </row>
    <row r="21" spans="2:10" ht="15.75">
      <c r="B21" s="74" t="s">
        <v>87</v>
      </c>
      <c r="C21" s="273">
        <v>995815.09</v>
      </c>
      <c r="D21" s="273">
        <v>21913.92</v>
      </c>
      <c r="E21" s="57">
        <f t="shared" si="0"/>
        <v>1017729.01</v>
      </c>
      <c r="G21" s="74" t="s">
        <v>87</v>
      </c>
      <c r="H21" s="273">
        <v>1525478.64</v>
      </c>
      <c r="I21" s="40"/>
      <c r="J21" s="57">
        <f t="shared" si="1"/>
        <v>1525478.64</v>
      </c>
    </row>
    <row r="22" spans="2:10" ht="15.75">
      <c r="B22" s="74" t="s">
        <v>88</v>
      </c>
      <c r="C22" s="273">
        <v>992225.98</v>
      </c>
      <c r="D22" s="273">
        <v>24087.02</v>
      </c>
      <c r="E22" s="57">
        <f t="shared" si="0"/>
        <v>1016313</v>
      </c>
      <c r="G22" s="74" t="s">
        <v>88</v>
      </c>
      <c r="H22" s="273">
        <v>1033148.63</v>
      </c>
      <c r="I22" s="40"/>
      <c r="J22" s="57">
        <f t="shared" si="1"/>
        <v>1033148.63</v>
      </c>
    </row>
    <row r="23" spans="2:10" ht="15.75">
      <c r="B23" s="74" t="s">
        <v>89</v>
      </c>
      <c r="C23" s="273">
        <v>1007569.32</v>
      </c>
      <c r="D23" s="273">
        <v>19198.3</v>
      </c>
      <c r="E23" s="57">
        <f t="shared" si="0"/>
        <v>1026767.62</v>
      </c>
      <c r="G23" s="74" t="s">
        <v>89</v>
      </c>
      <c r="H23" s="273">
        <v>1610492.84</v>
      </c>
      <c r="I23" s="40"/>
      <c r="J23" s="57">
        <f t="shared" si="1"/>
        <v>1610492.84</v>
      </c>
    </row>
    <row r="24" spans="2:10" ht="15.75">
      <c r="B24" s="74" t="s">
        <v>1065</v>
      </c>
      <c r="C24" s="273">
        <v>992225.97</v>
      </c>
      <c r="D24" s="40"/>
      <c r="E24" s="57">
        <f t="shared" si="0"/>
        <v>992225.97</v>
      </c>
      <c r="G24" s="74" t="s">
        <v>1065</v>
      </c>
      <c r="H24" s="273">
        <v>1033148.63</v>
      </c>
      <c r="I24" s="40"/>
      <c r="J24" s="57">
        <f t="shared" si="1"/>
        <v>1033148.63</v>
      </c>
    </row>
    <row r="25" spans="2:10" ht="15.75">
      <c r="B25" s="52" t="s">
        <v>413</v>
      </c>
      <c r="C25" s="53">
        <f>SUM(C12:C24)</f>
        <v>13119341.780000001</v>
      </c>
      <c r="D25" s="53">
        <f>SUM(D12:D24)</f>
        <v>230642.94999999998</v>
      </c>
      <c r="E25" s="53">
        <f>SUM(E12:E24)</f>
        <v>13349984.729999999</v>
      </c>
      <c r="G25" s="52" t="s">
        <v>413</v>
      </c>
      <c r="H25" s="53">
        <f>SUM(H12:H24)</f>
        <v>18181438.68</v>
      </c>
      <c r="I25" s="53">
        <f>SUM(I12:I24)</f>
        <v>0</v>
      </c>
      <c r="J25" s="53">
        <f>SUM(J12:J24)</f>
        <v>18181438.68</v>
      </c>
    </row>
    <row r="26" ht="15.75">
      <c r="B26" s="74"/>
    </row>
  </sheetData>
  <sheetProtection password="C61A" sheet="1" selectLockedCells="1"/>
  <mergeCells count="5">
    <mergeCell ref="B8:E8"/>
    <mergeCell ref="G8:J8"/>
    <mergeCell ref="B2:J2"/>
    <mergeCell ref="B3:J3"/>
    <mergeCell ref="B6:J6"/>
  </mergeCells>
  <conditionalFormatting sqref="C25:E25 D24:E24 E12:E23">
    <cfRule type="cellIs" priority="7" dxfId="65" operator="equal" stopIfTrue="1">
      <formula>""</formula>
    </cfRule>
  </conditionalFormatting>
  <conditionalFormatting sqref="H11:J11">
    <cfRule type="expression" priority="5" dxfId="69" stopIfTrue="1">
      <formula>$G31&lt;&gt;$L31</formula>
    </cfRule>
  </conditionalFormatting>
  <conditionalFormatting sqref="H25:J25 I12:J24">
    <cfRule type="cellIs" priority="4" dxfId="65" operator="equal" stopIfTrue="1">
      <formula>""</formula>
    </cfRule>
  </conditionalFormatting>
  <conditionalFormatting sqref="C11:E11">
    <cfRule type="expression" priority="9" dxfId="69"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I12:I24 D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L89"/>
  <sheetViews>
    <sheetView showGridLines="0" showRowColHeaders="0" workbookViewId="0" topLeftCell="A1">
      <selection activeCell="C40" sqref="C40:H52"/>
    </sheetView>
  </sheetViews>
  <sheetFormatPr defaultColWidth="10.66015625" defaultRowHeight="12.75"/>
  <cols>
    <col min="1" max="1" width="24" style="94" customWidth="1"/>
    <col min="2" max="2" width="23.66015625" style="94" customWidth="1"/>
    <col min="3" max="3" width="24" style="94" customWidth="1"/>
    <col min="4" max="5" width="27.16015625" style="94" customWidth="1"/>
    <col min="6" max="7" width="27.33203125" style="94" customWidth="1"/>
    <col min="8" max="8" width="27.83203125" style="94" customWidth="1"/>
    <col min="9" max="12" width="20.5" style="94" customWidth="1"/>
    <col min="13" max="13" width="18.16015625" style="94" customWidth="1"/>
    <col min="14" max="243" width="10.66015625" style="94" customWidth="1"/>
    <col min="244" max="16384" width="10.66015625" style="94" customWidth="1"/>
  </cols>
  <sheetData>
    <row r="1" spans="1:7" s="4" customFormat="1" ht="15.75">
      <c r="A1" s="33"/>
      <c r="B1" s="34"/>
      <c r="C1" s="5"/>
      <c r="D1" s="5"/>
      <c r="E1" s="9"/>
      <c r="F1" s="9"/>
      <c r="G1" s="9"/>
    </row>
    <row r="2" spans="2:8" s="4" customFormat="1" ht="15.75" customHeight="1">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row>
    <row r="3" spans="2:8" s="10" customFormat="1" ht="18.75" customHeight="1">
      <c r="B3" s="255" t="str">
        <f>IF(SUM!$G$3="","",IF(SUM!$G$3="RECIFE","CIDADE DO RECIFE","MUNICÍPIO DE "&amp;UPPER(SUM!G3)))</f>
        <v>MUNICÍPIO DE JOÃO ALFREDO</v>
      </c>
      <c r="C3" s="255"/>
      <c r="D3" s="255"/>
      <c r="E3" s="255"/>
      <c r="F3" s="255"/>
      <c r="G3" s="255"/>
      <c r="H3" s="255"/>
    </row>
    <row r="4" spans="1:8" s="10" customFormat="1" ht="18.75">
      <c r="A4" s="125"/>
      <c r="B4" s="125"/>
      <c r="C4" s="125"/>
      <c r="D4" s="125"/>
      <c r="E4" s="32"/>
      <c r="F4" s="32"/>
      <c r="G4" s="32"/>
      <c r="H4" s="32"/>
    </row>
    <row r="5" spans="1:8" s="10" customFormat="1" ht="24" customHeight="1">
      <c r="A5" s="125"/>
      <c r="B5" s="125"/>
      <c r="C5" s="125"/>
      <c r="D5" s="125"/>
      <c r="E5" s="32"/>
      <c r="F5" s="32"/>
      <c r="G5" s="32"/>
      <c r="H5" s="32"/>
    </row>
    <row r="6" spans="1:12" s="9" customFormat="1" ht="15.75">
      <c r="A6" s="8"/>
      <c r="B6" s="257" t="s">
        <v>1450</v>
      </c>
      <c r="C6" s="257"/>
      <c r="D6" s="257"/>
      <c r="E6" s="257"/>
      <c r="F6" s="257"/>
      <c r="G6" s="257"/>
      <c r="H6" s="257"/>
      <c r="K6" s="7"/>
      <c r="L6" s="8"/>
    </row>
    <row r="7" spans="1:12" s="9" customFormat="1" ht="15.75">
      <c r="A7" s="8"/>
      <c r="B7" s="261" t="s">
        <v>6679</v>
      </c>
      <c r="C7" s="261"/>
      <c r="D7" s="261"/>
      <c r="E7" s="261"/>
      <c r="F7" s="261"/>
      <c r="G7" s="261"/>
      <c r="H7" s="261"/>
      <c r="K7" s="7"/>
      <c r="L7" s="8"/>
    </row>
    <row r="8" spans="1:12" s="9" customFormat="1" ht="36" customHeight="1">
      <c r="A8" s="8"/>
      <c r="B8" s="260" t="s">
        <v>1313</v>
      </c>
      <c r="C8" s="260"/>
      <c r="D8" s="260"/>
      <c r="E8" s="260"/>
      <c r="F8" s="260"/>
      <c r="G8" s="260"/>
      <c r="H8" s="260"/>
      <c r="K8" s="7"/>
      <c r="L8" s="8"/>
    </row>
    <row r="9" spans="1:8" s="91" customFormat="1" ht="15.75">
      <c r="A9" s="50"/>
      <c r="B9" s="153"/>
      <c r="F9" s="153"/>
      <c r="G9" s="153"/>
      <c r="H9" s="153"/>
    </row>
    <row r="10" spans="1:8" s="91" customFormat="1" ht="15.75">
      <c r="A10" s="50"/>
      <c r="B10" s="259" t="s">
        <v>1320</v>
      </c>
      <c r="C10" s="259"/>
      <c r="D10" s="259"/>
      <c r="E10" s="259"/>
      <c r="F10" s="259"/>
      <c r="G10" s="259"/>
      <c r="H10" s="122"/>
    </row>
    <row r="11" spans="1:8" s="91" customFormat="1" ht="15.75" customHeight="1">
      <c r="A11" s="50"/>
      <c r="B11" s="258" t="s">
        <v>1323</v>
      </c>
      <c r="C11" s="258"/>
      <c r="D11" s="258"/>
      <c r="E11" s="258"/>
      <c r="F11" s="258"/>
      <c r="G11" s="258"/>
      <c r="H11" s="122"/>
    </row>
    <row r="12" spans="1:8" s="91" customFormat="1" ht="15.75">
      <c r="A12" s="50"/>
      <c r="B12" s="259" t="s">
        <v>1319</v>
      </c>
      <c r="C12" s="259"/>
      <c r="D12" s="259"/>
      <c r="E12" s="259"/>
      <c r="F12" s="259"/>
      <c r="G12" s="259"/>
      <c r="H12" s="122"/>
    </row>
    <row r="13" spans="1:7" s="91" customFormat="1" ht="15.75">
      <c r="A13" s="50"/>
      <c r="B13" s="155"/>
      <c r="C13" s="155"/>
      <c r="D13" s="155"/>
      <c r="E13" s="155"/>
      <c r="F13" s="155"/>
      <c r="G13" s="154" t="s">
        <v>1321</v>
      </c>
    </row>
    <row r="14" spans="1:7" s="91" customFormat="1" ht="28.5">
      <c r="A14" s="50"/>
      <c r="B14" s="158" t="s">
        <v>1314</v>
      </c>
      <c r="C14" s="159" t="s">
        <v>1315</v>
      </c>
      <c r="D14" s="159" t="s">
        <v>1317</v>
      </c>
      <c r="E14" s="159" t="s">
        <v>1318</v>
      </c>
      <c r="F14" s="159" t="s">
        <v>1446</v>
      </c>
      <c r="G14" s="159" t="s">
        <v>1460</v>
      </c>
    </row>
    <row r="15" spans="1:7" s="91" customFormat="1" ht="10.5" customHeight="1" thickBot="1">
      <c r="A15" s="50"/>
      <c r="B15" s="162"/>
      <c r="C15" s="160" t="s">
        <v>1332</v>
      </c>
      <c r="D15" s="160" t="s">
        <v>1335</v>
      </c>
      <c r="E15" s="161"/>
      <c r="F15" s="160" t="s">
        <v>1334</v>
      </c>
      <c r="G15" s="160" t="s">
        <v>1334</v>
      </c>
    </row>
    <row r="16" spans="1:7" s="91" customFormat="1" ht="16.5" thickBot="1">
      <c r="A16" s="50"/>
      <c r="B16" s="92" t="s">
        <v>78</v>
      </c>
      <c r="C16" s="226">
        <v>1206489.47</v>
      </c>
      <c r="D16" s="227">
        <v>132711.86</v>
      </c>
      <c r="E16" s="227">
        <v>132711.86</v>
      </c>
      <c r="F16" s="227">
        <v>132711.86</v>
      </c>
      <c r="G16" s="230" t="s">
        <v>16916</v>
      </c>
    </row>
    <row r="17" spans="1:7" s="91" customFormat="1" ht="16.5" thickBot="1">
      <c r="A17" s="50"/>
      <c r="B17" s="92" t="s">
        <v>79</v>
      </c>
      <c r="C17" s="228">
        <v>1275498.58</v>
      </c>
      <c r="D17" s="229">
        <v>140303.48</v>
      </c>
      <c r="E17" s="229">
        <v>140303.5</v>
      </c>
      <c r="F17" s="229">
        <v>140303.5</v>
      </c>
      <c r="G17" s="231" t="s">
        <v>16916</v>
      </c>
    </row>
    <row r="18" spans="1:7" s="91" customFormat="1" ht="16.5" thickBot="1">
      <c r="A18" s="50"/>
      <c r="B18" s="92" t="s">
        <v>80</v>
      </c>
      <c r="C18" s="228">
        <v>1369596.84</v>
      </c>
      <c r="D18" s="229">
        <v>150654.17</v>
      </c>
      <c r="E18" s="229">
        <v>150654.19</v>
      </c>
      <c r="F18" s="229">
        <v>150654.19</v>
      </c>
      <c r="G18" s="231" t="s">
        <v>16916</v>
      </c>
    </row>
    <row r="19" spans="1:7" s="91" customFormat="1" ht="16.5" thickBot="1">
      <c r="A19" s="50"/>
      <c r="B19" s="92" t="s">
        <v>81</v>
      </c>
      <c r="C19" s="228">
        <v>1290114.96</v>
      </c>
      <c r="D19" s="229">
        <v>141911.17</v>
      </c>
      <c r="E19" s="229">
        <v>141911.19</v>
      </c>
      <c r="F19" s="229">
        <v>141911.19</v>
      </c>
      <c r="G19" s="231" t="s">
        <v>16916</v>
      </c>
    </row>
    <row r="20" spans="1:7" s="91" customFormat="1" ht="16.5" thickBot="1">
      <c r="A20" s="50"/>
      <c r="B20" s="92" t="s">
        <v>82</v>
      </c>
      <c r="C20" s="228">
        <v>1294063.2</v>
      </c>
      <c r="D20" s="229">
        <v>142376.89</v>
      </c>
      <c r="E20" s="229">
        <v>142376.91</v>
      </c>
      <c r="F20" s="229">
        <v>142376.91</v>
      </c>
      <c r="G20" s="231" t="s">
        <v>16916</v>
      </c>
    </row>
    <row r="21" spans="1:7" s="91" customFormat="1" ht="16.5" thickBot="1">
      <c r="A21" s="50"/>
      <c r="B21" s="92" t="s">
        <v>83</v>
      </c>
      <c r="C21" s="228">
        <v>1282659.64</v>
      </c>
      <c r="D21" s="229">
        <v>141090.98</v>
      </c>
      <c r="E21" s="229">
        <v>141091</v>
      </c>
      <c r="F21" s="229">
        <v>141091</v>
      </c>
      <c r="G21" s="231" t="s">
        <v>16916</v>
      </c>
    </row>
    <row r="22" spans="1:7" s="91" customFormat="1" ht="16.5" thickBot="1">
      <c r="A22" s="50"/>
      <c r="B22" s="92" t="s">
        <v>84</v>
      </c>
      <c r="C22" s="228">
        <v>1282271.84</v>
      </c>
      <c r="D22" s="229">
        <v>141048.34</v>
      </c>
      <c r="E22" s="229">
        <v>141048.36</v>
      </c>
      <c r="F22" s="229">
        <v>141048.36</v>
      </c>
      <c r="G22" s="231" t="s">
        <v>16916</v>
      </c>
    </row>
    <row r="23" spans="1:7" s="91" customFormat="1" ht="16.5" thickBot="1">
      <c r="A23" s="50"/>
      <c r="B23" s="92" t="s">
        <v>85</v>
      </c>
      <c r="C23" s="228">
        <v>1279037.8</v>
      </c>
      <c r="D23" s="229">
        <v>140692.6</v>
      </c>
      <c r="E23" s="229">
        <v>140692.62</v>
      </c>
      <c r="F23" s="229">
        <v>140692.62</v>
      </c>
      <c r="G23" s="231" t="s">
        <v>16916</v>
      </c>
    </row>
    <row r="24" spans="1:7" s="91" customFormat="1" ht="16.5" thickBot="1">
      <c r="A24" s="50"/>
      <c r="B24" s="92" t="s">
        <v>86</v>
      </c>
      <c r="C24" s="228">
        <v>1277523.41</v>
      </c>
      <c r="D24" s="229">
        <v>140526.03</v>
      </c>
      <c r="E24" s="229">
        <v>140526.05</v>
      </c>
      <c r="F24" s="229">
        <v>140526.05</v>
      </c>
      <c r="G24" s="231" t="s">
        <v>16916</v>
      </c>
    </row>
    <row r="25" spans="1:7" s="91" customFormat="1" ht="16.5" thickBot="1">
      <c r="A25" s="50"/>
      <c r="B25" s="92" t="s">
        <v>87</v>
      </c>
      <c r="C25" s="228">
        <v>1276910.93</v>
      </c>
      <c r="D25" s="229">
        <v>140458.64</v>
      </c>
      <c r="E25" s="229">
        <v>140458.66</v>
      </c>
      <c r="F25" s="229">
        <v>140458.66</v>
      </c>
      <c r="G25" s="231" t="s">
        <v>16916</v>
      </c>
    </row>
    <row r="26" spans="1:12" s="91" customFormat="1" ht="16.5" thickBot="1">
      <c r="A26" s="50"/>
      <c r="B26" s="92" t="s">
        <v>88</v>
      </c>
      <c r="C26" s="228">
        <v>1274057.75</v>
      </c>
      <c r="D26" s="229">
        <v>140144.78</v>
      </c>
      <c r="E26" s="229">
        <v>140144.8</v>
      </c>
      <c r="F26" s="229">
        <v>140144.8</v>
      </c>
      <c r="G26" s="231" t="s">
        <v>16916</v>
      </c>
      <c r="I26" s="50"/>
      <c r="J26" s="50"/>
      <c r="K26" s="50"/>
      <c r="L26" s="50"/>
    </row>
    <row r="27" spans="2:7" ht="16.5" thickBot="1">
      <c r="B27" s="92" t="s">
        <v>89</v>
      </c>
      <c r="C27" s="228">
        <v>1264934.24</v>
      </c>
      <c r="D27" s="229">
        <v>139141.21</v>
      </c>
      <c r="E27" s="229">
        <v>139141.23</v>
      </c>
      <c r="F27" s="229">
        <v>139141.23</v>
      </c>
      <c r="G27" s="231" t="s">
        <v>16916</v>
      </c>
    </row>
    <row r="28" spans="2:7" ht="16.5" thickBot="1">
      <c r="B28" s="92" t="s">
        <v>1065</v>
      </c>
      <c r="C28" s="228">
        <v>1270881.16</v>
      </c>
      <c r="D28" s="229">
        <v>139797.46</v>
      </c>
      <c r="E28" s="229">
        <v>139797.48</v>
      </c>
      <c r="F28" s="229">
        <v>139797.48</v>
      </c>
      <c r="G28" s="231" t="s">
        <v>16916</v>
      </c>
    </row>
    <row r="29" spans="2:7" ht="15.75">
      <c r="B29" s="93" t="s">
        <v>413</v>
      </c>
      <c r="C29" s="77">
        <f>SUM(C16:C28)</f>
        <v>16644039.82</v>
      </c>
      <c r="D29" s="77">
        <f>SUM(D16:D28)</f>
        <v>1830857.61</v>
      </c>
      <c r="E29" s="77">
        <f>SUM(E16:E28)</f>
        <v>1830857.8499999999</v>
      </c>
      <c r="F29" s="77">
        <f>SUM(F16:F28)</f>
        <v>1830857.8499999999</v>
      </c>
      <c r="G29" s="77">
        <f>SUM(G16:G28)</f>
        <v>0</v>
      </c>
    </row>
    <row r="34" spans="2:8" ht="12.75">
      <c r="B34" s="259" t="s">
        <v>1322</v>
      </c>
      <c r="C34" s="259"/>
      <c r="D34" s="259"/>
      <c r="E34" s="259"/>
      <c r="F34" s="259"/>
      <c r="G34" s="259"/>
      <c r="H34" s="259"/>
    </row>
    <row r="35" spans="2:8" ht="12.75">
      <c r="B35" s="258" t="s">
        <v>1324</v>
      </c>
      <c r="C35" s="259"/>
      <c r="D35" s="259"/>
      <c r="E35" s="259"/>
      <c r="F35" s="259"/>
      <c r="G35" s="259"/>
      <c r="H35" s="259"/>
    </row>
    <row r="36" spans="2:8" ht="12.75">
      <c r="B36" s="259" t="s">
        <v>1319</v>
      </c>
      <c r="C36" s="259"/>
      <c r="D36" s="259"/>
      <c r="E36" s="259"/>
      <c r="F36" s="259"/>
      <c r="G36" s="259"/>
      <c r="H36" s="259"/>
    </row>
    <row r="37" spans="2:8" ht="12.75">
      <c r="B37" s="91"/>
      <c r="C37" s="91"/>
      <c r="D37" s="91"/>
      <c r="E37" s="91"/>
      <c r="F37" s="91"/>
      <c r="G37" s="91"/>
      <c r="H37" s="154" t="s">
        <v>1321</v>
      </c>
    </row>
    <row r="38" spans="2:8" ht="28.5">
      <c r="B38" s="158" t="s">
        <v>1314</v>
      </c>
      <c r="C38" s="159" t="s">
        <v>1315</v>
      </c>
      <c r="D38" s="159" t="s">
        <v>1325</v>
      </c>
      <c r="E38" s="159" t="s">
        <v>1318</v>
      </c>
      <c r="F38" s="159" t="s">
        <v>1316</v>
      </c>
      <c r="G38" s="159" t="s">
        <v>1446</v>
      </c>
      <c r="H38" s="159" t="s">
        <v>1460</v>
      </c>
    </row>
    <row r="39" spans="2:8" ht="13.5" thickBot="1">
      <c r="B39" s="162"/>
      <c r="C39" s="160" t="s">
        <v>1332</v>
      </c>
      <c r="D39" s="160"/>
      <c r="E39" s="161"/>
      <c r="F39" s="160" t="s">
        <v>1333</v>
      </c>
      <c r="G39" s="160" t="s">
        <v>1334</v>
      </c>
      <c r="H39" s="160" t="s">
        <v>1334</v>
      </c>
    </row>
    <row r="40" spans="2:8" ht="16.5" thickBot="1">
      <c r="B40" s="92" t="s">
        <v>78</v>
      </c>
      <c r="C40" s="226">
        <v>1206489.47</v>
      </c>
      <c r="D40" s="227">
        <v>253362.49</v>
      </c>
      <c r="E40" s="232">
        <v>253362.49</v>
      </c>
      <c r="F40" s="230">
        <v>145.86</v>
      </c>
      <c r="G40" s="227">
        <v>253216.63</v>
      </c>
      <c r="H40" s="230">
        <v>440.37</v>
      </c>
    </row>
    <row r="41" spans="2:8" ht="16.5" thickBot="1">
      <c r="B41" s="92" t="s">
        <v>79</v>
      </c>
      <c r="C41" s="228">
        <v>1275498.58</v>
      </c>
      <c r="D41" s="229">
        <v>267854.49</v>
      </c>
      <c r="E41" s="229">
        <v>267854.49</v>
      </c>
      <c r="F41" s="231">
        <v>145.86</v>
      </c>
      <c r="G41" s="229">
        <v>267708.63</v>
      </c>
      <c r="H41" s="231">
        <v>215.66</v>
      </c>
    </row>
    <row r="42" spans="2:8" ht="16.5" thickBot="1">
      <c r="B42" s="92" t="s">
        <v>80</v>
      </c>
      <c r="C42" s="228">
        <v>1369596.84</v>
      </c>
      <c r="D42" s="229">
        <v>301494.93</v>
      </c>
      <c r="E42" s="229">
        <v>301494.93</v>
      </c>
      <c r="F42" s="231">
        <v>145.86</v>
      </c>
      <c r="G42" s="229">
        <v>301349.07</v>
      </c>
      <c r="H42" s="231">
        <v>348.35</v>
      </c>
    </row>
    <row r="43" spans="2:8" ht="16.5" thickBot="1">
      <c r="B43" s="92" t="s">
        <v>81</v>
      </c>
      <c r="C43" s="228">
        <v>1290114.96</v>
      </c>
      <c r="D43" s="229">
        <v>283993.14</v>
      </c>
      <c r="E43" s="229">
        <v>283993.14</v>
      </c>
      <c r="F43" s="231">
        <v>145.86</v>
      </c>
      <c r="G43" s="229">
        <v>283847.28</v>
      </c>
      <c r="H43" s="231" t="s">
        <v>16917</v>
      </c>
    </row>
    <row r="44" spans="2:8" ht="16.5" thickBot="1">
      <c r="B44" s="92" t="s">
        <v>82</v>
      </c>
      <c r="C44" s="228">
        <v>1294063.2</v>
      </c>
      <c r="D44" s="229">
        <v>284925.76</v>
      </c>
      <c r="E44" s="229">
        <v>284925.76</v>
      </c>
      <c r="F44" s="231">
        <v>145.86</v>
      </c>
      <c r="G44" s="229">
        <v>284779.9</v>
      </c>
      <c r="H44" s="231" t="s">
        <v>16917</v>
      </c>
    </row>
    <row r="45" spans="2:8" ht="16.5" thickBot="1">
      <c r="B45" s="92" t="s">
        <v>83</v>
      </c>
      <c r="C45" s="228">
        <v>1282659.64</v>
      </c>
      <c r="D45" s="229">
        <v>282351.41</v>
      </c>
      <c r="E45" s="229">
        <v>282351.41</v>
      </c>
      <c r="F45" s="231">
        <v>145.86</v>
      </c>
      <c r="G45" s="229">
        <v>282205.55</v>
      </c>
      <c r="H45" s="231" t="s">
        <v>16917</v>
      </c>
    </row>
    <row r="46" spans="2:8" ht="16.5" thickBot="1">
      <c r="B46" s="92" t="s">
        <v>84</v>
      </c>
      <c r="C46" s="228">
        <v>1282271.84</v>
      </c>
      <c r="D46" s="229">
        <v>282266.02</v>
      </c>
      <c r="E46" s="229">
        <v>282266.02</v>
      </c>
      <c r="F46" s="231">
        <v>145.86</v>
      </c>
      <c r="G46" s="229">
        <v>282120.16</v>
      </c>
      <c r="H46" s="231" t="s">
        <v>16917</v>
      </c>
    </row>
    <row r="47" spans="2:8" ht="16.5" thickBot="1">
      <c r="B47" s="92" t="s">
        <v>85</v>
      </c>
      <c r="C47" s="228">
        <v>1279037.8</v>
      </c>
      <c r="D47" s="229">
        <v>281553.87</v>
      </c>
      <c r="E47" s="229">
        <v>281553.87</v>
      </c>
      <c r="F47" s="231">
        <v>145.86</v>
      </c>
      <c r="G47" s="229">
        <v>281408.01</v>
      </c>
      <c r="H47" s="231" t="s">
        <v>16917</v>
      </c>
    </row>
    <row r="48" spans="2:8" ht="16.5" thickBot="1">
      <c r="B48" s="92" t="s">
        <v>86</v>
      </c>
      <c r="C48" s="228">
        <v>1277523.41</v>
      </c>
      <c r="D48" s="229">
        <v>281220.39</v>
      </c>
      <c r="E48" s="229">
        <v>281220.39</v>
      </c>
      <c r="F48" s="231">
        <v>145.86</v>
      </c>
      <c r="G48" s="229">
        <v>281074.53</v>
      </c>
      <c r="H48" s="231" t="s">
        <v>16917</v>
      </c>
    </row>
    <row r="49" spans="2:8" ht="16.5" thickBot="1">
      <c r="B49" s="92" t="s">
        <v>87</v>
      </c>
      <c r="C49" s="228">
        <v>1276910.93</v>
      </c>
      <c r="D49" s="229">
        <v>281085.52</v>
      </c>
      <c r="E49" s="229">
        <v>281085.52</v>
      </c>
      <c r="F49" s="231">
        <v>145.86</v>
      </c>
      <c r="G49" s="229">
        <v>280939.66</v>
      </c>
      <c r="H49" s="231" t="s">
        <v>16917</v>
      </c>
    </row>
    <row r="50" spans="2:8" ht="16.5" thickBot="1">
      <c r="B50" s="92" t="s">
        <v>88</v>
      </c>
      <c r="C50" s="228">
        <v>1274057.75</v>
      </c>
      <c r="D50" s="229">
        <v>280457.26</v>
      </c>
      <c r="E50" s="229">
        <v>280457.26</v>
      </c>
      <c r="F50" s="231">
        <v>145.86</v>
      </c>
      <c r="G50" s="229">
        <v>280311.4</v>
      </c>
      <c r="H50" s="231" t="s">
        <v>16917</v>
      </c>
    </row>
    <row r="51" spans="2:8" ht="16.5" thickBot="1">
      <c r="B51" s="92" t="s">
        <v>89</v>
      </c>
      <c r="C51" s="228">
        <v>1264934.24</v>
      </c>
      <c r="D51" s="229">
        <v>278448.26</v>
      </c>
      <c r="E51" s="229">
        <v>278448.26</v>
      </c>
      <c r="F51" s="231">
        <v>145.86</v>
      </c>
      <c r="G51" s="229">
        <v>278302.4</v>
      </c>
      <c r="H51" s="231" t="s">
        <v>16917</v>
      </c>
    </row>
    <row r="52" spans="2:8" ht="16.5" thickBot="1">
      <c r="B52" s="92" t="s">
        <v>1065</v>
      </c>
      <c r="C52" s="228">
        <v>1270881.16</v>
      </c>
      <c r="D52" s="229">
        <v>279757.78</v>
      </c>
      <c r="E52" s="229">
        <v>279757.78</v>
      </c>
      <c r="F52" s="231" t="s">
        <v>16918</v>
      </c>
      <c r="G52" s="229">
        <v>279757.82</v>
      </c>
      <c r="H52" s="231" t="s">
        <v>16917</v>
      </c>
    </row>
    <row r="53" spans="2:8" ht="15.75">
      <c r="B53" s="93" t="s">
        <v>413</v>
      </c>
      <c r="C53" s="77">
        <f aca="true" t="shared" si="0" ref="C53:H53">SUM(C40:C52)</f>
        <v>16644039.82</v>
      </c>
      <c r="D53" s="77">
        <f t="shared" si="0"/>
        <v>3638771.3200000003</v>
      </c>
      <c r="E53" s="77">
        <f t="shared" si="0"/>
        <v>3638771.3200000003</v>
      </c>
      <c r="F53" s="77">
        <f t="shared" si="0"/>
        <v>1750.3200000000006</v>
      </c>
      <c r="G53" s="77">
        <f t="shared" si="0"/>
        <v>3637021.0400000005</v>
      </c>
      <c r="H53" s="77">
        <f t="shared" si="0"/>
        <v>1004.38</v>
      </c>
    </row>
    <row r="58" spans="2:8" ht="12.75">
      <c r="B58" s="259" t="s">
        <v>1448</v>
      </c>
      <c r="C58" s="259"/>
      <c r="D58" s="259"/>
      <c r="E58" s="259"/>
      <c r="F58" s="259"/>
      <c r="G58" s="259"/>
      <c r="H58" s="122"/>
    </row>
    <row r="59" spans="2:8" ht="12.75" customHeight="1">
      <c r="B59" s="258" t="s">
        <v>1447</v>
      </c>
      <c r="C59" s="258"/>
      <c r="D59" s="258"/>
      <c r="E59" s="258"/>
      <c r="F59" s="258"/>
      <c r="G59" s="258"/>
      <c r="H59" s="122"/>
    </row>
    <row r="60" spans="2:8" ht="12.75">
      <c r="B60" s="258" t="s">
        <v>1319</v>
      </c>
      <c r="C60" s="259"/>
      <c r="D60" s="259"/>
      <c r="E60" s="259"/>
      <c r="F60" s="259"/>
      <c r="G60" s="259"/>
      <c r="H60" s="122"/>
    </row>
    <row r="61" spans="2:7" ht="12.75">
      <c r="B61" s="91"/>
      <c r="C61" s="91"/>
      <c r="D61" s="91"/>
      <c r="E61" s="91"/>
      <c r="F61" s="91"/>
      <c r="G61" s="154" t="s">
        <v>1321</v>
      </c>
    </row>
    <row r="62" spans="2:7" ht="28.5">
      <c r="B62" s="158" t="s">
        <v>1314</v>
      </c>
      <c r="C62" s="159" t="s">
        <v>1315</v>
      </c>
      <c r="D62" s="159" t="s">
        <v>1325</v>
      </c>
      <c r="E62" s="159" t="s">
        <v>1318</v>
      </c>
      <c r="F62" s="159" t="s">
        <v>1446</v>
      </c>
      <c r="G62" s="159" t="s">
        <v>1460</v>
      </c>
    </row>
    <row r="63" spans="2:7" ht="12.75">
      <c r="B63" s="162"/>
      <c r="C63" s="160" t="s">
        <v>1332</v>
      </c>
      <c r="D63" s="160"/>
      <c r="E63" s="161"/>
      <c r="F63" s="160" t="s">
        <v>1334</v>
      </c>
      <c r="G63" s="160" t="s">
        <v>1334</v>
      </c>
    </row>
    <row r="64" spans="2:7" ht="15.75">
      <c r="B64" s="92" t="s">
        <v>78</v>
      </c>
      <c r="C64" s="78"/>
      <c r="D64" s="78"/>
      <c r="E64" s="78"/>
      <c r="F64" s="78"/>
      <c r="G64" s="78"/>
    </row>
    <row r="65" spans="2:7" ht="15.75">
      <c r="B65" s="92" t="s">
        <v>79</v>
      </c>
      <c r="C65" s="78"/>
      <c r="D65" s="78"/>
      <c r="E65" s="78"/>
      <c r="F65" s="78"/>
      <c r="G65" s="78"/>
    </row>
    <row r="66" spans="2:7" ht="15.75">
      <c r="B66" s="92" t="s">
        <v>80</v>
      </c>
      <c r="C66" s="78"/>
      <c r="D66" s="78"/>
      <c r="E66" s="78"/>
      <c r="F66" s="78"/>
      <c r="G66" s="78"/>
    </row>
    <row r="67" spans="2:7" ht="15.75">
      <c r="B67" s="92" t="s">
        <v>81</v>
      </c>
      <c r="C67" s="78"/>
      <c r="D67" s="78"/>
      <c r="E67" s="78"/>
      <c r="F67" s="78"/>
      <c r="G67" s="78"/>
    </row>
    <row r="68" spans="2:7" ht="15.75">
      <c r="B68" s="92" t="s">
        <v>82</v>
      </c>
      <c r="C68" s="78"/>
      <c r="D68" s="78"/>
      <c r="E68" s="78"/>
      <c r="F68" s="78"/>
      <c r="G68" s="78"/>
    </row>
    <row r="69" spans="2:7" ht="15.75">
      <c r="B69" s="92" t="s">
        <v>83</v>
      </c>
      <c r="C69" s="78"/>
      <c r="D69" s="78"/>
      <c r="E69" s="78"/>
      <c r="F69" s="78"/>
      <c r="G69" s="78"/>
    </row>
    <row r="70" spans="2:7" ht="15.75">
      <c r="B70" s="92" t="s">
        <v>84</v>
      </c>
      <c r="C70" s="78"/>
      <c r="D70" s="78"/>
      <c r="E70" s="78"/>
      <c r="F70" s="78"/>
      <c r="G70" s="78"/>
    </row>
    <row r="71" spans="2:7" ht="15.75">
      <c r="B71" s="92" t="s">
        <v>85</v>
      </c>
      <c r="C71" s="78"/>
      <c r="D71" s="78"/>
      <c r="E71" s="78"/>
      <c r="F71" s="78"/>
      <c r="G71" s="78"/>
    </row>
    <row r="72" spans="2:7" ht="15.75">
      <c r="B72" s="92" t="s">
        <v>86</v>
      </c>
      <c r="C72" s="78"/>
      <c r="D72" s="78"/>
      <c r="E72" s="78"/>
      <c r="F72" s="78"/>
      <c r="G72" s="78"/>
    </row>
    <row r="73" spans="2:7" ht="15.75">
      <c r="B73" s="92" t="s">
        <v>87</v>
      </c>
      <c r="C73" s="78"/>
      <c r="D73" s="78"/>
      <c r="E73" s="78"/>
      <c r="F73" s="78"/>
      <c r="G73" s="78"/>
    </row>
    <row r="74" spans="2:7" ht="15.75">
      <c r="B74" s="92" t="s">
        <v>88</v>
      </c>
      <c r="C74" s="78"/>
      <c r="D74" s="78"/>
      <c r="E74" s="78"/>
      <c r="F74" s="78"/>
      <c r="G74" s="78"/>
    </row>
    <row r="75" spans="2:7" ht="15.75">
      <c r="B75" s="92" t="s">
        <v>89</v>
      </c>
      <c r="C75" s="78"/>
      <c r="D75" s="78"/>
      <c r="E75" s="78"/>
      <c r="F75" s="78"/>
      <c r="G75" s="78"/>
    </row>
    <row r="76" spans="2:7" ht="15.75">
      <c r="B76" s="92" t="s">
        <v>1065</v>
      </c>
      <c r="C76" s="78"/>
      <c r="D76" s="78"/>
      <c r="E76" s="78"/>
      <c r="F76" s="78"/>
      <c r="G76" s="78"/>
    </row>
    <row r="77" spans="2:7" ht="15.75">
      <c r="B77" s="93" t="s">
        <v>413</v>
      </c>
      <c r="C77" s="77">
        <f>SUM(C64:C76)</f>
        <v>0</v>
      </c>
      <c r="D77" s="77">
        <f>SUM(D64:D76)</f>
        <v>0</v>
      </c>
      <c r="E77" s="77">
        <f>SUM(E64:E76)</f>
        <v>0</v>
      </c>
      <c r="F77" s="77">
        <f>SUM(F64:F76)</f>
        <v>0</v>
      </c>
      <c r="G77" s="77">
        <f>SUM(G64:G76)</f>
        <v>0</v>
      </c>
    </row>
    <row r="81" ht="12.75">
      <c r="B81" s="156" t="s">
        <v>1331</v>
      </c>
    </row>
    <row r="82" ht="12.75">
      <c r="B82" s="94" t="s">
        <v>1326</v>
      </c>
    </row>
    <row r="83" ht="12.75">
      <c r="B83" s="94" t="s">
        <v>1327</v>
      </c>
    </row>
    <row r="84" ht="12.75">
      <c r="B84" s="94" t="s">
        <v>1328</v>
      </c>
    </row>
    <row r="85" ht="12.75">
      <c r="B85" s="94" t="s">
        <v>1329</v>
      </c>
    </row>
    <row r="86" ht="12.75">
      <c r="B86" s="94" t="s">
        <v>1330</v>
      </c>
    </row>
    <row r="89" ht="12.75">
      <c r="B89" s="157"/>
    </row>
  </sheetData>
  <sheetProtection password="C61A" sheet="1" selectLockedCells="1"/>
  <mergeCells count="14">
    <mergeCell ref="B60:G60"/>
    <mergeCell ref="B12:G12"/>
    <mergeCell ref="B11:G11"/>
    <mergeCell ref="B34:H34"/>
    <mergeCell ref="B36:H36"/>
    <mergeCell ref="B35:H35"/>
    <mergeCell ref="B6:H6"/>
    <mergeCell ref="B59:G59"/>
    <mergeCell ref="B58:G58"/>
    <mergeCell ref="B2:H2"/>
    <mergeCell ref="B3:H3"/>
    <mergeCell ref="B8:H8"/>
    <mergeCell ref="B7:H7"/>
    <mergeCell ref="B10:G10"/>
  </mergeCells>
  <conditionalFormatting sqref="C29:G29 C53:H53 C64:G77">
    <cfRule type="cellIs" priority="18" dxfId="65" operator="equal" stopIfTrue="1">
      <formula>""</formula>
    </cfRule>
  </conditionalFormatting>
  <dataValidations count="2">
    <dataValidation type="decimal" operator="lessThan" allowBlank="1" showInputMessage="1" showErrorMessage="1" sqref="C77:G77 C53:H53 C29:G29">
      <formula1>999999999999</formula1>
    </dataValidation>
    <dataValidation type="decimal" operator="lessThan" allowBlank="1" showInputMessage="1" showErrorMessage="1" errorTitle="Aplicativo de Informações:" error="Digitar apenas números com decimal separada por vírgula." sqref="C64:G76">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2" manualBreakCount="2">
    <brk id="32" min="1" max="16383" man="1"/>
    <brk id="56" min="1" max="16383" man="1"/>
  </rowBreaks>
  <drawing r:id="rId2"/>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L59"/>
  <sheetViews>
    <sheetView showGridLines="0" showRowColHeaders="0" workbookViewId="0" topLeftCell="A40">
      <selection activeCell="C38" sqref="C38:H50"/>
    </sheetView>
  </sheetViews>
  <sheetFormatPr defaultColWidth="10.66015625" defaultRowHeight="12.75"/>
  <cols>
    <col min="1" max="1" width="22.33203125" style="94" customWidth="1"/>
    <col min="2" max="2" width="23.66015625" style="94" customWidth="1"/>
    <col min="3" max="3" width="24" style="94" customWidth="1"/>
    <col min="4" max="5" width="27.16015625" style="94" customWidth="1"/>
    <col min="6" max="7" width="27.33203125" style="94" customWidth="1"/>
    <col min="8" max="8" width="27.83203125" style="94" customWidth="1"/>
    <col min="9" max="12" width="20.5" style="94" customWidth="1"/>
    <col min="13" max="13" width="18.16015625" style="94" customWidth="1"/>
    <col min="14" max="243" width="10.66015625" style="94" customWidth="1"/>
    <col min="244" max="16384" width="10.66015625" style="94" customWidth="1"/>
  </cols>
  <sheetData>
    <row r="1" spans="1:7" s="4" customFormat="1" ht="15.75">
      <c r="A1" s="33"/>
      <c r="B1" s="34"/>
      <c r="C1" s="5"/>
      <c r="D1" s="5"/>
      <c r="E1" s="9"/>
      <c r="F1" s="9"/>
      <c r="G1" s="9"/>
    </row>
    <row r="2" spans="2:8" s="4" customFormat="1" ht="15.75" customHeight="1">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row>
    <row r="3" spans="2:8" s="10" customFormat="1" ht="18.75" customHeight="1">
      <c r="B3" s="255" t="str">
        <f>IF(SUM!$G$3="","",IF(SUM!$G$3="RECIFE","CIDADE DO RECIFE","MUNICÍPIO DE "&amp;UPPER(SUM!G3)))</f>
        <v>MUNICÍPIO DE JOÃO ALFREDO</v>
      </c>
      <c r="C3" s="255"/>
      <c r="D3" s="255"/>
      <c r="E3" s="255"/>
      <c r="F3" s="255"/>
      <c r="G3" s="255"/>
      <c r="H3" s="255"/>
    </row>
    <row r="4" spans="1:8" s="10" customFormat="1" ht="18.75">
      <c r="A4" s="125"/>
      <c r="B4" s="125"/>
      <c r="C4" s="125"/>
      <c r="D4" s="125"/>
      <c r="E4" s="32"/>
      <c r="F4" s="32"/>
      <c r="G4" s="32"/>
      <c r="H4" s="32"/>
    </row>
    <row r="5" spans="1:8" s="10" customFormat="1" ht="24" customHeight="1">
      <c r="A5" s="125"/>
      <c r="B5" s="125"/>
      <c r="C5" s="125"/>
      <c r="D5" s="125"/>
      <c r="E5" s="32"/>
      <c r="F5" s="32"/>
      <c r="G5" s="32"/>
      <c r="H5" s="32"/>
    </row>
    <row r="6" spans="1:12" s="9" customFormat="1" ht="15.75">
      <c r="A6" s="8"/>
      <c r="B6" s="257" t="s">
        <v>1449</v>
      </c>
      <c r="C6" s="257"/>
      <c r="D6" s="257"/>
      <c r="E6" s="257"/>
      <c r="F6" s="257"/>
      <c r="G6" s="257"/>
      <c r="H6" s="257"/>
      <c r="K6" s="7"/>
      <c r="L6" s="8"/>
    </row>
    <row r="7" spans="1:12" s="9" customFormat="1" ht="15.75">
      <c r="A7" s="8"/>
      <c r="B7" s="261" t="s">
        <v>6680</v>
      </c>
      <c r="C7" s="261"/>
      <c r="D7" s="261"/>
      <c r="E7" s="261"/>
      <c r="F7" s="261"/>
      <c r="G7" s="261"/>
      <c r="H7" s="261"/>
      <c r="K7" s="7"/>
      <c r="L7" s="8"/>
    </row>
    <row r="8" spans="1:12" s="9" customFormat="1" ht="36" customHeight="1">
      <c r="A8" s="8"/>
      <c r="B8" s="260"/>
      <c r="C8" s="260"/>
      <c r="D8" s="260"/>
      <c r="E8" s="260"/>
      <c r="F8" s="260"/>
      <c r="G8" s="260"/>
      <c r="H8" s="260"/>
      <c r="K8" s="7"/>
      <c r="L8" s="8"/>
    </row>
    <row r="9" spans="1:8" s="91" customFormat="1" ht="15.75">
      <c r="A9" s="50"/>
      <c r="B9" s="259" t="s">
        <v>1336</v>
      </c>
      <c r="C9" s="259"/>
      <c r="D9" s="259"/>
      <c r="E9" s="259"/>
      <c r="F9" s="259"/>
      <c r="G9" s="259"/>
      <c r="H9" s="122"/>
    </row>
    <row r="10" spans="1:8" s="91" customFormat="1" ht="15.75" customHeight="1">
      <c r="A10" s="50"/>
      <c r="B10" s="258" t="s">
        <v>1337</v>
      </c>
      <c r="C10" s="258"/>
      <c r="D10" s="258"/>
      <c r="E10" s="258"/>
      <c r="F10" s="258"/>
      <c r="G10" s="258"/>
      <c r="H10" s="122"/>
    </row>
    <row r="11" spans="1:8" s="91" customFormat="1" ht="15.75">
      <c r="A11" s="50"/>
      <c r="B11" s="259" t="s">
        <v>1319</v>
      </c>
      <c r="C11" s="259"/>
      <c r="D11" s="259"/>
      <c r="E11" s="259"/>
      <c r="F11" s="259"/>
      <c r="G11" s="259"/>
      <c r="H11" s="122"/>
    </row>
    <row r="12" spans="1:7" s="91" customFormat="1" ht="15.75">
      <c r="A12" s="50"/>
      <c r="B12" s="155"/>
      <c r="C12" s="155"/>
      <c r="D12" s="155"/>
      <c r="E12" s="155"/>
      <c r="F12" s="155"/>
      <c r="G12" s="154" t="s">
        <v>1321</v>
      </c>
    </row>
    <row r="13" spans="1:7" s="91" customFormat="1" ht="28.5">
      <c r="A13" s="50"/>
      <c r="B13" s="158" t="s">
        <v>1314</v>
      </c>
      <c r="C13" s="159" t="s">
        <v>1315</v>
      </c>
      <c r="D13" s="159" t="s">
        <v>1317</v>
      </c>
      <c r="E13" s="159" t="s">
        <v>1318</v>
      </c>
      <c r="F13" s="159" t="s">
        <v>1446</v>
      </c>
      <c r="G13" s="159" t="s">
        <v>1460</v>
      </c>
    </row>
    <row r="14" spans="1:7" s="91" customFormat="1" ht="10.5" customHeight="1" thickBot="1">
      <c r="A14" s="50"/>
      <c r="B14" s="162"/>
      <c r="C14" s="160" t="s">
        <v>1332</v>
      </c>
      <c r="D14" s="160" t="s">
        <v>1335</v>
      </c>
      <c r="E14" s="161"/>
      <c r="F14" s="160" t="s">
        <v>1334</v>
      </c>
      <c r="G14" s="160" t="s">
        <v>1334</v>
      </c>
    </row>
    <row r="15" spans="1:7" s="91" customFormat="1" ht="16.5" thickBot="1">
      <c r="A15" s="50"/>
      <c r="B15" s="92" t="s">
        <v>78</v>
      </c>
      <c r="C15" s="226">
        <v>1328496.71</v>
      </c>
      <c r="D15" s="227">
        <v>133002.46</v>
      </c>
      <c r="E15" s="227">
        <v>133038.46</v>
      </c>
      <c r="F15" s="227">
        <v>133038.46</v>
      </c>
      <c r="G15" s="230" t="s">
        <v>16917</v>
      </c>
    </row>
    <row r="16" spans="1:7" s="91" customFormat="1" ht="16.5" thickBot="1">
      <c r="A16" s="50"/>
      <c r="B16" s="92" t="s">
        <v>79</v>
      </c>
      <c r="C16" s="228">
        <v>1405886.86</v>
      </c>
      <c r="D16" s="229">
        <v>140793.63</v>
      </c>
      <c r="E16" s="229">
        <v>140793.63</v>
      </c>
      <c r="F16" s="229">
        <v>140793.63</v>
      </c>
      <c r="G16" s="231" t="s">
        <v>16917</v>
      </c>
    </row>
    <row r="17" spans="1:7" s="91" customFormat="1" ht="16.5" thickBot="1">
      <c r="A17" s="50"/>
      <c r="B17" s="92" t="s">
        <v>80</v>
      </c>
      <c r="C17" s="228">
        <v>1500771.74</v>
      </c>
      <c r="D17" s="229">
        <v>149491.75</v>
      </c>
      <c r="E17" s="229">
        <v>149491.75</v>
      </c>
      <c r="F17" s="229">
        <v>149491.75</v>
      </c>
      <c r="G17" s="231" t="s">
        <v>16917</v>
      </c>
    </row>
    <row r="18" spans="1:7" s="91" customFormat="1" ht="16.5" thickBot="1">
      <c r="A18" s="50"/>
      <c r="B18" s="92" t="s">
        <v>81</v>
      </c>
      <c r="C18" s="228">
        <v>1427424.38</v>
      </c>
      <c r="D18" s="229">
        <v>141416.61</v>
      </c>
      <c r="E18" s="229">
        <v>141416.61</v>
      </c>
      <c r="F18" s="229">
        <v>141416.61</v>
      </c>
      <c r="G18" s="231" t="s">
        <v>16917</v>
      </c>
    </row>
    <row r="19" spans="1:7" s="91" customFormat="1" ht="16.5" thickBot="1">
      <c r="A19" s="50"/>
      <c r="B19" s="92" t="s">
        <v>82</v>
      </c>
      <c r="C19" s="228">
        <v>1444739.21</v>
      </c>
      <c r="D19" s="229">
        <v>143472.01</v>
      </c>
      <c r="E19" s="229">
        <v>143472.01</v>
      </c>
      <c r="F19" s="229">
        <v>143472.01</v>
      </c>
      <c r="G19" s="231" t="s">
        <v>16917</v>
      </c>
    </row>
    <row r="20" spans="1:7" s="91" customFormat="1" ht="16.5" thickBot="1">
      <c r="A20" s="50"/>
      <c r="B20" s="92" t="s">
        <v>83</v>
      </c>
      <c r="C20" s="228">
        <v>1427702.25</v>
      </c>
      <c r="D20" s="229">
        <v>141799.94</v>
      </c>
      <c r="E20" s="229">
        <v>141799.94</v>
      </c>
      <c r="F20" s="229">
        <v>141799.94</v>
      </c>
      <c r="G20" s="231" t="s">
        <v>16917</v>
      </c>
    </row>
    <row r="21" spans="1:7" s="91" customFormat="1" ht="16.5" thickBot="1">
      <c r="A21" s="50"/>
      <c r="B21" s="92" t="s">
        <v>84</v>
      </c>
      <c r="C21" s="228">
        <v>1427698.46</v>
      </c>
      <c r="D21" s="229">
        <v>141817.91</v>
      </c>
      <c r="E21" s="229">
        <v>141817.91</v>
      </c>
      <c r="F21" s="229">
        <v>141817.91</v>
      </c>
      <c r="G21" s="231" t="s">
        <v>16917</v>
      </c>
    </row>
    <row r="22" spans="1:7" s="91" customFormat="1" ht="16.5" thickBot="1">
      <c r="A22" s="50"/>
      <c r="B22" s="92" t="s">
        <v>85</v>
      </c>
      <c r="C22" s="228">
        <v>1433071.6</v>
      </c>
      <c r="D22" s="229">
        <v>142167.65</v>
      </c>
      <c r="E22" s="229">
        <v>142167.65</v>
      </c>
      <c r="F22" s="229">
        <v>142167.65</v>
      </c>
      <c r="G22" s="231" t="s">
        <v>16917</v>
      </c>
    </row>
    <row r="23" spans="1:7" s="91" customFormat="1" ht="16.5" thickBot="1">
      <c r="A23" s="50"/>
      <c r="B23" s="92" t="s">
        <v>86</v>
      </c>
      <c r="C23" s="228">
        <v>1431322.62</v>
      </c>
      <c r="D23" s="229">
        <v>141977.81</v>
      </c>
      <c r="E23" s="229">
        <v>141977.81</v>
      </c>
      <c r="F23" s="229">
        <v>141415.26</v>
      </c>
      <c r="G23" s="231" t="s">
        <v>16917</v>
      </c>
    </row>
    <row r="24" spans="1:7" s="91" customFormat="1" ht="16.5" thickBot="1">
      <c r="A24" s="50"/>
      <c r="B24" s="92" t="s">
        <v>87</v>
      </c>
      <c r="C24" s="228">
        <v>1424525.23</v>
      </c>
      <c r="D24" s="229">
        <v>141133.6</v>
      </c>
      <c r="E24" s="229">
        <v>141133.6</v>
      </c>
      <c r="F24" s="229">
        <v>141133.6</v>
      </c>
      <c r="G24" s="231" t="s">
        <v>16917</v>
      </c>
    </row>
    <row r="25" spans="1:12" s="91" customFormat="1" ht="16.5" thickBot="1">
      <c r="A25" s="50"/>
      <c r="B25" s="92" t="s">
        <v>88</v>
      </c>
      <c r="C25" s="228">
        <v>1422720.88</v>
      </c>
      <c r="D25" s="229">
        <v>141011.17</v>
      </c>
      <c r="E25" s="229">
        <v>141011.17</v>
      </c>
      <c r="F25" s="229">
        <v>141011.17</v>
      </c>
      <c r="G25" s="231" t="s">
        <v>16917</v>
      </c>
      <c r="I25" s="50"/>
      <c r="J25" s="50"/>
      <c r="K25" s="50"/>
      <c r="L25" s="50"/>
    </row>
    <row r="26" spans="2:7" ht="16.5" thickBot="1">
      <c r="B26" s="92" t="s">
        <v>89</v>
      </c>
      <c r="C26" s="228">
        <v>1417531.31</v>
      </c>
      <c r="D26" s="229">
        <v>140401.29</v>
      </c>
      <c r="E26" s="229">
        <v>140401.29</v>
      </c>
      <c r="F26" s="229">
        <v>140401.29</v>
      </c>
      <c r="G26" s="231" t="s">
        <v>16917</v>
      </c>
    </row>
    <row r="27" spans="2:7" ht="16.5" thickBot="1">
      <c r="B27" s="92" t="s">
        <v>1065</v>
      </c>
      <c r="C27" s="228">
        <v>1124888.47</v>
      </c>
      <c r="D27" s="229">
        <v>119284.35</v>
      </c>
      <c r="E27" s="229">
        <v>119284.35</v>
      </c>
      <c r="F27" s="229">
        <v>119284.35</v>
      </c>
      <c r="G27" s="231" t="s">
        <v>16917</v>
      </c>
    </row>
    <row r="28" spans="2:7" ht="15.75">
      <c r="B28" s="93" t="s">
        <v>413</v>
      </c>
      <c r="C28" s="77">
        <f>SUM(C15:C27)</f>
        <v>18216779.719999995</v>
      </c>
      <c r="D28" s="77">
        <f>SUM(D15:D27)</f>
        <v>1817770.1800000002</v>
      </c>
      <c r="E28" s="77">
        <f>SUM(E15:E27)</f>
        <v>1817806.1800000002</v>
      </c>
      <c r="F28" s="77">
        <f>SUM(F15:F27)</f>
        <v>1817243.6300000001</v>
      </c>
      <c r="G28" s="77">
        <f>SUM(G15:G27)</f>
        <v>0</v>
      </c>
    </row>
    <row r="32" spans="2:8" ht="12.75">
      <c r="B32" s="259" t="s">
        <v>1338</v>
      </c>
      <c r="C32" s="259"/>
      <c r="D32" s="259"/>
      <c r="E32" s="259"/>
      <c r="F32" s="259"/>
      <c r="G32" s="259"/>
      <c r="H32" s="259"/>
    </row>
    <row r="33" spans="2:8" ht="12.75">
      <c r="B33" s="258" t="s">
        <v>1339</v>
      </c>
      <c r="C33" s="259"/>
      <c r="D33" s="259"/>
      <c r="E33" s="259"/>
      <c r="F33" s="259"/>
      <c r="G33" s="259"/>
      <c r="H33" s="259"/>
    </row>
    <row r="34" spans="2:8" ht="12.75">
      <c r="B34" s="259" t="s">
        <v>1319</v>
      </c>
      <c r="C34" s="259"/>
      <c r="D34" s="259"/>
      <c r="E34" s="259"/>
      <c r="F34" s="259"/>
      <c r="G34" s="259"/>
      <c r="H34" s="259"/>
    </row>
    <row r="35" spans="2:8" ht="12.75">
      <c r="B35" s="91"/>
      <c r="C35" s="91"/>
      <c r="D35" s="91"/>
      <c r="E35" s="91"/>
      <c r="F35" s="91"/>
      <c r="G35" s="91"/>
      <c r="H35" s="154" t="s">
        <v>1321</v>
      </c>
    </row>
    <row r="36" spans="2:8" ht="28.5">
      <c r="B36" s="158" t="s">
        <v>1314</v>
      </c>
      <c r="C36" s="159" t="s">
        <v>1315</v>
      </c>
      <c r="D36" s="159" t="s">
        <v>1325</v>
      </c>
      <c r="E36" s="159" t="s">
        <v>1318</v>
      </c>
      <c r="F36" s="159" t="s">
        <v>1316</v>
      </c>
      <c r="G36" s="159" t="s">
        <v>1446</v>
      </c>
      <c r="H36" s="159" t="s">
        <v>1460</v>
      </c>
    </row>
    <row r="37" spans="2:8" ht="13.5" thickBot="1">
      <c r="B37" s="162"/>
      <c r="C37" s="160" t="s">
        <v>1332</v>
      </c>
      <c r="D37" s="160" t="s">
        <v>1335</v>
      </c>
      <c r="E37" s="161"/>
      <c r="F37" s="160" t="s">
        <v>1333</v>
      </c>
      <c r="G37" s="160" t="s">
        <v>1334</v>
      </c>
      <c r="H37" s="160" t="s">
        <v>1334</v>
      </c>
    </row>
    <row r="38" spans="2:8" ht="16.5" thickBot="1">
      <c r="B38" s="92" t="s">
        <v>78</v>
      </c>
      <c r="C38" s="226">
        <v>628459.44</v>
      </c>
      <c r="D38" s="227">
        <v>134950.48</v>
      </c>
      <c r="E38" s="227">
        <v>122741.36</v>
      </c>
      <c r="F38" s="233">
        <v>12303.62</v>
      </c>
      <c r="G38" s="227">
        <v>122741.36</v>
      </c>
      <c r="H38" s="230" t="s">
        <v>16917</v>
      </c>
    </row>
    <row r="39" spans="2:8" ht="16.5" thickBot="1">
      <c r="B39" s="92" t="s">
        <v>79</v>
      </c>
      <c r="C39" s="228">
        <v>652725.39</v>
      </c>
      <c r="D39" s="229">
        <v>140259.78</v>
      </c>
      <c r="E39" s="229">
        <v>112780.54</v>
      </c>
      <c r="F39" s="229">
        <v>27479.24</v>
      </c>
      <c r="G39" s="229">
        <v>112780.54</v>
      </c>
      <c r="H39" s="231" t="s">
        <v>16917</v>
      </c>
    </row>
    <row r="40" spans="2:8" ht="16.5" thickBot="1">
      <c r="B40" s="92" t="s">
        <v>80</v>
      </c>
      <c r="C40" s="228">
        <v>956539.96</v>
      </c>
      <c r="D40" s="229">
        <v>207085.24</v>
      </c>
      <c r="E40" s="229">
        <v>174039.86</v>
      </c>
      <c r="F40" s="229">
        <v>33045.38</v>
      </c>
      <c r="G40" s="229">
        <v>174039.86</v>
      </c>
      <c r="H40" s="231" t="s">
        <v>16917</v>
      </c>
    </row>
    <row r="41" spans="2:8" ht="16.5" thickBot="1">
      <c r="B41" s="92" t="s">
        <v>81</v>
      </c>
      <c r="C41" s="228">
        <v>987517.99</v>
      </c>
      <c r="D41" s="229">
        <v>213838.24</v>
      </c>
      <c r="E41" s="229">
        <v>180322.16</v>
      </c>
      <c r="F41" s="229">
        <v>33516.08</v>
      </c>
      <c r="G41" s="229">
        <v>180322.16</v>
      </c>
      <c r="H41" s="231" t="s">
        <v>16917</v>
      </c>
    </row>
    <row r="42" spans="2:8" ht="16.5" thickBot="1">
      <c r="B42" s="92" t="s">
        <v>82</v>
      </c>
      <c r="C42" s="228">
        <v>992860.46</v>
      </c>
      <c r="D42" s="229">
        <v>214924.38</v>
      </c>
      <c r="E42" s="229">
        <v>183384.75</v>
      </c>
      <c r="F42" s="229">
        <v>31539.63</v>
      </c>
      <c r="G42" s="229">
        <v>183384.75</v>
      </c>
      <c r="H42" s="231" t="s">
        <v>16917</v>
      </c>
    </row>
    <row r="43" spans="2:8" ht="16.5" thickBot="1">
      <c r="B43" s="92" t="s">
        <v>83</v>
      </c>
      <c r="C43" s="228">
        <v>984909.2</v>
      </c>
      <c r="D43" s="229">
        <v>213214.42</v>
      </c>
      <c r="E43" s="229">
        <v>193320.76</v>
      </c>
      <c r="F43" s="229">
        <v>19893.66</v>
      </c>
      <c r="G43" s="229">
        <v>193320.76</v>
      </c>
      <c r="H43" s="231" t="s">
        <v>16917</v>
      </c>
    </row>
    <row r="44" spans="2:8" ht="16.5" thickBot="1">
      <c r="B44" s="92" t="s">
        <v>84</v>
      </c>
      <c r="C44" s="228">
        <v>984387.34</v>
      </c>
      <c r="D44" s="229">
        <v>213125.89</v>
      </c>
      <c r="E44" s="229">
        <v>189214.48</v>
      </c>
      <c r="F44" s="229">
        <v>23911.41</v>
      </c>
      <c r="G44" s="229">
        <v>189214.48</v>
      </c>
      <c r="H44" s="231" t="s">
        <v>16917</v>
      </c>
    </row>
    <row r="45" spans="2:8" ht="16.5" thickBot="1">
      <c r="B45" s="92" t="s">
        <v>85</v>
      </c>
      <c r="C45" s="228">
        <v>990744.33</v>
      </c>
      <c r="D45" s="229">
        <v>214421.83</v>
      </c>
      <c r="E45" s="229">
        <v>190658.9</v>
      </c>
      <c r="F45" s="229">
        <v>23762.93</v>
      </c>
      <c r="G45" s="229">
        <v>190658.9</v>
      </c>
      <c r="H45" s="231" t="s">
        <v>16917</v>
      </c>
    </row>
    <row r="46" spans="2:8" ht="16.5" thickBot="1">
      <c r="B46" s="92" t="s">
        <v>86</v>
      </c>
      <c r="C46" s="228">
        <v>991062</v>
      </c>
      <c r="D46" s="229">
        <v>214472.29</v>
      </c>
      <c r="E46" s="229">
        <v>194162.22</v>
      </c>
      <c r="F46" s="229">
        <v>20310.07</v>
      </c>
      <c r="G46" s="229">
        <v>192942.47</v>
      </c>
      <c r="H46" s="231" t="s">
        <v>16917</v>
      </c>
    </row>
    <row r="47" spans="2:8" ht="16.5" thickBot="1">
      <c r="B47" s="92" t="s">
        <v>87</v>
      </c>
      <c r="C47" s="228">
        <v>986011.49</v>
      </c>
      <c r="D47" s="229">
        <v>213411.25</v>
      </c>
      <c r="E47" s="229">
        <v>195297.87</v>
      </c>
      <c r="F47" s="229">
        <v>18113.38</v>
      </c>
      <c r="G47" s="229">
        <v>195297.87</v>
      </c>
      <c r="H47" s="231" t="s">
        <v>16917</v>
      </c>
    </row>
    <row r="48" spans="2:8" ht="16.5" thickBot="1">
      <c r="B48" s="92" t="s">
        <v>88</v>
      </c>
      <c r="C48" s="228">
        <v>984332.53</v>
      </c>
      <c r="D48" s="229">
        <v>213045.67</v>
      </c>
      <c r="E48" s="229">
        <v>199440.21</v>
      </c>
      <c r="F48" s="229">
        <v>13605.46</v>
      </c>
      <c r="G48" s="229">
        <v>199440.21</v>
      </c>
      <c r="H48" s="231" t="s">
        <v>16917</v>
      </c>
    </row>
    <row r="49" spans="2:8" ht="16.5" thickBot="1">
      <c r="B49" s="92" t="s">
        <v>89</v>
      </c>
      <c r="C49" s="228">
        <v>984995.58</v>
      </c>
      <c r="D49" s="229">
        <v>213150.74</v>
      </c>
      <c r="E49" s="229">
        <v>199433.32</v>
      </c>
      <c r="F49" s="229">
        <v>13717.42</v>
      </c>
      <c r="G49" s="229">
        <v>199433.32</v>
      </c>
      <c r="H49" s="231" t="s">
        <v>16917</v>
      </c>
    </row>
    <row r="50" spans="2:8" ht="16.5" thickBot="1">
      <c r="B50" s="92" t="s">
        <v>1065</v>
      </c>
      <c r="C50" s="228">
        <v>286023.92</v>
      </c>
      <c r="D50" s="229">
        <v>62158.25</v>
      </c>
      <c r="E50" s="229">
        <v>60683.25</v>
      </c>
      <c r="F50" s="229">
        <v>1475</v>
      </c>
      <c r="G50" s="229">
        <v>57683.25</v>
      </c>
      <c r="H50" s="231" t="s">
        <v>16917</v>
      </c>
    </row>
    <row r="51" spans="2:8" ht="15.75">
      <c r="B51" s="93" t="s">
        <v>413</v>
      </c>
      <c r="C51" s="77">
        <f aca="true" t="shared" si="0" ref="C51:H51">SUM(C38:C50)</f>
        <v>11410569.629999999</v>
      </c>
      <c r="D51" s="77">
        <f t="shared" si="0"/>
        <v>2468058.46</v>
      </c>
      <c r="E51" s="77">
        <f t="shared" si="0"/>
        <v>2195479.6799999997</v>
      </c>
      <c r="F51" s="77">
        <f t="shared" si="0"/>
        <v>272673.27999999997</v>
      </c>
      <c r="G51" s="77">
        <f t="shared" si="0"/>
        <v>2191259.9299999997</v>
      </c>
      <c r="H51" s="77">
        <f t="shared" si="0"/>
        <v>0</v>
      </c>
    </row>
    <row r="55" ht="12.75">
      <c r="B55" s="156" t="s">
        <v>1344</v>
      </c>
    </row>
    <row r="56" ht="12.75">
      <c r="B56" s="94" t="s">
        <v>1340</v>
      </c>
    </row>
    <row r="57" ht="12.75">
      <c r="B57" s="94" t="s">
        <v>1341</v>
      </c>
    </row>
    <row r="58" ht="12.75">
      <c r="B58" s="94" t="s">
        <v>1342</v>
      </c>
    </row>
    <row r="59" ht="12.75">
      <c r="B59" s="94" t="s">
        <v>1343</v>
      </c>
    </row>
  </sheetData>
  <sheetProtection password="C61A" sheet="1" selectLockedCells="1"/>
  <mergeCells count="11">
    <mergeCell ref="B9:G9"/>
    <mergeCell ref="B2:H2"/>
    <mergeCell ref="B3:H3"/>
    <mergeCell ref="B6:H6"/>
    <mergeCell ref="B7:H7"/>
    <mergeCell ref="B8:H8"/>
    <mergeCell ref="B32:H32"/>
    <mergeCell ref="B33:H33"/>
    <mergeCell ref="B34:H34"/>
    <mergeCell ref="B11:G11"/>
    <mergeCell ref="B10:G10"/>
  </mergeCells>
  <conditionalFormatting sqref="C51:H51 C28:G28">
    <cfRule type="cellIs" priority="6" dxfId="65" operator="equal" stopIfTrue="1">
      <formula>""</formula>
    </cfRule>
  </conditionalFormatting>
  <dataValidations count="1">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1" manualBreakCount="1">
    <brk id="31" min="1" max="16383" man="1"/>
  </rowBreaks>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sheetPr>
  <dimension ref="A1:P9495"/>
  <sheetViews>
    <sheetView showGridLines="0" zoomScale="85" zoomScaleNormal="85" zoomScaleSheetLayoutView="95" workbookViewId="0" topLeftCell="A1"/>
  </sheetViews>
  <sheetFormatPr defaultColWidth="10.66015625" defaultRowHeight="12.75"/>
  <cols>
    <col min="1" max="1" width="3" style="114" customWidth="1"/>
    <col min="2" max="2" width="112" style="114" customWidth="1"/>
    <col min="3" max="3" width="8.5" style="115" bestFit="1" customWidth="1"/>
    <col min="4" max="4" width="41.16015625" style="115" customWidth="1"/>
    <col min="5" max="5" width="11.33203125" style="115" bestFit="1" customWidth="1"/>
    <col min="6" max="6" width="40.33203125" style="114" bestFit="1" customWidth="1"/>
    <col min="7" max="7" width="20" style="117" bestFit="1" customWidth="1"/>
    <col min="8" max="8" width="74.16015625" style="114" customWidth="1"/>
    <col min="9" max="9" width="33.66015625" style="113" customWidth="1"/>
    <col min="10" max="10" width="47.83203125" style="113" customWidth="1"/>
    <col min="11" max="11" width="71.16015625" style="112" customWidth="1"/>
    <col min="12" max="12" width="29.66015625" style="112" customWidth="1"/>
    <col min="13" max="16384" width="10.66015625" style="112" customWidth="1"/>
  </cols>
  <sheetData>
    <row r="1" ht="12.75">
      <c r="B1" s="135" t="s">
        <v>1273</v>
      </c>
    </row>
    <row r="2" spans="2:5" ht="12.75">
      <c r="B2" s="135" t="s">
        <v>1272</v>
      </c>
      <c r="D2" s="112"/>
      <c r="E2" s="140">
        <v>2020</v>
      </c>
    </row>
    <row r="3" spans="2:5" ht="12.75">
      <c r="B3" s="135"/>
      <c r="E3" s="140"/>
    </row>
    <row r="4" spans="2:16" ht="12.75">
      <c r="B4" s="135" t="s">
        <v>1265</v>
      </c>
      <c r="C4" s="137" t="s">
        <v>1271</v>
      </c>
      <c r="D4" s="137" t="s">
        <v>1270</v>
      </c>
      <c r="E4" s="137" t="s">
        <v>1269</v>
      </c>
      <c r="F4" s="138" t="s">
        <v>1268</v>
      </c>
      <c r="G4" s="225" t="s">
        <v>1267</v>
      </c>
      <c r="H4" s="138" t="s">
        <v>1266</v>
      </c>
      <c r="I4" s="139" t="s">
        <v>1277</v>
      </c>
      <c r="J4" s="139"/>
      <c r="K4" s="141"/>
      <c r="N4" s="112" t="s">
        <v>2176</v>
      </c>
      <c r="O4" s="112" t="s">
        <v>2177</v>
      </c>
      <c r="P4" s="112" t="s">
        <v>2178</v>
      </c>
    </row>
    <row r="5" spans="2:16" ht="12.75">
      <c r="B5" s="114" t="str">
        <f>INDEX(SUM!D:D,MATCH(SUM!$F$3,SUM!B:B,0),0)</f>
        <v>P085</v>
      </c>
      <c r="C5" s="116">
        <v>6</v>
      </c>
      <c r="D5" s="113" t="s">
        <v>646</v>
      </c>
      <c r="E5" s="116">
        <f aca="true" t="shared" si="0" ref="E5:E60">+$E$2</f>
        <v>2020</v>
      </c>
      <c r="F5" s="181" t="s">
        <v>652</v>
      </c>
      <c r="G5" s="117" t="s">
        <v>1394</v>
      </c>
      <c r="H5" s="114" t="s">
        <v>380</v>
      </c>
      <c r="I5" s="118">
        <f>'05'!D12</f>
        <v>7602708.94</v>
      </c>
      <c r="J5" s="118" t="s">
        <v>6646</v>
      </c>
      <c r="K5" s="142" t="str">
        <f>INDEX(PA_EXTRACAOITEM!C:C,MATCH(F5,PA_EXTRACAOITEM!A:A,0),0)</f>
        <v>Contratação por Tempo Determinado</v>
      </c>
      <c r="N5" s="112" t="s">
        <v>2181</v>
      </c>
      <c r="O5" s="112">
        <v>11000000</v>
      </c>
      <c r="P5" s="112" t="s">
        <v>2182</v>
      </c>
    </row>
    <row r="6" spans="2:16" ht="12.75">
      <c r="B6" s="114" t="str">
        <f>INDEX(SUM!D:D,MATCH(SUM!$F$3,SUM!B:B,0),0)</f>
        <v>P085</v>
      </c>
      <c r="C6" s="116">
        <v>6</v>
      </c>
      <c r="D6" s="113" t="s">
        <v>646</v>
      </c>
      <c r="E6" s="116">
        <f t="shared" si="0"/>
        <v>2020</v>
      </c>
      <c r="F6" s="181" t="s">
        <v>653</v>
      </c>
      <c r="G6" s="117" t="s">
        <v>1395</v>
      </c>
      <c r="H6" s="114" t="s">
        <v>381</v>
      </c>
      <c r="I6" s="118">
        <f>'05'!D13</f>
        <v>0</v>
      </c>
      <c r="J6" s="118" t="s">
        <v>6646</v>
      </c>
      <c r="K6" s="142" t="str">
        <f>INDEX(PA_EXTRACAOITEM!C:C,MATCH(F6,PA_EXTRACAOITEM!A:A,0),0)</f>
        <v>Salário-Família</v>
      </c>
      <c r="N6" s="112" t="s">
        <v>2183</v>
      </c>
      <c r="O6" s="112">
        <v>11100000</v>
      </c>
      <c r="P6" s="112" t="s">
        <v>2184</v>
      </c>
    </row>
    <row r="7" spans="2:16" ht="12.75">
      <c r="B7" s="114" t="str">
        <f>INDEX(SUM!D:D,MATCH(SUM!$F$3,SUM!B:B,0),0)</f>
        <v>P085</v>
      </c>
      <c r="C7" s="116">
        <v>6</v>
      </c>
      <c r="D7" s="113" t="s">
        <v>646</v>
      </c>
      <c r="E7" s="116">
        <f t="shared" si="0"/>
        <v>2020</v>
      </c>
      <c r="F7" s="181" t="s">
        <v>654</v>
      </c>
      <c r="G7" s="117" t="s">
        <v>1396</v>
      </c>
      <c r="H7" s="114" t="s">
        <v>655</v>
      </c>
      <c r="I7" s="118">
        <f>'05'!D14</f>
        <v>21488629.29</v>
      </c>
      <c r="J7" s="118" t="s">
        <v>6646</v>
      </c>
      <c r="K7" s="142" t="str">
        <f>INDEX(PA_EXTRACAOITEM!C:C,MATCH(F7,PA_EXTRACAOITEM!A:A,0),0)</f>
        <v>Vencimento e Vantagens Fixas - Pessoal Civil</v>
      </c>
      <c r="N7" s="112" t="s">
        <v>2185</v>
      </c>
      <c r="O7" s="112">
        <v>11120000</v>
      </c>
      <c r="P7" s="112" t="s">
        <v>2186</v>
      </c>
    </row>
    <row r="8" spans="2:16" ht="12.75">
      <c r="B8" s="114" t="str">
        <f>INDEX(SUM!D:D,MATCH(SUM!$F$3,SUM!B:B,0),0)</f>
        <v>P085</v>
      </c>
      <c r="C8" s="116">
        <v>6</v>
      </c>
      <c r="D8" s="113" t="s">
        <v>646</v>
      </c>
      <c r="E8" s="116">
        <f t="shared" si="0"/>
        <v>2020</v>
      </c>
      <c r="F8" s="181" t="s">
        <v>656</v>
      </c>
      <c r="G8" s="117" t="s">
        <v>1397</v>
      </c>
      <c r="H8" s="114" t="s">
        <v>657</v>
      </c>
      <c r="I8" s="118">
        <f>'05'!D15</f>
        <v>5813204.25</v>
      </c>
      <c r="J8" s="118" t="s">
        <v>6646</v>
      </c>
      <c r="K8" s="142" t="str">
        <f>INDEX(PA_EXTRACAOITEM!C:C,MATCH(F8,PA_EXTRACAOITEM!A:A,0),0)</f>
        <v>Obrigações Patronais (para o RGPS e RPPS - Fundo ou Instituto)</v>
      </c>
      <c r="N8" s="112" t="s">
        <v>2187</v>
      </c>
      <c r="O8" s="112">
        <v>11120111</v>
      </c>
      <c r="P8" s="112" t="s">
        <v>2188</v>
      </c>
    </row>
    <row r="9" spans="2:16" ht="12.75">
      <c r="B9" s="114" t="str">
        <f>INDEX(SUM!D:D,MATCH(SUM!$F$3,SUM!B:B,0),0)</f>
        <v>P085</v>
      </c>
      <c r="C9" s="116">
        <v>6</v>
      </c>
      <c r="D9" s="113" t="s">
        <v>646</v>
      </c>
      <c r="E9" s="116">
        <f t="shared" si="0"/>
        <v>2020</v>
      </c>
      <c r="F9" s="181" t="s">
        <v>658</v>
      </c>
      <c r="G9" s="117" t="s">
        <v>1398</v>
      </c>
      <c r="H9" s="114" t="s">
        <v>659</v>
      </c>
      <c r="I9" s="118">
        <f>'05'!D16</f>
        <v>541956.18</v>
      </c>
      <c r="J9" s="118" t="s">
        <v>6646</v>
      </c>
      <c r="K9" s="142" t="str">
        <f>INDEX(PA_EXTRACAOITEM!C:C,MATCH(F9,PA_EXTRACAOITEM!A:A,0),0)</f>
        <v>Outras Despesas Variáveis - Pessoal Civil</v>
      </c>
      <c r="N9" s="112" t="s">
        <v>2189</v>
      </c>
      <c r="O9" s="112">
        <v>11120112</v>
      </c>
      <c r="P9" s="112" t="s">
        <v>2190</v>
      </c>
    </row>
    <row r="10" spans="2:16" ht="12.75">
      <c r="B10" s="114" t="str">
        <f>INDEX(SUM!D:D,MATCH(SUM!$F$3,SUM!B:B,0),0)</f>
        <v>P085</v>
      </c>
      <c r="C10" s="116">
        <v>6</v>
      </c>
      <c r="D10" s="113" t="s">
        <v>646</v>
      </c>
      <c r="E10" s="116">
        <f t="shared" si="0"/>
        <v>2020</v>
      </c>
      <c r="F10" s="181" t="s">
        <v>660</v>
      </c>
      <c r="G10" s="117" t="s">
        <v>1399</v>
      </c>
      <c r="H10" s="114" t="s">
        <v>383</v>
      </c>
      <c r="I10" s="118">
        <f>'05'!D17</f>
        <v>230642.95</v>
      </c>
      <c r="J10" s="118" t="s">
        <v>6646</v>
      </c>
      <c r="K10" s="142" t="str">
        <f>INDEX(PA_EXTRACAOITEM!C:C,MATCH(F10,PA_EXTRACAOITEM!A:A,0),0)</f>
        <v>Indenizações Trabalhistas</v>
      </c>
      <c r="N10" s="112" t="s">
        <v>2191</v>
      </c>
      <c r="O10" s="112">
        <v>11130000</v>
      </c>
      <c r="P10" s="112" t="s">
        <v>2192</v>
      </c>
    </row>
    <row r="11" spans="2:16" ht="12.75">
      <c r="B11" s="114" t="str">
        <f>INDEX(SUM!D:D,MATCH(SUM!$F$3,SUM!B:B,0),0)</f>
        <v>P085</v>
      </c>
      <c r="C11" s="116">
        <v>6</v>
      </c>
      <c r="D11" s="113" t="s">
        <v>646</v>
      </c>
      <c r="E11" s="116">
        <f t="shared" si="0"/>
        <v>2020</v>
      </c>
      <c r="F11" s="181" t="s">
        <v>661</v>
      </c>
      <c r="G11" s="117" t="s">
        <v>1400</v>
      </c>
      <c r="H11" s="114" t="s">
        <v>382</v>
      </c>
      <c r="I11" s="118">
        <f>'05'!D18</f>
        <v>13237.04</v>
      </c>
      <c r="J11" s="118" t="s">
        <v>6646</v>
      </c>
      <c r="K11" s="142" t="str">
        <f>INDEX(PA_EXTRACAOITEM!C:C,MATCH(F11,PA_EXTRACAOITEM!A:A,0),0)</f>
        <v>Sentenças Judiciais</v>
      </c>
      <c r="N11" s="112" t="s">
        <v>2193</v>
      </c>
      <c r="O11" s="112">
        <v>11130311</v>
      </c>
      <c r="P11" s="112" t="s">
        <v>2194</v>
      </c>
    </row>
    <row r="12" spans="2:16" ht="12.75">
      <c r="B12" s="114" t="str">
        <f>INDEX(SUM!D:D,MATCH(SUM!$F$3,SUM!B:B,0),0)</f>
        <v>P085</v>
      </c>
      <c r="C12" s="116">
        <v>6</v>
      </c>
      <c r="D12" s="113" t="s">
        <v>646</v>
      </c>
      <c r="E12" s="116">
        <f t="shared" si="0"/>
        <v>2020</v>
      </c>
      <c r="F12" s="181" t="s">
        <v>662</v>
      </c>
      <c r="G12" s="117" t="s">
        <v>1401</v>
      </c>
      <c r="H12" s="114" t="s">
        <v>663</v>
      </c>
      <c r="I12" s="118">
        <f>'05'!D19</f>
        <v>22822.96</v>
      </c>
      <c r="J12" s="118" t="s">
        <v>6646</v>
      </c>
      <c r="K12" s="142" t="str">
        <f>INDEX(PA_EXTRACAOITEM!C:C,MATCH(F12,PA_EXTRACAOITEM!A:A,0),0)</f>
        <v>Despesas de exercícios Anteriores</v>
      </c>
      <c r="N12" s="112" t="s">
        <v>2195</v>
      </c>
      <c r="O12" s="112">
        <v>11130312</v>
      </c>
      <c r="P12" s="112" t="s">
        <v>2196</v>
      </c>
    </row>
    <row r="13" spans="2:16" ht="12.75">
      <c r="B13" s="114" t="str">
        <f>INDEX(SUM!D:D,MATCH(SUM!$F$3,SUM!B:B,0),0)</f>
        <v>P085</v>
      </c>
      <c r="C13" s="116">
        <v>6</v>
      </c>
      <c r="D13" s="113" t="s">
        <v>646</v>
      </c>
      <c r="E13" s="116">
        <f t="shared" si="0"/>
        <v>2020</v>
      </c>
      <c r="F13" s="181" t="s">
        <v>666</v>
      </c>
      <c r="G13" s="117" t="s">
        <v>1403</v>
      </c>
      <c r="I13" s="118">
        <f>'05'!D21</f>
        <v>0</v>
      </c>
      <c r="J13" s="118" t="s">
        <v>6646</v>
      </c>
      <c r="K13" s="142" t="str">
        <f>INDEX(PA_EXTRACAOITEM!C:C,MATCH(F13,PA_EXTRACAOITEM!A:A,0),0)</f>
        <v>Depósitos compulsorios</v>
      </c>
      <c r="N13" s="112" t="s">
        <v>2199</v>
      </c>
      <c r="O13" s="112">
        <v>11130314</v>
      </c>
      <c r="P13" s="112" t="s">
        <v>2200</v>
      </c>
    </row>
    <row r="14" spans="2:16" ht="12.75">
      <c r="B14" s="114" t="str">
        <f>INDEX(SUM!D:D,MATCH(SUM!$F$3,SUM!B:B,0),0)</f>
        <v>P085</v>
      </c>
      <c r="C14" s="116">
        <v>6</v>
      </c>
      <c r="D14" s="113" t="s">
        <v>646</v>
      </c>
      <c r="E14" s="116">
        <f t="shared" si="0"/>
        <v>2020</v>
      </c>
      <c r="F14" s="181" t="s">
        <v>667</v>
      </c>
      <c r="G14" s="117" t="s">
        <v>1404</v>
      </c>
      <c r="I14" s="118">
        <f>'05'!D22</f>
        <v>0</v>
      </c>
      <c r="J14" s="118" t="s">
        <v>6646</v>
      </c>
      <c r="K14" s="142" t="str">
        <f>INDEX(PA_EXTRACAOITEM!C:C,MATCH(F14,PA_EXTRACAOITEM!A:A,0),0)</f>
        <v>Ressarcimento de despesas de pessoal requisitado (total)</v>
      </c>
      <c r="N14" s="112" t="s">
        <v>2201</v>
      </c>
      <c r="O14" s="112">
        <v>11130341</v>
      </c>
      <c r="P14" s="112" t="s">
        <v>2202</v>
      </c>
    </row>
    <row r="15" spans="2:16" ht="12.75">
      <c r="B15" s="114" t="str">
        <f>INDEX(SUM!D:D,MATCH(SUM!$F$3,SUM!B:B,0),0)</f>
        <v>P085</v>
      </c>
      <c r="C15" s="116">
        <v>6</v>
      </c>
      <c r="D15" s="113" t="s">
        <v>646</v>
      </c>
      <c r="E15" s="116">
        <f t="shared" si="0"/>
        <v>2020</v>
      </c>
      <c r="F15" s="181" t="s">
        <v>668</v>
      </c>
      <c r="G15" s="117" t="s">
        <v>1405</v>
      </c>
      <c r="I15" s="118">
        <f>'05'!D23</f>
        <v>0</v>
      </c>
      <c r="J15" s="118" t="s">
        <v>6646</v>
      </c>
      <c r="K15" s="142">
        <f>INDEX(PA_EXTRACAOITEM!C:C,MATCH(F15,PA_EXTRACAOITEM!A:A,0),0)</f>
        <v>0</v>
      </c>
      <c r="N15" s="112" t="s">
        <v>2203</v>
      </c>
      <c r="O15" s="112">
        <v>11130342</v>
      </c>
      <c r="P15" s="112" t="s">
        <v>2204</v>
      </c>
    </row>
    <row r="16" spans="2:16" ht="12.75">
      <c r="B16" s="114" t="str">
        <f>INDEX(SUM!D:D,MATCH(SUM!$F$3,SUM!B:B,0),0)</f>
        <v>P085</v>
      </c>
      <c r="C16" s="116">
        <v>6</v>
      </c>
      <c r="D16" s="113" t="s">
        <v>646</v>
      </c>
      <c r="E16" s="116">
        <f t="shared" si="0"/>
        <v>2020</v>
      </c>
      <c r="F16" s="181" t="s">
        <v>669</v>
      </c>
      <c r="G16" s="117" t="s">
        <v>1406</v>
      </c>
      <c r="I16" s="118">
        <f>'05'!D24</f>
        <v>0</v>
      </c>
      <c r="J16" s="118" t="s">
        <v>6646</v>
      </c>
      <c r="K16" s="142">
        <f>INDEX(PA_EXTRACAOITEM!C:C,MATCH(F16,PA_EXTRACAOITEM!A:A,0),0)</f>
        <v>0</v>
      </c>
      <c r="N16" s="112" t="s">
        <v>2205</v>
      </c>
      <c r="O16" s="112">
        <v>11130343</v>
      </c>
      <c r="P16" s="112" t="s">
        <v>2206</v>
      </c>
    </row>
    <row r="17" spans="2:16" ht="12.75">
      <c r="B17" s="114" t="str">
        <f>INDEX(SUM!D:D,MATCH(SUM!$F$3,SUM!B:B,0),0)</f>
        <v>P085</v>
      </c>
      <c r="C17" s="116">
        <v>6</v>
      </c>
      <c r="D17" s="113" t="s">
        <v>646</v>
      </c>
      <c r="E17" s="116">
        <f t="shared" si="0"/>
        <v>2020</v>
      </c>
      <c r="F17" s="181" t="s">
        <v>670</v>
      </c>
      <c r="G17" s="117" t="s">
        <v>1407</v>
      </c>
      <c r="I17" s="118">
        <f>'05'!D25</f>
        <v>0</v>
      </c>
      <c r="J17" s="118" t="s">
        <v>6646</v>
      </c>
      <c r="K17" s="142">
        <f>INDEX(PA_EXTRACAOITEM!C:C,MATCH(F17,PA_EXTRACAOITEM!A:A,0),0)</f>
        <v>0</v>
      </c>
      <c r="N17" s="112" t="s">
        <v>2207</v>
      </c>
      <c r="O17" s="112">
        <v>11130344</v>
      </c>
      <c r="P17" s="112" t="s">
        <v>2208</v>
      </c>
    </row>
    <row r="18" spans="2:16" ht="12.75">
      <c r="B18" s="114" t="str">
        <f>INDEX(SUM!D:D,MATCH(SUM!$F$3,SUM!B:B,0),0)</f>
        <v>P085</v>
      </c>
      <c r="C18" s="116">
        <v>6</v>
      </c>
      <c r="D18" s="113" t="s">
        <v>646</v>
      </c>
      <c r="E18" s="116">
        <f t="shared" si="0"/>
        <v>2020</v>
      </c>
      <c r="F18" s="181" t="s">
        <v>671</v>
      </c>
      <c r="G18" s="117" t="s">
        <v>1408</v>
      </c>
      <c r="I18" s="118">
        <f>'05'!D26</f>
        <v>0</v>
      </c>
      <c r="J18" s="118" t="s">
        <v>6646</v>
      </c>
      <c r="K18" s="142">
        <f>INDEX(PA_EXTRACAOITEM!C:C,MATCH(F18,PA_EXTRACAOITEM!A:A,0),0)</f>
        <v>0</v>
      </c>
      <c r="N18" s="112" t="s">
        <v>2209</v>
      </c>
      <c r="O18" s="112">
        <v>11180000</v>
      </c>
      <c r="P18" s="112" t="s">
        <v>2210</v>
      </c>
    </row>
    <row r="19" spans="2:16" ht="12.75">
      <c r="B19" s="114" t="str">
        <f>INDEX(SUM!D:D,MATCH(SUM!$F$3,SUM!B:B,0),0)</f>
        <v>P085</v>
      </c>
      <c r="C19" s="116">
        <v>6</v>
      </c>
      <c r="D19" s="113" t="s">
        <v>646</v>
      </c>
      <c r="E19" s="116">
        <f t="shared" si="0"/>
        <v>2020</v>
      </c>
      <c r="F19" s="181" t="s">
        <v>672</v>
      </c>
      <c r="G19" s="117" t="s">
        <v>1409</v>
      </c>
      <c r="I19" s="118">
        <f>'05'!D27</f>
        <v>0</v>
      </c>
      <c r="J19" s="118" t="s">
        <v>6646</v>
      </c>
      <c r="K19" s="142">
        <f>INDEX(PA_EXTRACAOITEM!C:C,MATCH(F19,PA_EXTRACAOITEM!A:A,0),0)</f>
        <v>0</v>
      </c>
      <c r="N19" s="112" t="s">
        <v>2211</v>
      </c>
      <c r="O19" s="112">
        <v>11180111</v>
      </c>
      <c r="P19" s="112" t="s">
        <v>2212</v>
      </c>
    </row>
    <row r="20" spans="2:16" ht="12.75">
      <c r="B20" s="114" t="str">
        <f>INDEX(SUM!D:D,MATCH(SUM!$F$3,SUM!B:B,0),0)</f>
        <v>P085</v>
      </c>
      <c r="C20" s="116">
        <v>6</v>
      </c>
      <c r="D20" s="113" t="s">
        <v>646</v>
      </c>
      <c r="E20" s="116">
        <f t="shared" si="0"/>
        <v>2020</v>
      </c>
      <c r="F20" s="181" t="s">
        <v>673</v>
      </c>
      <c r="G20" s="117" t="s">
        <v>1410</v>
      </c>
      <c r="I20" s="118">
        <f>'05'!D28</f>
        <v>0</v>
      </c>
      <c r="J20" s="118" t="s">
        <v>6646</v>
      </c>
      <c r="K20" s="142">
        <f>INDEX(PA_EXTRACAOITEM!C:C,MATCH(F20,PA_EXTRACAOITEM!A:A,0),0)</f>
        <v>0</v>
      </c>
      <c r="N20" s="112" t="s">
        <v>2213</v>
      </c>
      <c r="O20" s="112">
        <v>11180112</v>
      </c>
      <c r="P20" s="112" t="s">
        <v>2214</v>
      </c>
    </row>
    <row r="21" spans="2:16" ht="12.75">
      <c r="B21" s="114" t="str">
        <f>INDEX(SUM!D:D,MATCH(SUM!$F$3,SUM!B:B,0),0)</f>
        <v>P085</v>
      </c>
      <c r="C21" s="116">
        <v>6</v>
      </c>
      <c r="D21" s="113" t="s">
        <v>646</v>
      </c>
      <c r="E21" s="116">
        <f t="shared" si="0"/>
        <v>2020</v>
      </c>
      <c r="F21" s="181" t="s">
        <v>674</v>
      </c>
      <c r="G21" s="117" t="s">
        <v>1411</v>
      </c>
      <c r="I21" s="118">
        <f>'05'!D29</f>
        <v>0</v>
      </c>
      <c r="J21" s="118" t="s">
        <v>6646</v>
      </c>
      <c r="K21" s="142">
        <f>INDEX(PA_EXTRACAOITEM!C:C,MATCH(F21,PA_EXTRACAOITEM!A:A,0),0)</f>
        <v>0</v>
      </c>
      <c r="N21" s="112" t="s">
        <v>2215</v>
      </c>
      <c r="O21" s="112">
        <v>11180113</v>
      </c>
      <c r="P21" s="112" t="s">
        <v>2216</v>
      </c>
    </row>
    <row r="22" spans="2:16" ht="12.75">
      <c r="B22" s="114" t="str">
        <f>INDEX(SUM!D:D,MATCH(SUM!$F$3,SUM!B:B,0),0)</f>
        <v>P085</v>
      </c>
      <c r="C22" s="116">
        <v>6</v>
      </c>
      <c r="D22" s="113" t="s">
        <v>646</v>
      </c>
      <c r="E22" s="116">
        <f t="shared" si="0"/>
        <v>2020</v>
      </c>
      <c r="F22" s="181" t="s">
        <v>675</v>
      </c>
      <c r="G22" s="117" t="s">
        <v>1412</v>
      </c>
      <c r="I22" s="118">
        <f>'05'!D30</f>
        <v>0</v>
      </c>
      <c r="J22" s="118" t="s">
        <v>6646</v>
      </c>
      <c r="K22" s="142">
        <f>INDEX(PA_EXTRACAOITEM!C:C,MATCH(F22,PA_EXTRACAOITEM!A:A,0),0)</f>
        <v>0</v>
      </c>
      <c r="N22" s="112" t="s">
        <v>2217</v>
      </c>
      <c r="O22" s="112">
        <v>11180114</v>
      </c>
      <c r="P22" s="112" t="s">
        <v>2218</v>
      </c>
    </row>
    <row r="23" spans="2:16" ht="12.75">
      <c r="B23" s="114" t="str">
        <f>INDEX(SUM!D:D,MATCH(SUM!$F$3,SUM!B:B,0),0)</f>
        <v>P085</v>
      </c>
      <c r="C23" s="116">
        <v>6</v>
      </c>
      <c r="D23" s="113" t="s">
        <v>646</v>
      </c>
      <c r="E23" s="116">
        <f t="shared" si="0"/>
        <v>2020</v>
      </c>
      <c r="F23" s="181" t="s">
        <v>1951</v>
      </c>
      <c r="G23" s="117" t="s">
        <v>1903</v>
      </c>
      <c r="H23" s="114" t="s">
        <v>1899</v>
      </c>
      <c r="I23" s="118">
        <f>'05'!D32</f>
        <v>0</v>
      </c>
      <c r="J23" s="118" t="s">
        <v>6646</v>
      </c>
      <c r="K23" s="142" t="str">
        <f>INDEX(PA_EXTRACAOITEM!C:C,MATCH(F23,PA_EXTRACAOITEM!A:A,0),0)</f>
        <v>Abono de Permanência</v>
      </c>
      <c r="N23" s="112" t="s">
        <v>2221</v>
      </c>
      <c r="O23" s="112">
        <v>11180142</v>
      </c>
      <c r="P23" s="112" t="s">
        <v>2222</v>
      </c>
    </row>
    <row r="24" spans="2:16" ht="12.75">
      <c r="B24" s="114" t="str">
        <f>INDEX(SUM!D:D,MATCH(SUM!$F$3,SUM!B:B,0),0)</f>
        <v>P085</v>
      </c>
      <c r="C24" s="116">
        <v>6</v>
      </c>
      <c r="D24" s="113" t="s">
        <v>646</v>
      </c>
      <c r="E24" s="116">
        <f t="shared" si="0"/>
        <v>2020</v>
      </c>
      <c r="F24" s="181" t="s">
        <v>1952</v>
      </c>
      <c r="G24" s="117" t="s">
        <v>1904</v>
      </c>
      <c r="H24" s="114" t="s">
        <v>1900</v>
      </c>
      <c r="I24" s="118">
        <f>'05'!D33</f>
        <v>0</v>
      </c>
      <c r="J24" s="118" t="s">
        <v>6646</v>
      </c>
      <c r="K24" s="142" t="str">
        <f>INDEX(PA_EXTRACAOITEM!C:C,MATCH(F24,PA_EXTRACAOITEM!A:A,0),0)</f>
        <v>Adicional de Férias</v>
      </c>
      <c r="N24" s="112" t="s">
        <v>2223</v>
      </c>
      <c r="O24" s="112">
        <v>11180143</v>
      </c>
      <c r="P24" s="112" t="s">
        <v>2224</v>
      </c>
    </row>
    <row r="25" spans="2:16" ht="12.75">
      <c r="B25" s="114" t="str">
        <f>INDEX(SUM!D:D,MATCH(SUM!$F$3,SUM!B:B,0),0)</f>
        <v>P085</v>
      </c>
      <c r="C25" s="116">
        <v>6</v>
      </c>
      <c r="D25" s="113" t="s">
        <v>646</v>
      </c>
      <c r="E25" s="116">
        <f t="shared" si="0"/>
        <v>2020</v>
      </c>
      <c r="F25" s="181" t="s">
        <v>1953</v>
      </c>
      <c r="G25" s="117" t="s">
        <v>1905</v>
      </c>
      <c r="H25" s="114" t="s">
        <v>1901</v>
      </c>
      <c r="I25" s="118">
        <f>'05'!D34</f>
        <v>0</v>
      </c>
      <c r="J25" s="118" t="s">
        <v>6646</v>
      </c>
      <c r="K25" s="142" t="str">
        <f>INDEX(PA_EXTRACAOITEM!C:C,MATCH(F25,PA_EXTRACAOITEM!A:A,0),0)</f>
        <v>Licença Prêmio paga em pecúnia</v>
      </c>
      <c r="N25" s="112" t="s">
        <v>2225</v>
      </c>
      <c r="O25" s="112">
        <v>11180144</v>
      </c>
      <c r="P25" s="112" t="s">
        <v>2226</v>
      </c>
    </row>
    <row r="26" spans="2:16" ht="12.75">
      <c r="B26" s="114" t="str">
        <f>INDEX(SUM!D:D,MATCH(SUM!$F$3,SUM!B:B,0),0)</f>
        <v>P085</v>
      </c>
      <c r="C26" s="116">
        <v>6</v>
      </c>
      <c r="D26" s="113" t="s">
        <v>646</v>
      </c>
      <c r="E26" s="116">
        <f t="shared" si="0"/>
        <v>2020</v>
      </c>
      <c r="F26" s="181" t="s">
        <v>1954</v>
      </c>
      <c r="G26" s="117" t="s">
        <v>1906</v>
      </c>
      <c r="H26" s="114" t="s">
        <v>1902</v>
      </c>
      <c r="I26" s="118">
        <f>'05'!D35</f>
        <v>0</v>
      </c>
      <c r="J26" s="118" t="s">
        <v>6646</v>
      </c>
      <c r="K26" s="142" t="str">
        <f>INDEX(PA_EXTRACAOITEM!C:C,MATCH(F26,PA_EXTRACAOITEM!A:A,0),0)</f>
        <v>Outras despesas indenizatórias consideradas em Pessoal Ativo</v>
      </c>
      <c r="N26" s="112" t="s">
        <v>2227</v>
      </c>
      <c r="O26" s="112">
        <v>11180231</v>
      </c>
      <c r="P26" s="112" t="s">
        <v>2228</v>
      </c>
    </row>
    <row r="27" spans="2:16" ht="12.75">
      <c r="B27" s="114" t="str">
        <f>INDEX(SUM!D:D,MATCH(SUM!$F$3,SUM!B:B,0),0)</f>
        <v>P085</v>
      </c>
      <c r="C27" s="116">
        <v>6</v>
      </c>
      <c r="D27" s="113" t="s">
        <v>646</v>
      </c>
      <c r="E27" s="116">
        <f t="shared" si="0"/>
        <v>2020</v>
      </c>
      <c r="F27" s="181" t="s">
        <v>678</v>
      </c>
      <c r="G27" s="117" t="s">
        <v>1413</v>
      </c>
      <c r="H27" s="114" t="s">
        <v>680</v>
      </c>
      <c r="I27" s="118">
        <f>'05'!D37</f>
        <v>6078090.55</v>
      </c>
      <c r="J27" s="118" t="s">
        <v>6646</v>
      </c>
      <c r="K27" s="142" t="str">
        <f>INDEX(PA_EXTRACAOITEM!C:C,MATCH(F27,PA_EXTRACAOITEM!A:A,0),0)</f>
        <v>Aposentadoria e Reforma</v>
      </c>
      <c r="N27" s="112" t="s">
        <v>2231</v>
      </c>
      <c r="O27" s="112">
        <v>11180233</v>
      </c>
      <c r="P27" s="112" t="s">
        <v>2232</v>
      </c>
    </row>
    <row r="28" spans="2:16" ht="12.75">
      <c r="B28" s="114" t="str">
        <f>INDEX(SUM!D:D,MATCH(SUM!$F$3,SUM!B:B,0),0)</f>
        <v>P085</v>
      </c>
      <c r="C28" s="116">
        <v>6</v>
      </c>
      <c r="D28" s="113" t="s">
        <v>646</v>
      </c>
      <c r="E28" s="116">
        <f t="shared" si="0"/>
        <v>2020</v>
      </c>
      <c r="F28" s="181" t="s">
        <v>681</v>
      </c>
      <c r="G28" s="117" t="s">
        <v>1414</v>
      </c>
      <c r="H28" s="114" t="s">
        <v>55</v>
      </c>
      <c r="I28" s="118">
        <f>'05'!D38</f>
        <v>485383.64</v>
      </c>
      <c r="J28" s="118" t="s">
        <v>6646</v>
      </c>
      <c r="K28" s="142" t="str">
        <f>INDEX(PA_EXTRACAOITEM!C:C,MATCH(F28,PA_EXTRACAOITEM!A:A,0),0)</f>
        <v>Pensões</v>
      </c>
      <c r="N28" s="112" t="s">
        <v>2233</v>
      </c>
      <c r="O28" s="112">
        <v>11180234</v>
      </c>
      <c r="P28" s="112" t="s">
        <v>2234</v>
      </c>
    </row>
    <row r="29" spans="2:16" ht="12.75">
      <c r="B29" s="114" t="str">
        <f>INDEX(SUM!D:D,MATCH(SUM!$F$3,SUM!B:B,0),0)</f>
        <v>P085</v>
      </c>
      <c r="C29" s="116">
        <v>6</v>
      </c>
      <c r="D29" s="113" t="s">
        <v>646</v>
      </c>
      <c r="E29" s="116">
        <f t="shared" si="0"/>
        <v>2020</v>
      </c>
      <c r="F29" s="181" t="s">
        <v>683</v>
      </c>
      <c r="G29" s="117" t="s">
        <v>1415</v>
      </c>
      <c r="H29" s="114" t="s">
        <v>449</v>
      </c>
      <c r="I29" s="118">
        <f>'05'!D39</f>
        <v>0</v>
      </c>
      <c r="J29" s="118" t="s">
        <v>6646</v>
      </c>
      <c r="K29" s="142" t="str">
        <f>INDEX(PA_EXTRACAOITEM!C:C,MATCH(F29,PA_EXTRACAOITEM!A:A,0),0)</f>
        <v>Outros Benefícios Previdenciários</v>
      </c>
      <c r="N29" s="112" t="s">
        <v>2235</v>
      </c>
      <c r="O29" s="112">
        <v>11180241</v>
      </c>
      <c r="P29" s="112" t="s">
        <v>2236</v>
      </c>
    </row>
    <row r="30" spans="2:16" ht="12.75">
      <c r="B30" s="114" t="str">
        <f>INDEX(SUM!D:D,MATCH(SUM!$F$3,SUM!B:B,0),0)</f>
        <v>P085</v>
      </c>
      <c r="C30" s="116">
        <v>6</v>
      </c>
      <c r="D30" s="113" t="s">
        <v>646</v>
      </c>
      <c r="E30" s="116">
        <f t="shared" si="0"/>
        <v>2020</v>
      </c>
      <c r="F30" s="181" t="s">
        <v>685</v>
      </c>
      <c r="G30" s="117" t="s">
        <v>1416</v>
      </c>
      <c r="H30" s="114" t="s">
        <v>381</v>
      </c>
      <c r="I30" s="118">
        <f>'05'!D40</f>
        <v>0</v>
      </c>
      <c r="J30" s="118" t="s">
        <v>6646</v>
      </c>
      <c r="K30" s="142" t="str">
        <f>INDEX(PA_EXTRACAOITEM!C:C,MATCH(F30,PA_EXTRACAOITEM!A:A,0),0)</f>
        <v>Salário-Família</v>
      </c>
      <c r="N30" s="112" t="s">
        <v>2237</v>
      </c>
      <c r="O30" s="112">
        <v>11200000</v>
      </c>
      <c r="P30" s="112" t="s">
        <v>2238</v>
      </c>
    </row>
    <row r="31" spans="2:16" ht="12.75">
      <c r="B31" s="114" t="str">
        <f>INDEX(SUM!D:D,MATCH(SUM!$F$3,SUM!B:B,0),0)</f>
        <v>P085</v>
      </c>
      <c r="C31" s="116">
        <v>6</v>
      </c>
      <c r="D31" s="113" t="s">
        <v>646</v>
      </c>
      <c r="E31" s="116">
        <f t="shared" si="0"/>
        <v>2020</v>
      </c>
      <c r="F31" s="181" t="s">
        <v>686</v>
      </c>
      <c r="G31" s="117" t="s">
        <v>1417</v>
      </c>
      <c r="H31" s="114" t="s">
        <v>687</v>
      </c>
      <c r="I31" s="118">
        <f>'05'!D41</f>
        <v>0</v>
      </c>
      <c r="J31" s="118" t="s">
        <v>6646</v>
      </c>
      <c r="K31" s="142" t="str">
        <f>INDEX(PA_EXTRACAOITEM!C:C,MATCH(F31,PA_EXTRACAOITEM!A:A,0),0)</f>
        <v>Sentenças Judiciais</v>
      </c>
      <c r="N31" s="112" t="s">
        <v>2239</v>
      </c>
      <c r="O31" s="112">
        <v>11210111</v>
      </c>
      <c r="P31" s="112" t="s">
        <v>2240</v>
      </c>
    </row>
    <row r="32" spans="2:16" ht="12.75">
      <c r="B32" s="114" t="str">
        <f>INDEX(SUM!D:D,MATCH(SUM!$F$3,SUM!B:B,0),0)</f>
        <v>P085</v>
      </c>
      <c r="C32" s="116">
        <v>6</v>
      </c>
      <c r="D32" s="113" t="s">
        <v>646</v>
      </c>
      <c r="E32" s="116">
        <f t="shared" si="0"/>
        <v>2020</v>
      </c>
      <c r="F32" s="181" t="s">
        <v>688</v>
      </c>
      <c r="G32" s="117" t="s">
        <v>1418</v>
      </c>
      <c r="H32" s="114" t="s">
        <v>689</v>
      </c>
      <c r="I32" s="118">
        <f>'05'!D42</f>
        <v>0</v>
      </c>
      <c r="J32" s="118" t="s">
        <v>6646</v>
      </c>
      <c r="K32" s="142" t="str">
        <f>INDEX(PA_EXTRACAOITEM!C:C,MATCH(F32,PA_EXTRACAOITEM!A:A,0),0)</f>
        <v>Despesas de exercícios anteriores</v>
      </c>
      <c r="N32" s="112" t="s">
        <v>2241</v>
      </c>
      <c r="O32" s="112">
        <v>11210112</v>
      </c>
      <c r="P32" s="112" t="s">
        <v>2242</v>
      </c>
    </row>
    <row r="33" spans="2:16" ht="12.75">
      <c r="B33" s="114" t="str">
        <f>INDEX(SUM!D:D,MATCH(SUM!$F$3,SUM!B:B,0),0)</f>
        <v>P085</v>
      </c>
      <c r="C33" s="116">
        <v>6</v>
      </c>
      <c r="D33" s="113" t="s">
        <v>646</v>
      </c>
      <c r="E33" s="116">
        <f t="shared" si="0"/>
        <v>2020</v>
      </c>
      <c r="F33" s="181" t="s">
        <v>692</v>
      </c>
      <c r="G33" s="117" t="s">
        <v>1420</v>
      </c>
      <c r="I33" s="118">
        <f>'05'!D44</f>
        <v>0</v>
      </c>
      <c r="J33" s="118" t="s">
        <v>6646</v>
      </c>
      <c r="K33" s="142">
        <f>INDEX(PA_EXTRACAOITEM!C:C,MATCH(F33,PA_EXTRACAOITEM!A:A,0),0)</f>
        <v>0</v>
      </c>
      <c r="N33" s="112" t="s">
        <v>2245</v>
      </c>
      <c r="O33" s="112">
        <v>11210114</v>
      </c>
      <c r="P33" s="112" t="s">
        <v>2246</v>
      </c>
    </row>
    <row r="34" spans="2:16" ht="12.75">
      <c r="B34" s="114" t="str">
        <f>INDEX(SUM!D:D,MATCH(SUM!$F$3,SUM!B:B,0),0)</f>
        <v>P085</v>
      </c>
      <c r="C34" s="116">
        <v>6</v>
      </c>
      <c r="D34" s="113" t="s">
        <v>646</v>
      </c>
      <c r="E34" s="116">
        <f t="shared" si="0"/>
        <v>2020</v>
      </c>
      <c r="F34" s="181" t="s">
        <v>693</v>
      </c>
      <c r="G34" s="117" t="s">
        <v>1421</v>
      </c>
      <c r="I34" s="118">
        <f>'05'!D45</f>
        <v>0</v>
      </c>
      <c r="J34" s="118" t="s">
        <v>6646</v>
      </c>
      <c r="K34" s="142">
        <f>INDEX(PA_EXTRACAOITEM!C:C,MATCH(F34,PA_EXTRACAOITEM!A:A,0),0)</f>
        <v>0</v>
      </c>
      <c r="N34" s="112" t="s">
        <v>2247</v>
      </c>
      <c r="O34" s="112">
        <v>11210411</v>
      </c>
      <c r="P34" s="112" t="s">
        <v>2248</v>
      </c>
    </row>
    <row r="35" spans="2:16" ht="12.75">
      <c r="B35" s="114" t="str">
        <f>INDEX(SUM!D:D,MATCH(SUM!$F$3,SUM!B:B,0),0)</f>
        <v>P085</v>
      </c>
      <c r="C35" s="116">
        <v>6</v>
      </c>
      <c r="D35" s="113" t="s">
        <v>646</v>
      </c>
      <c r="E35" s="116">
        <f t="shared" si="0"/>
        <v>2020</v>
      </c>
      <c r="F35" s="181" t="s">
        <v>694</v>
      </c>
      <c r="G35" s="117" t="s">
        <v>1422</v>
      </c>
      <c r="I35" s="118">
        <f>'05'!D46</f>
        <v>0</v>
      </c>
      <c r="J35" s="118" t="s">
        <v>6646</v>
      </c>
      <c r="K35" s="142">
        <f>INDEX(PA_EXTRACAOITEM!C:C,MATCH(F35,PA_EXTRACAOITEM!A:A,0),0)</f>
        <v>0</v>
      </c>
      <c r="N35" s="112" t="s">
        <v>2249</v>
      </c>
      <c r="O35" s="112">
        <v>11210412</v>
      </c>
      <c r="P35" s="112" t="s">
        <v>2250</v>
      </c>
    </row>
    <row r="36" spans="2:16" ht="12.75">
      <c r="B36" s="114" t="str">
        <f>INDEX(SUM!D:D,MATCH(SUM!$F$3,SUM!B:B,0),0)</f>
        <v>P085</v>
      </c>
      <c r="C36" s="116">
        <v>6</v>
      </c>
      <c r="D36" s="113" t="s">
        <v>646</v>
      </c>
      <c r="E36" s="116">
        <f t="shared" si="0"/>
        <v>2020</v>
      </c>
      <c r="F36" s="181" t="s">
        <v>695</v>
      </c>
      <c r="G36" s="117" t="s">
        <v>1423</v>
      </c>
      <c r="I36" s="118">
        <f>'05'!D47</f>
        <v>0</v>
      </c>
      <c r="J36" s="118" t="s">
        <v>6646</v>
      </c>
      <c r="K36" s="142">
        <f>INDEX(PA_EXTRACAOITEM!C:C,MATCH(F36,PA_EXTRACAOITEM!A:A,0),0)</f>
        <v>0</v>
      </c>
      <c r="N36" s="112" t="s">
        <v>2251</v>
      </c>
      <c r="O36" s="112">
        <v>11210413</v>
      </c>
      <c r="P36" s="112" t="s">
        <v>2252</v>
      </c>
    </row>
    <row r="37" spans="2:16" ht="12.75">
      <c r="B37" s="114" t="str">
        <f>INDEX(SUM!D:D,MATCH(SUM!$F$3,SUM!B:B,0),0)</f>
        <v>P085</v>
      </c>
      <c r="C37" s="116">
        <v>6</v>
      </c>
      <c r="D37" s="113" t="s">
        <v>646</v>
      </c>
      <c r="E37" s="116">
        <f t="shared" si="0"/>
        <v>2020</v>
      </c>
      <c r="F37" s="181" t="s">
        <v>696</v>
      </c>
      <c r="G37" s="117" t="s">
        <v>1424</v>
      </c>
      <c r="I37" s="118">
        <f>'05'!D48</f>
        <v>0</v>
      </c>
      <c r="J37" s="118" t="s">
        <v>6646</v>
      </c>
      <c r="K37" s="142">
        <f>INDEX(PA_EXTRACAOITEM!C:C,MATCH(F37,PA_EXTRACAOITEM!A:A,0),0)</f>
        <v>0</v>
      </c>
      <c r="N37" s="112" t="s">
        <v>2253</v>
      </c>
      <c r="O37" s="112">
        <v>11210414</v>
      </c>
      <c r="P37" s="112" t="s">
        <v>2254</v>
      </c>
    </row>
    <row r="38" spans="2:16" ht="12.75">
      <c r="B38" s="114" t="str">
        <f>INDEX(SUM!D:D,MATCH(SUM!$F$3,SUM!B:B,0),0)</f>
        <v>P085</v>
      </c>
      <c r="C38" s="116">
        <v>6</v>
      </c>
      <c r="D38" s="113" t="s">
        <v>646</v>
      </c>
      <c r="E38" s="116">
        <f t="shared" si="0"/>
        <v>2020</v>
      </c>
      <c r="F38" s="181" t="s">
        <v>697</v>
      </c>
      <c r="G38" s="117" t="s">
        <v>1425</v>
      </c>
      <c r="I38" s="118">
        <f>'05'!D49</f>
        <v>0</v>
      </c>
      <c r="J38" s="118" t="s">
        <v>6646</v>
      </c>
      <c r="K38" s="142">
        <f>INDEX(PA_EXTRACAOITEM!C:C,MATCH(F38,PA_EXTRACAOITEM!A:A,0),0)</f>
        <v>0</v>
      </c>
      <c r="N38" s="112" t="s">
        <v>2255</v>
      </c>
      <c r="O38" s="112">
        <v>11220111</v>
      </c>
      <c r="P38" s="112" t="s">
        <v>2256</v>
      </c>
    </row>
    <row r="39" spans="2:16" ht="12.75">
      <c r="B39" s="114" t="str">
        <f>INDEX(SUM!D:D,MATCH(SUM!$F$3,SUM!B:B,0),0)</f>
        <v>P085</v>
      </c>
      <c r="C39" s="116">
        <v>6</v>
      </c>
      <c r="D39" s="113" t="s">
        <v>646</v>
      </c>
      <c r="E39" s="116">
        <f t="shared" si="0"/>
        <v>2020</v>
      </c>
      <c r="F39" s="181" t="s">
        <v>698</v>
      </c>
      <c r="G39" s="117" t="s">
        <v>1426</v>
      </c>
      <c r="I39" s="118">
        <f>'05'!D50</f>
        <v>0</v>
      </c>
      <c r="J39" s="118" t="s">
        <v>6646</v>
      </c>
      <c r="K39" s="142">
        <f>INDEX(PA_EXTRACAOITEM!C:C,MATCH(F39,PA_EXTRACAOITEM!A:A,0),0)</f>
        <v>0</v>
      </c>
      <c r="N39" s="112" t="s">
        <v>2257</v>
      </c>
      <c r="O39" s="112">
        <v>11220112</v>
      </c>
      <c r="P39" s="112" t="s">
        <v>2258</v>
      </c>
    </row>
    <row r="40" spans="2:16" ht="12.75">
      <c r="B40" s="114" t="str">
        <f>INDEX(SUM!D:D,MATCH(SUM!$F$3,SUM!B:B,0),0)</f>
        <v>P085</v>
      </c>
      <c r="C40" s="116">
        <v>6</v>
      </c>
      <c r="D40" s="113" t="s">
        <v>646</v>
      </c>
      <c r="E40" s="116">
        <f t="shared" si="0"/>
        <v>2020</v>
      </c>
      <c r="F40" s="181" t="s">
        <v>699</v>
      </c>
      <c r="G40" s="117" t="s">
        <v>1427</v>
      </c>
      <c r="I40" s="118">
        <f>'05'!D51</f>
        <v>0</v>
      </c>
      <c r="J40" s="118" t="s">
        <v>6646</v>
      </c>
      <c r="K40" s="142">
        <f>INDEX(PA_EXTRACAOITEM!C:C,MATCH(F40,PA_EXTRACAOITEM!A:A,0),0)</f>
        <v>0</v>
      </c>
      <c r="N40" s="112" t="s">
        <v>2259</v>
      </c>
      <c r="O40" s="112">
        <v>11220113</v>
      </c>
      <c r="P40" s="112" t="s">
        <v>2260</v>
      </c>
    </row>
    <row r="41" spans="2:16" ht="12.75">
      <c r="B41" s="114" t="str">
        <f>INDEX(SUM!D:D,MATCH(SUM!$F$3,SUM!B:B,0),0)</f>
        <v>P085</v>
      </c>
      <c r="C41" s="116">
        <v>6</v>
      </c>
      <c r="D41" s="113" t="s">
        <v>646</v>
      </c>
      <c r="E41" s="116">
        <f t="shared" si="0"/>
        <v>2020</v>
      </c>
      <c r="F41" s="181" t="s">
        <v>700</v>
      </c>
      <c r="G41" s="117" t="s">
        <v>1428</v>
      </c>
      <c r="I41" s="118">
        <f>'05'!D52</f>
        <v>0</v>
      </c>
      <c r="J41" s="118" t="s">
        <v>6646</v>
      </c>
      <c r="K41" s="142">
        <f>INDEX(PA_EXTRACAOITEM!C:C,MATCH(F41,PA_EXTRACAOITEM!A:A,0),0)</f>
        <v>0</v>
      </c>
      <c r="N41" s="112" t="s">
        <v>2261</v>
      </c>
      <c r="O41" s="112">
        <v>11220114</v>
      </c>
      <c r="P41" s="112" t="s">
        <v>2262</v>
      </c>
    </row>
    <row r="42" spans="2:16" ht="12.75">
      <c r="B42" s="114" t="str">
        <f>INDEX(SUM!D:D,MATCH(SUM!$F$3,SUM!B:B,0),0)</f>
        <v>P085</v>
      </c>
      <c r="C42" s="116">
        <v>6</v>
      </c>
      <c r="D42" s="113" t="s">
        <v>646</v>
      </c>
      <c r="E42" s="116">
        <f t="shared" si="0"/>
        <v>2020</v>
      </c>
      <c r="F42" s="181" t="s">
        <v>701</v>
      </c>
      <c r="G42" s="117" t="s">
        <v>1429</v>
      </c>
      <c r="I42" s="118">
        <f>'05'!D53</f>
        <v>0</v>
      </c>
      <c r="J42" s="118" t="s">
        <v>6646</v>
      </c>
      <c r="K42" s="142">
        <f>INDEX(PA_EXTRACAOITEM!C:C,MATCH(F42,PA_EXTRACAOITEM!A:A,0),0)</f>
        <v>0</v>
      </c>
      <c r="N42" s="112" t="s">
        <v>2263</v>
      </c>
      <c r="O42" s="112">
        <v>11300000</v>
      </c>
      <c r="P42" s="112" t="s">
        <v>2264</v>
      </c>
    </row>
    <row r="43" spans="2:16" ht="12.75">
      <c r="B43" s="114" t="str">
        <f>INDEX(SUM!D:D,MATCH(SUM!$F$3,SUM!B:B,0),0)</f>
        <v>P085</v>
      </c>
      <c r="C43" s="116">
        <v>6</v>
      </c>
      <c r="D43" s="113" t="s">
        <v>646</v>
      </c>
      <c r="E43" s="116">
        <f t="shared" si="0"/>
        <v>2020</v>
      </c>
      <c r="F43" s="181" t="s">
        <v>1955</v>
      </c>
      <c r="G43" s="117" t="s">
        <v>1907</v>
      </c>
      <c r="H43" s="114" t="s">
        <v>1908</v>
      </c>
      <c r="I43" s="118">
        <f>'05'!D54</f>
        <v>0</v>
      </c>
      <c r="J43" s="118" t="s">
        <v>6646</v>
      </c>
      <c r="K43" s="142" t="str">
        <f>INDEX(PA_EXTRACAOITEM!C:C,MATCH(F43,PA_EXTRACAOITEM!A:A,0),0)</f>
        <v>(-) Despesas indenizatórias consideradas em Pessoal inativo e pensionista</v>
      </c>
      <c r="N43" s="112" t="s">
        <v>2265</v>
      </c>
      <c r="O43" s="112">
        <v>11380111</v>
      </c>
      <c r="P43" s="112" t="s">
        <v>2266</v>
      </c>
    </row>
    <row r="44" spans="2:16" ht="12.75">
      <c r="B44" s="114" t="str">
        <f>INDEX(SUM!D:D,MATCH(SUM!$F$3,SUM!B:B,0),0)</f>
        <v>P085</v>
      </c>
      <c r="C44" s="116">
        <v>6</v>
      </c>
      <c r="D44" s="113" t="s">
        <v>646</v>
      </c>
      <c r="E44" s="116">
        <f t="shared" si="0"/>
        <v>2020</v>
      </c>
      <c r="F44" s="181" t="s">
        <v>702</v>
      </c>
      <c r="G44" s="117" t="s">
        <v>1430</v>
      </c>
      <c r="H44" s="114" t="s">
        <v>1911</v>
      </c>
      <c r="I44" s="118">
        <f>'05'!D55</f>
        <v>0</v>
      </c>
      <c r="J44" s="118" t="s">
        <v>6646</v>
      </c>
      <c r="K44" s="142" t="str">
        <f>INDEX(PA_EXTRACAOITEM!C:C,MATCH(F44,PA_EXTRACAOITEM!A:A,0),0)</f>
        <v>Outras despesas de pessoal (§ 1º, art. 18, da LRF)</v>
      </c>
      <c r="N44" s="112" t="s">
        <v>2267</v>
      </c>
      <c r="O44" s="112">
        <v>11380112</v>
      </c>
      <c r="P44" s="112" t="s">
        <v>2268</v>
      </c>
    </row>
    <row r="45" spans="2:16" ht="12.75">
      <c r="B45" s="114" t="str">
        <f>INDEX(SUM!D:D,MATCH(SUM!$F$3,SUM!B:B,0),0)</f>
        <v>P085</v>
      </c>
      <c r="C45" s="116">
        <v>6</v>
      </c>
      <c r="D45" s="113" t="s">
        <v>646</v>
      </c>
      <c r="E45" s="116">
        <f t="shared" si="0"/>
        <v>2020</v>
      </c>
      <c r="F45" s="181" t="s">
        <v>707</v>
      </c>
      <c r="G45" s="117" t="s">
        <v>1431</v>
      </c>
      <c r="H45" s="114" t="s">
        <v>104</v>
      </c>
      <c r="I45" s="118">
        <f>'05'!D57</f>
        <v>230642.95</v>
      </c>
      <c r="J45" s="118" t="s">
        <v>6646</v>
      </c>
      <c r="K45" s="142" t="str">
        <f>INDEX(PA_EXTRACAOITEM!C:C,MATCH(F45,PA_EXTRACAOITEM!A:A,0),0)</f>
        <v>Indenização por demissão e incentivo à demissão voluntária (vide art. 19, § 1o, I e II da LRF)</v>
      </c>
      <c r="N45" s="112" t="s">
        <v>2271</v>
      </c>
      <c r="O45" s="112">
        <v>11380114</v>
      </c>
      <c r="P45" s="112" t="s">
        <v>2272</v>
      </c>
    </row>
    <row r="46" spans="2:16" ht="12.75">
      <c r="B46" s="114" t="str">
        <f>INDEX(SUM!D:D,MATCH(SUM!$F$3,SUM!B:B,0),0)</f>
        <v>P085</v>
      </c>
      <c r="C46" s="116">
        <v>6</v>
      </c>
      <c r="D46" s="113" t="s">
        <v>646</v>
      </c>
      <c r="E46" s="116">
        <f t="shared" si="0"/>
        <v>2020</v>
      </c>
      <c r="F46" s="181" t="s">
        <v>709</v>
      </c>
      <c r="G46" s="117" t="s">
        <v>1432</v>
      </c>
      <c r="H46" s="114" t="s">
        <v>711</v>
      </c>
      <c r="I46" s="118">
        <f>'05'!D58</f>
        <v>13237.04</v>
      </c>
      <c r="J46" s="118" t="s">
        <v>6646</v>
      </c>
      <c r="K46" s="142" t="str">
        <f>INDEX(PA_EXTRACAOITEM!C:C,MATCH(F46,PA_EXTRACAOITEM!A:A,0),0)</f>
        <v>Decorrentes de decisão judicial</v>
      </c>
      <c r="N46" s="112" t="s">
        <v>2273</v>
      </c>
      <c r="O46" s="112">
        <v>11380211</v>
      </c>
      <c r="P46" s="112" t="s">
        <v>2274</v>
      </c>
    </row>
    <row r="47" spans="2:16" ht="12.75">
      <c r="B47" s="114" t="str">
        <f>INDEX(SUM!D:D,MATCH(SUM!$F$3,SUM!B:B,0),0)</f>
        <v>P085</v>
      </c>
      <c r="C47" s="116">
        <v>6</v>
      </c>
      <c r="D47" s="113" t="s">
        <v>646</v>
      </c>
      <c r="E47" s="116">
        <f t="shared" si="0"/>
        <v>2020</v>
      </c>
      <c r="F47" s="181" t="s">
        <v>712</v>
      </c>
      <c r="G47" s="117" t="s">
        <v>1433</v>
      </c>
      <c r="H47" s="114" t="s">
        <v>714</v>
      </c>
      <c r="I47" s="118">
        <f>'05'!D59</f>
        <v>22822.96</v>
      </c>
      <c r="J47" s="118" t="s">
        <v>6646</v>
      </c>
      <c r="K47" s="142" t="str">
        <f>INDEX(PA_EXTRACAOITEM!C:C,MATCH(F47,PA_EXTRACAOITEM!A:A,0),0)</f>
        <v>Despesas de exercícios anteriores</v>
      </c>
      <c r="N47" s="112" t="s">
        <v>2275</v>
      </c>
      <c r="O47" s="112">
        <v>11380212</v>
      </c>
      <c r="P47" s="112" t="s">
        <v>2276</v>
      </c>
    </row>
    <row r="48" spans="2:16" ht="12.75">
      <c r="B48" s="114" t="str">
        <f>INDEX(SUM!D:D,MATCH(SUM!$F$3,SUM!B:B,0),0)</f>
        <v>P085</v>
      </c>
      <c r="C48" s="116">
        <v>6</v>
      </c>
      <c r="D48" s="113" t="s">
        <v>646</v>
      </c>
      <c r="E48" s="116">
        <f t="shared" si="0"/>
        <v>2020</v>
      </c>
      <c r="F48" s="181" t="s">
        <v>1458</v>
      </c>
      <c r="G48" s="117" t="s">
        <v>1456</v>
      </c>
      <c r="H48" s="114" t="s">
        <v>1454</v>
      </c>
      <c r="I48" s="118">
        <f>'05'!D61</f>
        <v>6563474.1899999995</v>
      </c>
      <c r="J48" s="118" t="s">
        <v>6646</v>
      </c>
      <c r="K48" s="142" t="str">
        <f>INDEX(PA_EXTRACAOITEM!C:C,MATCH(F48,PA_EXTRACAOITEM!A:A,0),0)</f>
        <v>Total da despesa com Inativos e Pensionistas</v>
      </c>
      <c r="N48" s="112" t="s">
        <v>2279</v>
      </c>
      <c r="O48" s="112">
        <v>11380214</v>
      </c>
      <c r="P48" s="112" t="s">
        <v>2280</v>
      </c>
    </row>
    <row r="49" spans="2:16" ht="12.75">
      <c r="B49" s="114" t="str">
        <f>INDEX(SUM!D:D,MATCH(SUM!$F$3,SUM!B:B,0),0)</f>
        <v>P085</v>
      </c>
      <c r="C49" s="116">
        <v>6</v>
      </c>
      <c r="D49" s="113" t="s">
        <v>646</v>
      </c>
      <c r="E49" s="116">
        <f t="shared" si="0"/>
        <v>2020</v>
      </c>
      <c r="F49" s="181" t="s">
        <v>1459</v>
      </c>
      <c r="G49" s="117" t="s">
        <v>1457</v>
      </c>
      <c r="H49" s="114" t="s">
        <v>1455</v>
      </c>
      <c r="I49" s="118">
        <f>'05'!D62</f>
        <v>0</v>
      </c>
      <c r="J49" s="118" t="s">
        <v>6646</v>
      </c>
      <c r="K49" s="142" t="str">
        <f>INDEX(PA_EXTRACAOITEM!C:C,MATCH(F49,PA_EXTRACAOITEM!A:A,0),0)</f>
        <v>(-) Transferências de recursos para cobertura de deficit financeiro ou insuficiência financeira</v>
      </c>
      <c r="N49" s="112" t="s">
        <v>2281</v>
      </c>
      <c r="O49" s="112">
        <v>11389911</v>
      </c>
      <c r="P49" s="112" t="s">
        <v>2282</v>
      </c>
    </row>
    <row r="50" spans="2:16" ht="12.75">
      <c r="B50" s="114" t="str">
        <f>INDEX(SUM!D:D,MATCH(SUM!$F$3,SUM!B:B,0),0)</f>
        <v>P085</v>
      </c>
      <c r="C50" s="116">
        <v>6</v>
      </c>
      <c r="D50" s="113" t="s">
        <v>646</v>
      </c>
      <c r="E50" s="116">
        <f t="shared" si="0"/>
        <v>2020</v>
      </c>
      <c r="F50" s="181" t="s">
        <v>720</v>
      </c>
      <c r="G50" s="117" t="s">
        <v>1436</v>
      </c>
      <c r="I50" s="118">
        <f>'05'!D64</f>
        <v>0</v>
      </c>
      <c r="J50" s="118" t="s">
        <v>6646</v>
      </c>
      <c r="K50" s="142">
        <f>INDEX(PA_EXTRACAOITEM!C:C,MATCH(F50,PA_EXTRACAOITEM!A:A,0),0)</f>
        <v>0</v>
      </c>
      <c r="N50" s="112" t="s">
        <v>2285</v>
      </c>
      <c r="O50" s="112">
        <v>12000000</v>
      </c>
      <c r="P50" s="112" t="s">
        <v>2286</v>
      </c>
    </row>
    <row r="51" spans="2:16" ht="12.75">
      <c r="B51" s="114" t="str">
        <f>INDEX(SUM!D:D,MATCH(SUM!$F$3,SUM!B:B,0),0)</f>
        <v>P085</v>
      </c>
      <c r="C51" s="116">
        <v>6</v>
      </c>
      <c r="D51" s="113" t="s">
        <v>646</v>
      </c>
      <c r="E51" s="116">
        <f t="shared" si="0"/>
        <v>2020</v>
      </c>
      <c r="F51" s="181" t="s">
        <v>721</v>
      </c>
      <c r="G51" s="117" t="s">
        <v>1437</v>
      </c>
      <c r="I51" s="118">
        <f>'05'!D65</f>
        <v>0</v>
      </c>
      <c r="J51" s="118" t="s">
        <v>6646</v>
      </c>
      <c r="K51" s="142">
        <f>INDEX(PA_EXTRACAOITEM!C:C,MATCH(F51,PA_EXTRACAOITEM!A:A,0),0)</f>
        <v>0</v>
      </c>
      <c r="N51" s="112" t="s">
        <v>2287</v>
      </c>
      <c r="O51" s="112">
        <v>12100000</v>
      </c>
      <c r="P51" s="112" t="s">
        <v>2288</v>
      </c>
    </row>
    <row r="52" spans="2:16" ht="12.75">
      <c r="B52" s="114" t="str">
        <f>INDEX(SUM!D:D,MATCH(SUM!$F$3,SUM!B:B,0),0)</f>
        <v>P085</v>
      </c>
      <c r="C52" s="116">
        <v>6</v>
      </c>
      <c r="D52" s="113" t="s">
        <v>646</v>
      </c>
      <c r="E52" s="116">
        <f t="shared" si="0"/>
        <v>2020</v>
      </c>
      <c r="F52" s="181" t="s">
        <v>722</v>
      </c>
      <c r="G52" s="117" t="s">
        <v>1438</v>
      </c>
      <c r="I52" s="118">
        <f>'05'!D66</f>
        <v>0</v>
      </c>
      <c r="J52" s="118" t="s">
        <v>6646</v>
      </c>
      <c r="K52" s="142">
        <f>INDEX(PA_EXTRACAOITEM!C:C,MATCH(F52,PA_EXTRACAOITEM!A:A,0),0)</f>
        <v>0</v>
      </c>
      <c r="N52" s="112" t="s">
        <v>2289</v>
      </c>
      <c r="O52" s="112">
        <v>12100411</v>
      </c>
      <c r="P52" s="112" t="s">
        <v>2290</v>
      </c>
    </row>
    <row r="53" spans="2:16" ht="12.75">
      <c r="B53" s="114" t="str">
        <f>INDEX(SUM!D:D,MATCH(SUM!$F$3,SUM!B:B,0),0)</f>
        <v>P085</v>
      </c>
      <c r="C53" s="116">
        <v>6</v>
      </c>
      <c r="D53" s="113" t="s">
        <v>646</v>
      </c>
      <c r="E53" s="116">
        <f t="shared" si="0"/>
        <v>2020</v>
      </c>
      <c r="F53" s="181" t="s">
        <v>723</v>
      </c>
      <c r="G53" s="117" t="s">
        <v>1439</v>
      </c>
      <c r="I53" s="118">
        <f>'05'!D67</f>
        <v>0</v>
      </c>
      <c r="J53" s="118" t="s">
        <v>6646</v>
      </c>
      <c r="K53" s="142">
        <f>INDEX(PA_EXTRACAOITEM!C:C,MATCH(F53,PA_EXTRACAOITEM!A:A,0),0)</f>
        <v>0</v>
      </c>
      <c r="N53" s="112" t="s">
        <v>2291</v>
      </c>
      <c r="O53" s="112">
        <v>12100412</v>
      </c>
      <c r="P53" s="112" t="s">
        <v>2292</v>
      </c>
    </row>
    <row r="54" spans="2:16" ht="12.75">
      <c r="B54" s="114" t="str">
        <f>INDEX(SUM!D:D,MATCH(SUM!$F$3,SUM!B:B,0),0)</f>
        <v>P085</v>
      </c>
      <c r="C54" s="116">
        <v>6</v>
      </c>
      <c r="D54" s="113" t="s">
        <v>646</v>
      </c>
      <c r="E54" s="116">
        <f t="shared" si="0"/>
        <v>2020</v>
      </c>
      <c r="F54" s="181" t="s">
        <v>724</v>
      </c>
      <c r="G54" s="117" t="s">
        <v>1440</v>
      </c>
      <c r="I54" s="118">
        <f>'05'!D68</f>
        <v>0</v>
      </c>
      <c r="J54" s="118" t="s">
        <v>6646</v>
      </c>
      <c r="K54" s="142">
        <f>INDEX(PA_EXTRACAOITEM!C:C,MATCH(F54,PA_EXTRACAOITEM!A:A,0),0)</f>
        <v>0</v>
      </c>
      <c r="N54" s="112" t="s">
        <v>2293</v>
      </c>
      <c r="O54" s="112">
        <v>12100413</v>
      </c>
      <c r="P54" s="112" t="s">
        <v>2294</v>
      </c>
    </row>
    <row r="55" spans="2:16" ht="12.75">
      <c r="B55" s="114" t="str">
        <f>INDEX(SUM!D:D,MATCH(SUM!$F$3,SUM!B:B,0),0)</f>
        <v>P085</v>
      </c>
      <c r="C55" s="116">
        <v>6</v>
      </c>
      <c r="D55" s="113" t="s">
        <v>646</v>
      </c>
      <c r="E55" s="116">
        <f t="shared" si="0"/>
        <v>2020</v>
      </c>
      <c r="F55" s="181" t="s">
        <v>725</v>
      </c>
      <c r="G55" s="117" t="s">
        <v>1441</v>
      </c>
      <c r="I55" s="118">
        <f>'05'!D69</f>
        <v>0</v>
      </c>
      <c r="J55" s="118" t="s">
        <v>6646</v>
      </c>
      <c r="K55" s="142">
        <f>INDEX(PA_EXTRACAOITEM!C:C,MATCH(F55,PA_EXTRACAOITEM!A:A,0),0)</f>
        <v>0</v>
      </c>
      <c r="N55" s="112" t="s">
        <v>2295</v>
      </c>
      <c r="O55" s="112">
        <v>12100414</v>
      </c>
      <c r="P55" s="112" t="s">
        <v>2296</v>
      </c>
    </row>
    <row r="56" spans="2:16" ht="12.75">
      <c r="B56" s="114" t="str">
        <f>INDEX(SUM!D:D,MATCH(SUM!$F$3,SUM!B:B,0),0)</f>
        <v>P085</v>
      </c>
      <c r="C56" s="116">
        <v>6</v>
      </c>
      <c r="D56" s="113" t="s">
        <v>646</v>
      </c>
      <c r="E56" s="116">
        <f t="shared" si="0"/>
        <v>2020</v>
      </c>
      <c r="F56" s="181" t="s">
        <v>726</v>
      </c>
      <c r="G56" s="117" t="s">
        <v>1442</v>
      </c>
      <c r="I56" s="118">
        <f>'05'!D70</f>
        <v>0</v>
      </c>
      <c r="J56" s="118" t="s">
        <v>6646</v>
      </c>
      <c r="K56" s="142">
        <f>INDEX(PA_EXTRACAOITEM!C:C,MATCH(F56,PA_EXTRACAOITEM!A:A,0),0)</f>
        <v>0</v>
      </c>
      <c r="N56" s="112" t="s">
        <v>2297</v>
      </c>
      <c r="O56" s="112">
        <v>12100421</v>
      </c>
      <c r="P56" s="112" t="s">
        <v>2298</v>
      </c>
    </row>
    <row r="57" spans="2:16" ht="12.75">
      <c r="B57" s="114" t="str">
        <f>INDEX(SUM!D:D,MATCH(SUM!$F$3,SUM!B:B,0),0)</f>
        <v>P085</v>
      </c>
      <c r="C57" s="116">
        <v>6</v>
      </c>
      <c r="D57" s="113" t="s">
        <v>646</v>
      </c>
      <c r="E57" s="116">
        <f t="shared" si="0"/>
        <v>2020</v>
      </c>
      <c r="F57" s="181" t="s">
        <v>727</v>
      </c>
      <c r="G57" s="117" t="s">
        <v>1443</v>
      </c>
      <c r="I57" s="118">
        <f>'05'!D71</f>
        <v>0</v>
      </c>
      <c r="J57" s="118" t="s">
        <v>6646</v>
      </c>
      <c r="K57" s="142">
        <f>INDEX(PA_EXTRACAOITEM!C:C,MATCH(F57,PA_EXTRACAOITEM!A:A,0),0)</f>
        <v>0</v>
      </c>
      <c r="N57" s="112" t="s">
        <v>2299</v>
      </c>
      <c r="O57" s="112">
        <v>12100422</v>
      </c>
      <c r="P57" s="112" t="s">
        <v>2300</v>
      </c>
    </row>
    <row r="58" spans="2:16" ht="12.75">
      <c r="B58" s="114" t="str">
        <f>INDEX(SUM!D:D,MATCH(SUM!$F$3,SUM!B:B,0),0)</f>
        <v>P085</v>
      </c>
      <c r="C58" s="116">
        <v>6</v>
      </c>
      <c r="D58" s="113" t="s">
        <v>646</v>
      </c>
      <c r="E58" s="116">
        <f t="shared" si="0"/>
        <v>2020</v>
      </c>
      <c r="F58" s="181" t="s">
        <v>728</v>
      </c>
      <c r="G58" s="117" t="s">
        <v>1444</v>
      </c>
      <c r="I58" s="118">
        <f>'05'!D72</f>
        <v>0</v>
      </c>
      <c r="J58" s="118" t="s">
        <v>6646</v>
      </c>
      <c r="K58" s="142">
        <f>INDEX(PA_EXTRACAOITEM!C:C,MATCH(F58,PA_EXTRACAOITEM!A:A,0),0)</f>
        <v>0</v>
      </c>
      <c r="N58" s="112" t="s">
        <v>2301</v>
      </c>
      <c r="O58" s="112">
        <v>12100423</v>
      </c>
      <c r="P58" s="112" t="s">
        <v>2302</v>
      </c>
    </row>
    <row r="59" spans="2:16" ht="12.75">
      <c r="B59" s="114" t="str">
        <f>INDEX(SUM!D:D,MATCH(SUM!$F$3,SUM!B:B,0),0)</f>
        <v>P085</v>
      </c>
      <c r="C59" s="116">
        <v>6</v>
      </c>
      <c r="D59" s="113" t="s">
        <v>646</v>
      </c>
      <c r="E59" s="116">
        <f t="shared" si="0"/>
        <v>2020</v>
      </c>
      <c r="F59" s="181" t="s">
        <v>729</v>
      </c>
      <c r="G59" s="117" t="s">
        <v>1445</v>
      </c>
      <c r="I59" s="118">
        <f>'05'!D73</f>
        <v>0</v>
      </c>
      <c r="J59" s="118" t="s">
        <v>6646</v>
      </c>
      <c r="K59" s="142">
        <f>INDEX(PA_EXTRACAOITEM!C:C,MATCH(F59,PA_EXTRACAOITEM!A:A,0),0)</f>
        <v>0</v>
      </c>
      <c r="N59" s="112" t="s">
        <v>2303</v>
      </c>
      <c r="O59" s="112">
        <v>12100431</v>
      </c>
      <c r="P59" s="112" t="s">
        <v>2304</v>
      </c>
    </row>
    <row r="60" spans="2:16" ht="12.75">
      <c r="B60" s="114" t="str">
        <f>INDEX(SUM!D:D,MATCH(SUM!$F$3,SUM!B:B,0),0)</f>
        <v>P085</v>
      </c>
      <c r="C60" s="116">
        <v>6</v>
      </c>
      <c r="D60" s="113" t="s">
        <v>646</v>
      </c>
      <c r="E60" s="116">
        <f t="shared" si="0"/>
        <v>2020</v>
      </c>
      <c r="F60" s="181" t="s">
        <v>730</v>
      </c>
      <c r="G60" s="117" t="s">
        <v>731</v>
      </c>
      <c r="H60" s="114" t="s">
        <v>1280</v>
      </c>
      <c r="I60" s="118">
        <f>'05'!D74</f>
        <v>35446498.660000004</v>
      </c>
      <c r="J60" s="118" t="s">
        <v>6646</v>
      </c>
      <c r="K60" s="142" t="str">
        <f>INDEX(PA_EXTRACAOITEM!C:C,MATCH(F60,PA_EXTRACAOITEM!A:A,0),0)</f>
        <v>DESPESA TOTAL COM PESSOAL - DTP  (1-2)</v>
      </c>
      <c r="N60" s="112" t="s">
        <v>2305</v>
      </c>
      <c r="O60" s="112">
        <v>12100432</v>
      </c>
      <c r="P60" s="112" t="s">
        <v>2306</v>
      </c>
    </row>
    <row r="61" spans="2:16" ht="12.75">
      <c r="B61" s="114" t="str">
        <f>INDEX(SUM!D:D,MATCH(SUM!$F$3,SUM!B:B,0),0)</f>
        <v>P085</v>
      </c>
      <c r="C61" s="116">
        <v>6</v>
      </c>
      <c r="D61" s="113" t="s">
        <v>646</v>
      </c>
      <c r="E61" s="116">
        <f aca="true" t="shared" si="1" ref="E61:E116">+$E$2</f>
        <v>2020</v>
      </c>
      <c r="F61" s="181" t="s">
        <v>1956</v>
      </c>
      <c r="G61" s="117" t="s">
        <v>1958</v>
      </c>
      <c r="H61" s="114" t="s">
        <v>1957</v>
      </c>
      <c r="I61" s="118">
        <f>'05'!D76</f>
        <v>0</v>
      </c>
      <c r="J61" s="118" t="s">
        <v>6646</v>
      </c>
      <c r="K61" s="142" t="str">
        <f>INDEX(PA_EXTRACAOITEM!C:C,MATCH(F61,PA_EXTRACAOITEM!A:A,0),0)</f>
        <v>(-) Transferências obrigatórias da União relativas às emendas individuais (§ 16, art. 166 da CF)</v>
      </c>
      <c r="N61" s="112" t="s">
        <v>2307</v>
      </c>
      <c r="O61" s="112">
        <v>12100441</v>
      </c>
      <c r="P61" s="112" t="s">
        <v>2308</v>
      </c>
    </row>
    <row r="62" spans="2:16" ht="12.75">
      <c r="B62" s="114" t="str">
        <f>INDEX(SUM!D:D,MATCH(SUM!$F$3,SUM!B:B,0),0)</f>
        <v>P085</v>
      </c>
      <c r="C62" s="116">
        <v>6</v>
      </c>
      <c r="D62" s="113" t="s">
        <v>734</v>
      </c>
      <c r="E62" s="116">
        <f t="shared" si="1"/>
        <v>2020</v>
      </c>
      <c r="F62" s="181" t="s">
        <v>735</v>
      </c>
      <c r="G62" s="117" t="s">
        <v>117</v>
      </c>
      <c r="H62" s="114" t="s">
        <v>98</v>
      </c>
      <c r="I62" s="113">
        <f>+'05'!C21</f>
        <v>0</v>
      </c>
      <c r="J62" s="118" t="s">
        <v>6646</v>
      </c>
      <c r="K62" s="142" t="e">
        <f>INDEX(PA_EXTRACAOITEM!C:C,MATCH(F62,PA_EXTRACAOITEM!A:A,0),0)</f>
        <v>#N/A</v>
      </c>
      <c r="N62" s="112" t="s">
        <v>2309</v>
      </c>
      <c r="O62" s="112">
        <v>12100442</v>
      </c>
      <c r="P62" s="112" t="s">
        <v>2310</v>
      </c>
    </row>
    <row r="63" spans="2:16" ht="12.75">
      <c r="B63" s="114" t="str">
        <f>INDEX(SUM!D:D,MATCH(SUM!$F$3,SUM!B:B,0),0)</f>
        <v>P085</v>
      </c>
      <c r="C63" s="116">
        <v>6</v>
      </c>
      <c r="D63" s="113" t="s">
        <v>734</v>
      </c>
      <c r="E63" s="116">
        <f t="shared" si="1"/>
        <v>2020</v>
      </c>
      <c r="F63" s="181" t="s">
        <v>736</v>
      </c>
      <c r="G63" s="117" t="s">
        <v>117</v>
      </c>
      <c r="H63" s="114" t="s">
        <v>98</v>
      </c>
      <c r="I63" s="113">
        <f>+'05'!C22</f>
        <v>0</v>
      </c>
      <c r="J63" s="118" t="s">
        <v>6646</v>
      </c>
      <c r="K63" s="142" t="e">
        <f>INDEX(PA_EXTRACAOITEM!C:C,MATCH(F63,PA_EXTRACAOITEM!A:A,0),0)</f>
        <v>#N/A</v>
      </c>
      <c r="N63" s="112" t="s">
        <v>2311</v>
      </c>
      <c r="O63" s="112">
        <v>12100461</v>
      </c>
      <c r="P63" s="112" t="s">
        <v>2312</v>
      </c>
    </row>
    <row r="64" spans="2:16" ht="12.75">
      <c r="B64" s="114" t="str">
        <f>INDEX(SUM!D:D,MATCH(SUM!$F$3,SUM!B:B,0),0)</f>
        <v>P085</v>
      </c>
      <c r="C64" s="116">
        <v>6</v>
      </c>
      <c r="D64" s="113" t="s">
        <v>734</v>
      </c>
      <c r="E64" s="116">
        <f t="shared" si="1"/>
        <v>2020</v>
      </c>
      <c r="F64" s="181" t="s">
        <v>737</v>
      </c>
      <c r="G64" s="117" t="s">
        <v>117</v>
      </c>
      <c r="H64" s="114" t="s">
        <v>98</v>
      </c>
      <c r="I64" s="113">
        <f>+'05'!C23</f>
        <v>0</v>
      </c>
      <c r="J64" s="118" t="s">
        <v>6646</v>
      </c>
      <c r="K64" s="142" t="e">
        <f>INDEX(PA_EXTRACAOITEM!C:C,MATCH(F64,PA_EXTRACAOITEM!A:A,0),0)</f>
        <v>#N/A</v>
      </c>
      <c r="N64" s="112" t="s">
        <v>2313</v>
      </c>
      <c r="O64" s="112">
        <v>12100462</v>
      </c>
      <c r="P64" s="112" t="s">
        <v>2314</v>
      </c>
    </row>
    <row r="65" spans="2:16" ht="12.75">
      <c r="B65" s="114" t="str">
        <f>INDEX(SUM!D:D,MATCH(SUM!$F$3,SUM!B:B,0),0)</f>
        <v>P085</v>
      </c>
      <c r="C65" s="116">
        <v>6</v>
      </c>
      <c r="D65" s="113" t="s">
        <v>734</v>
      </c>
      <c r="E65" s="116">
        <f t="shared" si="1"/>
        <v>2020</v>
      </c>
      <c r="F65" s="181" t="s">
        <v>738</v>
      </c>
      <c r="G65" s="117" t="s">
        <v>117</v>
      </c>
      <c r="H65" s="114" t="s">
        <v>98</v>
      </c>
      <c r="I65" s="113">
        <f>+'05'!C24</f>
        <v>0</v>
      </c>
      <c r="J65" s="118" t="s">
        <v>6646</v>
      </c>
      <c r="K65" s="142" t="e">
        <f>INDEX(PA_EXTRACAOITEM!C:C,MATCH(F65,PA_EXTRACAOITEM!A:A,0),0)</f>
        <v>#N/A</v>
      </c>
      <c r="N65" s="112" t="s">
        <v>2315</v>
      </c>
      <c r="O65" s="112">
        <v>12100471</v>
      </c>
      <c r="P65" s="112" t="s">
        <v>2316</v>
      </c>
    </row>
    <row r="66" spans="2:16" ht="12.75">
      <c r="B66" s="114" t="str">
        <f>INDEX(SUM!D:D,MATCH(SUM!$F$3,SUM!B:B,0),0)</f>
        <v>P085</v>
      </c>
      <c r="C66" s="116">
        <v>6</v>
      </c>
      <c r="D66" s="113" t="s">
        <v>734</v>
      </c>
      <c r="E66" s="116">
        <f t="shared" si="1"/>
        <v>2020</v>
      </c>
      <c r="F66" s="181" t="s">
        <v>739</v>
      </c>
      <c r="G66" s="117" t="s">
        <v>117</v>
      </c>
      <c r="H66" s="114" t="s">
        <v>98</v>
      </c>
      <c r="I66" s="113">
        <f>+'05'!C25</f>
        <v>0</v>
      </c>
      <c r="J66" s="118" t="s">
        <v>6646</v>
      </c>
      <c r="K66" s="142" t="e">
        <f>INDEX(PA_EXTRACAOITEM!C:C,MATCH(F66,PA_EXTRACAOITEM!A:A,0),0)</f>
        <v>#N/A</v>
      </c>
      <c r="N66" s="112" t="s">
        <v>2317</v>
      </c>
      <c r="O66" s="112">
        <v>12100472</v>
      </c>
      <c r="P66" s="112" t="s">
        <v>2318</v>
      </c>
    </row>
    <row r="67" spans="2:16" ht="12.75">
      <c r="B67" s="114" t="str">
        <f>INDEX(SUM!D:D,MATCH(SUM!$F$3,SUM!B:B,0),0)</f>
        <v>P085</v>
      </c>
      <c r="C67" s="116">
        <v>6</v>
      </c>
      <c r="D67" s="113" t="s">
        <v>734</v>
      </c>
      <c r="E67" s="116">
        <f t="shared" si="1"/>
        <v>2020</v>
      </c>
      <c r="F67" s="181" t="s">
        <v>740</v>
      </c>
      <c r="G67" s="117" t="s">
        <v>117</v>
      </c>
      <c r="H67" s="114" t="s">
        <v>98</v>
      </c>
      <c r="I67" s="113">
        <f>+'05'!C26</f>
        <v>0</v>
      </c>
      <c r="J67" s="118" t="s">
        <v>6646</v>
      </c>
      <c r="K67" s="142" t="e">
        <f>INDEX(PA_EXTRACAOITEM!C:C,MATCH(F67,PA_EXTRACAOITEM!A:A,0),0)</f>
        <v>#N/A</v>
      </c>
      <c r="N67" s="112" t="s">
        <v>2319</v>
      </c>
      <c r="O67" s="112">
        <v>12109911</v>
      </c>
      <c r="P67" s="112" t="s">
        <v>2320</v>
      </c>
    </row>
    <row r="68" spans="2:16" ht="12.75">
      <c r="B68" s="114" t="str">
        <f>INDEX(SUM!D:D,MATCH(SUM!$F$3,SUM!B:B,0),0)</f>
        <v>P085</v>
      </c>
      <c r="C68" s="116">
        <v>6</v>
      </c>
      <c r="D68" s="113" t="s">
        <v>734</v>
      </c>
      <c r="E68" s="116">
        <f t="shared" si="1"/>
        <v>2020</v>
      </c>
      <c r="F68" s="181" t="s">
        <v>741</v>
      </c>
      <c r="G68" s="117" t="s">
        <v>117</v>
      </c>
      <c r="H68" s="114" t="s">
        <v>98</v>
      </c>
      <c r="I68" s="113">
        <f>+'05'!C27</f>
        <v>0</v>
      </c>
      <c r="J68" s="118" t="s">
        <v>6646</v>
      </c>
      <c r="K68" s="142" t="e">
        <f>INDEX(PA_EXTRACAOITEM!C:C,MATCH(F68,PA_EXTRACAOITEM!A:A,0),0)</f>
        <v>#N/A</v>
      </c>
      <c r="N68" s="112" t="s">
        <v>2321</v>
      </c>
      <c r="O68" s="112">
        <v>12109912</v>
      </c>
      <c r="P68" s="112" t="s">
        <v>2322</v>
      </c>
    </row>
    <row r="69" spans="2:16" ht="12.75">
      <c r="B69" s="114" t="str">
        <f>INDEX(SUM!D:D,MATCH(SUM!$F$3,SUM!B:B,0),0)</f>
        <v>P085</v>
      </c>
      <c r="C69" s="116">
        <v>6</v>
      </c>
      <c r="D69" s="113" t="s">
        <v>734</v>
      </c>
      <c r="E69" s="116">
        <f t="shared" si="1"/>
        <v>2020</v>
      </c>
      <c r="F69" s="181" t="s">
        <v>742</v>
      </c>
      <c r="G69" s="117" t="s">
        <v>117</v>
      </c>
      <c r="H69" s="114" t="s">
        <v>98</v>
      </c>
      <c r="I69" s="113">
        <f>+'05'!C28</f>
        <v>0</v>
      </c>
      <c r="J69" s="118" t="s">
        <v>6646</v>
      </c>
      <c r="K69" s="142" t="e">
        <f>INDEX(PA_EXTRACAOITEM!C:C,MATCH(F69,PA_EXTRACAOITEM!A:A,0),0)</f>
        <v>#N/A</v>
      </c>
      <c r="N69" s="112" t="s">
        <v>2323</v>
      </c>
      <c r="O69" s="112">
        <v>12109913</v>
      </c>
      <c r="P69" s="112" t="s">
        <v>2324</v>
      </c>
    </row>
    <row r="70" spans="2:16" ht="12.75">
      <c r="B70" s="114" t="str">
        <f>INDEX(SUM!D:D,MATCH(SUM!$F$3,SUM!B:B,0),0)</f>
        <v>P085</v>
      </c>
      <c r="C70" s="116">
        <v>6</v>
      </c>
      <c r="D70" s="113" t="s">
        <v>734</v>
      </c>
      <c r="E70" s="116">
        <f t="shared" si="1"/>
        <v>2020</v>
      </c>
      <c r="F70" s="181" t="s">
        <v>743</v>
      </c>
      <c r="G70" s="117" t="s">
        <v>117</v>
      </c>
      <c r="H70" s="114" t="s">
        <v>98</v>
      </c>
      <c r="I70" s="113">
        <f>+'05'!C29</f>
        <v>0</v>
      </c>
      <c r="J70" s="118" t="s">
        <v>6646</v>
      </c>
      <c r="K70" s="142" t="e">
        <f>INDEX(PA_EXTRACAOITEM!C:C,MATCH(F70,PA_EXTRACAOITEM!A:A,0),0)</f>
        <v>#N/A</v>
      </c>
      <c r="N70" s="112" t="s">
        <v>2325</v>
      </c>
      <c r="O70" s="112">
        <v>12180000</v>
      </c>
      <c r="P70" s="112" t="s">
        <v>2326</v>
      </c>
    </row>
    <row r="71" spans="2:16" ht="12.75">
      <c r="B71" s="114" t="str">
        <f>INDEX(SUM!D:D,MATCH(SUM!$F$3,SUM!B:B,0),0)</f>
        <v>P085</v>
      </c>
      <c r="C71" s="116">
        <v>6</v>
      </c>
      <c r="D71" s="113" t="s">
        <v>734</v>
      </c>
      <c r="E71" s="116">
        <f t="shared" si="1"/>
        <v>2020</v>
      </c>
      <c r="F71" s="181" t="s">
        <v>744</v>
      </c>
      <c r="G71" s="117" t="s">
        <v>117</v>
      </c>
      <c r="H71" s="114" t="s">
        <v>98</v>
      </c>
      <c r="I71" s="113">
        <f>+'05'!C30</f>
        <v>0</v>
      </c>
      <c r="J71" s="118" t="s">
        <v>6646</v>
      </c>
      <c r="K71" s="142" t="e">
        <f>INDEX(PA_EXTRACAOITEM!C:C,MATCH(F71,PA_EXTRACAOITEM!A:A,0),0)</f>
        <v>#N/A</v>
      </c>
      <c r="N71" s="112" t="s">
        <v>2327</v>
      </c>
      <c r="O71" s="112">
        <v>12180111</v>
      </c>
      <c r="P71" s="112" t="s">
        <v>2328</v>
      </c>
    </row>
    <row r="72" spans="2:16" ht="12.75">
      <c r="B72" s="114" t="str">
        <f>INDEX(SUM!D:D,MATCH(SUM!$F$3,SUM!B:B,0),0)</f>
        <v>P085</v>
      </c>
      <c r="C72" s="116">
        <v>6</v>
      </c>
      <c r="D72" s="113" t="s">
        <v>734</v>
      </c>
      <c r="E72" s="116">
        <f t="shared" si="1"/>
        <v>2020</v>
      </c>
      <c r="F72" s="181" t="s">
        <v>745</v>
      </c>
      <c r="G72" s="117" t="s">
        <v>117</v>
      </c>
      <c r="H72" s="114" t="s">
        <v>98</v>
      </c>
      <c r="I72" s="113">
        <f>+'05'!C44</f>
        <v>0</v>
      </c>
      <c r="J72" s="118" t="s">
        <v>6646</v>
      </c>
      <c r="K72" s="142" t="e">
        <f>INDEX(PA_EXTRACAOITEM!C:C,MATCH(F72,PA_EXTRACAOITEM!A:A,0),0)</f>
        <v>#N/A</v>
      </c>
      <c r="N72" s="112" t="s">
        <v>2329</v>
      </c>
      <c r="O72" s="112">
        <v>12180121</v>
      </c>
      <c r="P72" s="112" t="s">
        <v>2330</v>
      </c>
    </row>
    <row r="73" spans="2:16" ht="12.75">
      <c r="B73" s="114" t="str">
        <f>INDEX(SUM!D:D,MATCH(SUM!$F$3,SUM!B:B,0),0)</f>
        <v>P085</v>
      </c>
      <c r="C73" s="116">
        <v>6</v>
      </c>
      <c r="D73" s="113" t="s">
        <v>734</v>
      </c>
      <c r="E73" s="116">
        <f t="shared" si="1"/>
        <v>2020</v>
      </c>
      <c r="F73" s="181" t="s">
        <v>746</v>
      </c>
      <c r="G73" s="117" t="s">
        <v>117</v>
      </c>
      <c r="H73" s="114" t="s">
        <v>98</v>
      </c>
      <c r="I73" s="113">
        <f>+'05'!C45</f>
        <v>0</v>
      </c>
      <c r="J73" s="118" t="s">
        <v>6646</v>
      </c>
      <c r="K73" s="142" t="e">
        <f>INDEX(PA_EXTRACAOITEM!C:C,MATCH(F73,PA_EXTRACAOITEM!A:A,0),0)</f>
        <v>#N/A</v>
      </c>
      <c r="N73" s="112" t="s">
        <v>2331</v>
      </c>
      <c r="O73" s="112">
        <v>12180131</v>
      </c>
      <c r="P73" s="112" t="s">
        <v>2332</v>
      </c>
    </row>
    <row r="74" spans="2:16" ht="12.75">
      <c r="B74" s="114" t="str">
        <f>INDEX(SUM!D:D,MATCH(SUM!$F$3,SUM!B:B,0),0)</f>
        <v>P085</v>
      </c>
      <c r="C74" s="116">
        <v>6</v>
      </c>
      <c r="D74" s="113" t="s">
        <v>734</v>
      </c>
      <c r="E74" s="116">
        <f t="shared" si="1"/>
        <v>2020</v>
      </c>
      <c r="F74" s="181" t="s">
        <v>747</v>
      </c>
      <c r="G74" s="117" t="s">
        <v>117</v>
      </c>
      <c r="H74" s="114" t="s">
        <v>98</v>
      </c>
      <c r="I74" s="113">
        <f>+'05'!C46</f>
        <v>0</v>
      </c>
      <c r="J74" s="118" t="s">
        <v>6646</v>
      </c>
      <c r="K74" s="142" t="e">
        <f>INDEX(PA_EXTRACAOITEM!C:C,MATCH(F74,PA_EXTRACAOITEM!A:A,0),0)</f>
        <v>#N/A</v>
      </c>
      <c r="N74" s="112" t="s">
        <v>2333</v>
      </c>
      <c r="O74" s="112">
        <v>12200000</v>
      </c>
      <c r="P74" s="112" t="s">
        <v>2334</v>
      </c>
    </row>
    <row r="75" spans="2:16" ht="12.75">
      <c r="B75" s="114" t="str">
        <f>INDEX(SUM!D:D,MATCH(SUM!$F$3,SUM!B:B,0),0)</f>
        <v>P085</v>
      </c>
      <c r="C75" s="116">
        <v>6</v>
      </c>
      <c r="D75" s="113" t="s">
        <v>734</v>
      </c>
      <c r="E75" s="116">
        <f t="shared" si="1"/>
        <v>2020</v>
      </c>
      <c r="F75" s="181" t="s">
        <v>748</v>
      </c>
      <c r="G75" s="117" t="s">
        <v>117</v>
      </c>
      <c r="H75" s="114" t="s">
        <v>98</v>
      </c>
      <c r="I75" s="113">
        <f>+'05'!C47</f>
        <v>0</v>
      </c>
      <c r="J75" s="118" t="s">
        <v>6646</v>
      </c>
      <c r="K75" s="142" t="e">
        <f>INDEX(PA_EXTRACAOITEM!C:C,MATCH(F75,PA_EXTRACAOITEM!A:A,0),0)</f>
        <v>#N/A</v>
      </c>
      <c r="N75" s="112" t="s">
        <v>2335</v>
      </c>
      <c r="O75" s="112">
        <v>12209911</v>
      </c>
      <c r="P75" s="112" t="s">
        <v>2336</v>
      </c>
    </row>
    <row r="76" spans="2:16" ht="12.75">
      <c r="B76" s="114" t="str">
        <f>INDEX(SUM!D:D,MATCH(SUM!$F$3,SUM!B:B,0),0)</f>
        <v>P085</v>
      </c>
      <c r="C76" s="116">
        <v>6</v>
      </c>
      <c r="D76" s="113" t="s">
        <v>734</v>
      </c>
      <c r="E76" s="116">
        <f t="shared" si="1"/>
        <v>2020</v>
      </c>
      <c r="F76" s="181" t="s">
        <v>749</v>
      </c>
      <c r="G76" s="117" t="s">
        <v>117</v>
      </c>
      <c r="H76" s="114" t="s">
        <v>98</v>
      </c>
      <c r="I76" s="113">
        <f>+'05'!C48</f>
        <v>0</v>
      </c>
      <c r="J76" s="118" t="s">
        <v>6646</v>
      </c>
      <c r="K76" s="142" t="e">
        <f>INDEX(PA_EXTRACAOITEM!C:C,MATCH(F76,PA_EXTRACAOITEM!A:A,0),0)</f>
        <v>#N/A</v>
      </c>
      <c r="N76" s="112" t="s">
        <v>2337</v>
      </c>
      <c r="O76" s="112">
        <v>12209912</v>
      </c>
      <c r="P76" s="112" t="s">
        <v>2338</v>
      </c>
    </row>
    <row r="77" spans="2:16" ht="12.75">
      <c r="B77" s="114" t="str">
        <f>INDEX(SUM!D:D,MATCH(SUM!$F$3,SUM!B:B,0),0)</f>
        <v>P085</v>
      </c>
      <c r="C77" s="116">
        <v>6</v>
      </c>
      <c r="D77" s="113" t="s">
        <v>734</v>
      </c>
      <c r="E77" s="116">
        <f t="shared" si="1"/>
        <v>2020</v>
      </c>
      <c r="F77" s="181" t="s">
        <v>750</v>
      </c>
      <c r="G77" s="117" t="s">
        <v>117</v>
      </c>
      <c r="H77" s="114" t="s">
        <v>98</v>
      </c>
      <c r="I77" s="113">
        <f>+'05'!C49</f>
        <v>0</v>
      </c>
      <c r="J77" s="118" t="s">
        <v>6646</v>
      </c>
      <c r="K77" s="142" t="e">
        <f>INDEX(PA_EXTRACAOITEM!C:C,MATCH(F77,PA_EXTRACAOITEM!A:A,0),0)</f>
        <v>#N/A</v>
      </c>
      <c r="N77" s="112" t="s">
        <v>2339</v>
      </c>
      <c r="O77" s="112">
        <v>12209913</v>
      </c>
      <c r="P77" s="112" t="s">
        <v>2340</v>
      </c>
    </row>
    <row r="78" spans="2:16" ht="12.75">
      <c r="B78" s="114" t="str">
        <f>INDEX(SUM!D:D,MATCH(SUM!$F$3,SUM!B:B,0),0)</f>
        <v>P085</v>
      </c>
      <c r="C78" s="116">
        <v>6</v>
      </c>
      <c r="D78" s="113" t="s">
        <v>734</v>
      </c>
      <c r="E78" s="116">
        <f t="shared" si="1"/>
        <v>2020</v>
      </c>
      <c r="F78" s="181" t="s">
        <v>751</v>
      </c>
      <c r="G78" s="117" t="s">
        <v>117</v>
      </c>
      <c r="H78" s="114" t="s">
        <v>98</v>
      </c>
      <c r="I78" s="113">
        <f>+'05'!C50</f>
        <v>0</v>
      </c>
      <c r="J78" s="118" t="s">
        <v>6646</v>
      </c>
      <c r="K78" s="142" t="e">
        <f>INDEX(PA_EXTRACAOITEM!C:C,MATCH(F78,PA_EXTRACAOITEM!A:A,0),0)</f>
        <v>#N/A</v>
      </c>
      <c r="N78" s="112" t="s">
        <v>2341</v>
      </c>
      <c r="O78" s="112">
        <v>12400000</v>
      </c>
      <c r="P78" s="112" t="s">
        <v>2342</v>
      </c>
    </row>
    <row r="79" spans="2:16" ht="12.75">
      <c r="B79" s="114" t="str">
        <f>INDEX(SUM!D:D,MATCH(SUM!$F$3,SUM!B:B,0),0)</f>
        <v>P085</v>
      </c>
      <c r="C79" s="116">
        <v>6</v>
      </c>
      <c r="D79" s="113" t="s">
        <v>734</v>
      </c>
      <c r="E79" s="116">
        <f t="shared" si="1"/>
        <v>2020</v>
      </c>
      <c r="F79" s="181" t="s">
        <v>752</v>
      </c>
      <c r="G79" s="117" t="s">
        <v>117</v>
      </c>
      <c r="H79" s="114" t="s">
        <v>98</v>
      </c>
      <c r="I79" s="113">
        <f>+'05'!C51</f>
        <v>0</v>
      </c>
      <c r="J79" s="118" t="s">
        <v>6646</v>
      </c>
      <c r="K79" s="142" t="e">
        <f>INDEX(PA_EXTRACAOITEM!C:C,MATCH(F79,PA_EXTRACAOITEM!A:A,0),0)</f>
        <v>#N/A</v>
      </c>
      <c r="N79" s="112" t="s">
        <v>2343</v>
      </c>
      <c r="O79" s="112">
        <v>12400011</v>
      </c>
      <c r="P79" s="112" t="s">
        <v>2344</v>
      </c>
    </row>
    <row r="80" spans="2:16" ht="12.75">
      <c r="B80" s="114" t="str">
        <f>INDEX(SUM!D:D,MATCH(SUM!$F$3,SUM!B:B,0),0)</f>
        <v>P085</v>
      </c>
      <c r="C80" s="116">
        <v>6</v>
      </c>
      <c r="D80" s="113" t="s">
        <v>734</v>
      </c>
      <c r="E80" s="116">
        <f t="shared" si="1"/>
        <v>2020</v>
      </c>
      <c r="F80" s="181" t="s">
        <v>753</v>
      </c>
      <c r="G80" s="117" t="s">
        <v>117</v>
      </c>
      <c r="H80" s="114" t="s">
        <v>98</v>
      </c>
      <c r="I80" s="113">
        <f>+'05'!C52</f>
        <v>0</v>
      </c>
      <c r="J80" s="118" t="s">
        <v>6646</v>
      </c>
      <c r="K80" s="142" t="e">
        <f>INDEX(PA_EXTRACAOITEM!C:C,MATCH(F80,PA_EXTRACAOITEM!A:A,0),0)</f>
        <v>#N/A</v>
      </c>
      <c r="N80" s="112" t="s">
        <v>2345</v>
      </c>
      <c r="O80" s="112">
        <v>13000000</v>
      </c>
      <c r="P80" s="112" t="s">
        <v>161</v>
      </c>
    </row>
    <row r="81" spans="2:16" ht="12.75">
      <c r="B81" s="114" t="str">
        <f>INDEX(SUM!D:D,MATCH(SUM!$F$3,SUM!B:B,0),0)</f>
        <v>P085</v>
      </c>
      <c r="C81" s="116">
        <v>6</v>
      </c>
      <c r="D81" s="113" t="s">
        <v>734</v>
      </c>
      <c r="E81" s="116">
        <f t="shared" si="1"/>
        <v>2020</v>
      </c>
      <c r="F81" s="181" t="s">
        <v>754</v>
      </c>
      <c r="G81" s="117" t="s">
        <v>117</v>
      </c>
      <c r="H81" s="114" t="s">
        <v>98</v>
      </c>
      <c r="I81" s="113">
        <f>+'05'!C53</f>
        <v>0</v>
      </c>
      <c r="J81" s="118" t="s">
        <v>6646</v>
      </c>
      <c r="K81" s="142" t="e">
        <f>INDEX(PA_EXTRACAOITEM!C:C,MATCH(F81,PA_EXTRACAOITEM!A:A,0),0)</f>
        <v>#N/A</v>
      </c>
      <c r="N81" s="112" t="s">
        <v>2346</v>
      </c>
      <c r="O81" s="112">
        <v>13100000</v>
      </c>
      <c r="P81" s="112" t="s">
        <v>2347</v>
      </c>
    </row>
    <row r="82" spans="2:16" ht="12.75">
      <c r="B82" s="114" t="str">
        <f>INDEX(SUM!D:D,MATCH(SUM!$F$3,SUM!B:B,0),0)</f>
        <v>P085</v>
      </c>
      <c r="C82" s="116">
        <v>6</v>
      </c>
      <c r="D82" s="113" t="s">
        <v>734</v>
      </c>
      <c r="E82" s="116">
        <f t="shared" si="1"/>
        <v>2020</v>
      </c>
      <c r="F82" s="181" t="s">
        <v>755</v>
      </c>
      <c r="G82" s="117" t="s">
        <v>117</v>
      </c>
      <c r="H82" s="114" t="s">
        <v>98</v>
      </c>
      <c r="I82" s="113">
        <f>+'05'!C64</f>
        <v>0</v>
      </c>
      <c r="J82" s="118" t="s">
        <v>6646</v>
      </c>
      <c r="K82" s="142" t="e">
        <f>INDEX(PA_EXTRACAOITEM!C:C,MATCH(F82,PA_EXTRACAOITEM!A:A,0),0)</f>
        <v>#N/A</v>
      </c>
      <c r="N82" s="112" t="s">
        <v>2348</v>
      </c>
      <c r="O82" s="112">
        <v>13100111</v>
      </c>
      <c r="P82" s="112" t="s">
        <v>2349</v>
      </c>
    </row>
    <row r="83" spans="2:16" ht="12.75">
      <c r="B83" s="114" t="str">
        <f>INDEX(SUM!D:D,MATCH(SUM!$F$3,SUM!B:B,0),0)</f>
        <v>P085</v>
      </c>
      <c r="C83" s="116">
        <v>6</v>
      </c>
      <c r="D83" s="113" t="s">
        <v>734</v>
      </c>
      <c r="E83" s="116">
        <f t="shared" si="1"/>
        <v>2020</v>
      </c>
      <c r="F83" s="181" t="s">
        <v>756</v>
      </c>
      <c r="G83" s="117" t="s">
        <v>117</v>
      </c>
      <c r="H83" s="114" t="s">
        <v>98</v>
      </c>
      <c r="I83" s="113">
        <f>+'05'!C65</f>
        <v>0</v>
      </c>
      <c r="J83" s="118" t="s">
        <v>6646</v>
      </c>
      <c r="K83" s="142" t="e">
        <f>INDEX(PA_EXTRACAOITEM!C:C,MATCH(F83,PA_EXTRACAOITEM!A:A,0),0)</f>
        <v>#N/A</v>
      </c>
      <c r="N83" s="112" t="s">
        <v>2350</v>
      </c>
      <c r="O83" s="112">
        <v>13100112</v>
      </c>
      <c r="P83" s="112" t="s">
        <v>2351</v>
      </c>
    </row>
    <row r="84" spans="2:16" ht="12.75">
      <c r="B84" s="114" t="str">
        <f>INDEX(SUM!D:D,MATCH(SUM!$F$3,SUM!B:B,0),0)</f>
        <v>P085</v>
      </c>
      <c r="C84" s="116">
        <v>6</v>
      </c>
      <c r="D84" s="113" t="s">
        <v>734</v>
      </c>
      <c r="E84" s="116">
        <f t="shared" si="1"/>
        <v>2020</v>
      </c>
      <c r="F84" s="181" t="s">
        <v>757</v>
      </c>
      <c r="G84" s="117" t="s">
        <v>117</v>
      </c>
      <c r="H84" s="114" t="s">
        <v>98</v>
      </c>
      <c r="I84" s="113">
        <f>+'05'!C66</f>
        <v>0</v>
      </c>
      <c r="J84" s="118" t="s">
        <v>6646</v>
      </c>
      <c r="K84" s="142" t="e">
        <f>INDEX(PA_EXTRACAOITEM!C:C,MATCH(F84,PA_EXTRACAOITEM!A:A,0),0)</f>
        <v>#N/A</v>
      </c>
      <c r="N84" s="112" t="s">
        <v>2352</v>
      </c>
      <c r="O84" s="112">
        <v>13100113</v>
      </c>
      <c r="P84" s="112" t="s">
        <v>2353</v>
      </c>
    </row>
    <row r="85" spans="2:16" ht="12.75">
      <c r="B85" s="114" t="str">
        <f>INDEX(SUM!D:D,MATCH(SUM!$F$3,SUM!B:B,0),0)</f>
        <v>P085</v>
      </c>
      <c r="C85" s="116">
        <v>6</v>
      </c>
      <c r="D85" s="113" t="s">
        <v>734</v>
      </c>
      <c r="E85" s="116">
        <f t="shared" si="1"/>
        <v>2020</v>
      </c>
      <c r="F85" s="181" t="s">
        <v>758</v>
      </c>
      <c r="G85" s="117" t="s">
        <v>117</v>
      </c>
      <c r="H85" s="114" t="s">
        <v>98</v>
      </c>
      <c r="I85" s="113">
        <f>+'05'!C67</f>
        <v>0</v>
      </c>
      <c r="J85" s="118" t="s">
        <v>6646</v>
      </c>
      <c r="K85" s="142" t="e">
        <f>INDEX(PA_EXTRACAOITEM!C:C,MATCH(F85,PA_EXTRACAOITEM!A:A,0),0)</f>
        <v>#N/A</v>
      </c>
      <c r="N85" s="112" t="s">
        <v>2354</v>
      </c>
      <c r="O85" s="112">
        <v>13100121</v>
      </c>
      <c r="P85" s="112" t="s">
        <v>2355</v>
      </c>
    </row>
    <row r="86" spans="2:16" ht="12.75">
      <c r="B86" s="114" t="str">
        <f>INDEX(SUM!D:D,MATCH(SUM!$F$3,SUM!B:B,0),0)</f>
        <v>P085</v>
      </c>
      <c r="C86" s="116">
        <v>6</v>
      </c>
      <c r="D86" s="113" t="s">
        <v>734</v>
      </c>
      <c r="E86" s="116">
        <f t="shared" si="1"/>
        <v>2020</v>
      </c>
      <c r="F86" s="181" t="s">
        <v>759</v>
      </c>
      <c r="G86" s="117" t="s">
        <v>117</v>
      </c>
      <c r="H86" s="114" t="s">
        <v>98</v>
      </c>
      <c r="I86" s="113">
        <f>+'05'!C68</f>
        <v>0</v>
      </c>
      <c r="J86" s="118" t="s">
        <v>6646</v>
      </c>
      <c r="K86" s="142" t="e">
        <f>INDEX(PA_EXTRACAOITEM!C:C,MATCH(F86,PA_EXTRACAOITEM!A:A,0),0)</f>
        <v>#N/A</v>
      </c>
      <c r="N86" s="112" t="s">
        <v>2356</v>
      </c>
      <c r="O86" s="112">
        <v>13100122</v>
      </c>
      <c r="P86" s="112" t="s">
        <v>2357</v>
      </c>
    </row>
    <row r="87" spans="2:16" ht="12.75">
      <c r="B87" s="114" t="str">
        <f>INDEX(SUM!D:D,MATCH(SUM!$F$3,SUM!B:B,0),0)</f>
        <v>P085</v>
      </c>
      <c r="C87" s="116">
        <v>6</v>
      </c>
      <c r="D87" s="113" t="s">
        <v>734</v>
      </c>
      <c r="E87" s="116">
        <f t="shared" si="1"/>
        <v>2020</v>
      </c>
      <c r="F87" s="181" t="s">
        <v>760</v>
      </c>
      <c r="G87" s="117" t="s">
        <v>117</v>
      </c>
      <c r="H87" s="114" t="s">
        <v>98</v>
      </c>
      <c r="I87" s="113">
        <f>+'05'!C69</f>
        <v>0</v>
      </c>
      <c r="J87" s="118" t="s">
        <v>6646</v>
      </c>
      <c r="K87" s="142" t="e">
        <f>INDEX(PA_EXTRACAOITEM!C:C,MATCH(F87,PA_EXTRACAOITEM!A:A,0),0)</f>
        <v>#N/A</v>
      </c>
      <c r="N87" s="112" t="s">
        <v>2358</v>
      </c>
      <c r="O87" s="112">
        <v>13100211</v>
      </c>
      <c r="P87" s="112" t="s">
        <v>2359</v>
      </c>
    </row>
    <row r="88" spans="2:16" ht="12.75">
      <c r="B88" s="114" t="str">
        <f>INDEX(SUM!D:D,MATCH(SUM!$F$3,SUM!B:B,0),0)</f>
        <v>P085</v>
      </c>
      <c r="C88" s="116">
        <v>6</v>
      </c>
      <c r="D88" s="113" t="s">
        <v>734</v>
      </c>
      <c r="E88" s="116">
        <f t="shared" si="1"/>
        <v>2020</v>
      </c>
      <c r="F88" s="181" t="s">
        <v>761</v>
      </c>
      <c r="G88" s="117" t="s">
        <v>117</v>
      </c>
      <c r="H88" s="114" t="s">
        <v>98</v>
      </c>
      <c r="I88" s="113">
        <f>+'05'!C70</f>
        <v>0</v>
      </c>
      <c r="J88" s="118" t="s">
        <v>6646</v>
      </c>
      <c r="K88" s="142" t="e">
        <f>INDEX(PA_EXTRACAOITEM!C:C,MATCH(F88,PA_EXTRACAOITEM!A:A,0),0)</f>
        <v>#N/A</v>
      </c>
      <c r="N88" s="112" t="s">
        <v>2360</v>
      </c>
      <c r="O88" s="112">
        <v>13109911</v>
      </c>
      <c r="P88" s="112" t="s">
        <v>2361</v>
      </c>
    </row>
    <row r="89" spans="2:16" ht="12.75">
      <c r="B89" s="114" t="str">
        <f>INDEX(SUM!D:D,MATCH(SUM!$F$3,SUM!B:B,0),0)</f>
        <v>P085</v>
      </c>
      <c r="C89" s="116">
        <v>6</v>
      </c>
      <c r="D89" s="113" t="s">
        <v>734</v>
      </c>
      <c r="E89" s="116">
        <f t="shared" si="1"/>
        <v>2020</v>
      </c>
      <c r="F89" s="181" t="s">
        <v>762</v>
      </c>
      <c r="G89" s="117" t="s">
        <v>117</v>
      </c>
      <c r="H89" s="114" t="s">
        <v>98</v>
      </c>
      <c r="I89" s="113">
        <f>+'05'!C71</f>
        <v>0</v>
      </c>
      <c r="J89" s="118" t="s">
        <v>6646</v>
      </c>
      <c r="K89" s="142" t="e">
        <f>INDEX(PA_EXTRACAOITEM!C:C,MATCH(F89,PA_EXTRACAOITEM!A:A,0),0)</f>
        <v>#N/A</v>
      </c>
      <c r="N89" s="112" t="s">
        <v>2362</v>
      </c>
      <c r="O89" s="112">
        <v>13200000</v>
      </c>
      <c r="P89" s="112" t="s">
        <v>2363</v>
      </c>
    </row>
    <row r="90" spans="2:16" ht="12.75">
      <c r="B90" s="114" t="str">
        <f>INDEX(SUM!D:D,MATCH(SUM!$F$3,SUM!B:B,0),0)</f>
        <v>P085</v>
      </c>
      <c r="C90" s="116">
        <v>6</v>
      </c>
      <c r="D90" s="113" t="s">
        <v>734</v>
      </c>
      <c r="E90" s="116">
        <f t="shared" si="1"/>
        <v>2020</v>
      </c>
      <c r="F90" s="181" t="s">
        <v>763</v>
      </c>
      <c r="G90" s="117" t="s">
        <v>117</v>
      </c>
      <c r="H90" s="114" t="s">
        <v>98</v>
      </c>
      <c r="I90" s="113">
        <f>+'05'!C72</f>
        <v>0</v>
      </c>
      <c r="J90" s="118" t="s">
        <v>6646</v>
      </c>
      <c r="K90" s="142" t="e">
        <f>INDEX(PA_EXTRACAOITEM!C:C,MATCH(F90,PA_EXTRACAOITEM!A:A,0),0)</f>
        <v>#N/A</v>
      </c>
      <c r="N90" s="112" t="s">
        <v>2364</v>
      </c>
      <c r="O90" s="112">
        <v>13210011</v>
      </c>
      <c r="P90" s="112" t="s">
        <v>2365</v>
      </c>
    </row>
    <row r="91" spans="2:16" ht="12.75">
      <c r="B91" s="114" t="str">
        <f>INDEX(SUM!D:D,MATCH(SUM!$F$3,SUM!B:B,0),0)</f>
        <v>P085</v>
      </c>
      <c r="C91" s="116">
        <v>6</v>
      </c>
      <c r="D91" s="113" t="s">
        <v>734</v>
      </c>
      <c r="E91" s="116">
        <f t="shared" si="1"/>
        <v>2020</v>
      </c>
      <c r="F91" s="181" t="s">
        <v>764</v>
      </c>
      <c r="G91" s="117" t="s">
        <v>117</v>
      </c>
      <c r="H91" s="114" t="s">
        <v>98</v>
      </c>
      <c r="I91" s="113">
        <f>+'05'!C73</f>
        <v>0</v>
      </c>
      <c r="J91" s="118" t="s">
        <v>6646</v>
      </c>
      <c r="K91" s="142" t="e">
        <f>INDEX(PA_EXTRACAOITEM!C:C,MATCH(F91,PA_EXTRACAOITEM!A:A,0),0)</f>
        <v>#N/A</v>
      </c>
      <c r="N91" s="112" t="s">
        <v>2366</v>
      </c>
      <c r="O91" s="112">
        <v>13210021</v>
      </c>
      <c r="P91" s="112" t="s">
        <v>2367</v>
      </c>
    </row>
    <row r="92" spans="2:16" ht="12.75">
      <c r="B92" s="114" t="str">
        <f>INDEX(SUM!D:D,MATCH(SUM!$F$3,SUM!B:B,0),0)</f>
        <v>P085</v>
      </c>
      <c r="C92" s="116">
        <v>8</v>
      </c>
      <c r="D92" s="113" t="s">
        <v>765</v>
      </c>
      <c r="E92" s="116">
        <f t="shared" si="1"/>
        <v>2020</v>
      </c>
      <c r="F92" s="181" t="s">
        <v>767</v>
      </c>
      <c r="G92" s="184" t="s">
        <v>651</v>
      </c>
      <c r="H92" s="185" t="s">
        <v>768</v>
      </c>
      <c r="I92" s="186">
        <f>'11'!D11</f>
        <v>0</v>
      </c>
      <c r="J92" s="118" t="s">
        <v>6646</v>
      </c>
      <c r="K92" s="142" t="str">
        <f>INDEX(PA_EXTRACAOITEM!C:C,MATCH(F92,PA_EXTRACAOITEM!A:A,0),0)</f>
        <v>Dívida Mobiliária</v>
      </c>
      <c r="L92" s="144"/>
      <c r="N92" s="112" t="s">
        <v>2370</v>
      </c>
      <c r="O92" s="112">
        <v>13210041</v>
      </c>
      <c r="P92" s="112" t="s">
        <v>2371</v>
      </c>
    </row>
    <row r="93" spans="2:16" ht="12.75">
      <c r="B93" s="114" t="str">
        <f>INDEX(SUM!D:D,MATCH(SUM!$F$3,SUM!B:B,0),0)</f>
        <v>P085</v>
      </c>
      <c r="C93" s="116">
        <v>8</v>
      </c>
      <c r="D93" s="113" t="s">
        <v>765</v>
      </c>
      <c r="E93" s="116">
        <f t="shared" si="1"/>
        <v>2020</v>
      </c>
      <c r="F93" s="181" t="s">
        <v>772</v>
      </c>
      <c r="G93" s="184" t="s">
        <v>679</v>
      </c>
      <c r="H93" s="185" t="s">
        <v>1893</v>
      </c>
      <c r="I93" s="186">
        <f>'11'!D13</f>
        <v>7155543.97</v>
      </c>
      <c r="J93" s="118" t="s">
        <v>6646</v>
      </c>
      <c r="K93" s="142" t="str">
        <f>INDEX(PA_EXTRACAOITEM!C:C,MATCH(F93,PA_EXTRACAOITEM!A:A,0),0)</f>
        <v>Parcelamento de contribuições para o RPPS</v>
      </c>
      <c r="L93" s="144"/>
      <c r="N93" s="112" t="s">
        <v>2374</v>
      </c>
      <c r="O93" s="112">
        <v>13220011</v>
      </c>
      <c r="P93" s="112" t="s">
        <v>2375</v>
      </c>
    </row>
    <row r="94" spans="2:16" ht="12.75">
      <c r="B94" s="114" t="str">
        <f>INDEX(SUM!D:D,MATCH(SUM!$F$3,SUM!B:B,0),0)</f>
        <v>P085</v>
      </c>
      <c r="C94" s="116">
        <v>8</v>
      </c>
      <c r="D94" s="113" t="s">
        <v>765</v>
      </c>
      <c r="E94" s="116">
        <f t="shared" si="1"/>
        <v>2020</v>
      </c>
      <c r="F94" s="181" t="s">
        <v>774</v>
      </c>
      <c r="G94" s="184" t="s">
        <v>682</v>
      </c>
      <c r="H94" s="185" t="s">
        <v>1894</v>
      </c>
      <c r="I94" s="186">
        <f>'11'!D14</f>
        <v>18492391.18</v>
      </c>
      <c r="J94" s="118" t="s">
        <v>6646</v>
      </c>
      <c r="K94" s="142" t="str">
        <f>INDEX(PA_EXTRACAOITEM!C:C,MATCH(F94,PA_EXTRACAOITEM!A:A,0),0)</f>
        <v>Parcelamento de contribuições para o RGPS</v>
      </c>
      <c r="L94" s="144"/>
      <c r="N94" s="112" t="s">
        <v>2376</v>
      </c>
      <c r="O94" s="112">
        <v>13220013</v>
      </c>
      <c r="P94" s="112" t="s">
        <v>2377</v>
      </c>
    </row>
    <row r="95" spans="2:16" ht="12.75">
      <c r="B95" s="114" t="str">
        <f>INDEX(SUM!D:D,MATCH(SUM!$F$3,SUM!B:B,0),0)</f>
        <v>P085</v>
      </c>
      <c r="C95" s="116">
        <v>8</v>
      </c>
      <c r="D95" s="113" t="s">
        <v>765</v>
      </c>
      <c r="E95" s="116">
        <f t="shared" si="1"/>
        <v>2020</v>
      </c>
      <c r="F95" s="181" t="s">
        <v>1071</v>
      </c>
      <c r="G95" s="184" t="s">
        <v>684</v>
      </c>
      <c r="H95" s="185" t="s">
        <v>1070</v>
      </c>
      <c r="I95" s="186">
        <f>'11'!D15</f>
        <v>154950.97</v>
      </c>
      <c r="J95" s="118" t="s">
        <v>6646</v>
      </c>
      <c r="K95" s="142" t="str">
        <f>INDEX(PA_EXTRACAOITEM!C:C,MATCH(F95,PA_EXTRACAOITEM!A:A,0),0)</f>
        <v>Outras dívidas contratuais</v>
      </c>
      <c r="L95" s="144"/>
      <c r="N95" s="112" t="s">
        <v>2378</v>
      </c>
      <c r="O95" s="112">
        <v>13220014</v>
      </c>
      <c r="P95" s="112" t="s">
        <v>2379</v>
      </c>
    </row>
    <row r="96" spans="2:16" ht="12.75">
      <c r="B96" s="114" t="str">
        <f>INDEX(SUM!D:D,MATCH(SUM!$F$3,SUM!B:B,0),0)</f>
        <v>P085</v>
      </c>
      <c r="C96" s="116">
        <v>8</v>
      </c>
      <c r="D96" s="113" t="s">
        <v>765</v>
      </c>
      <c r="E96" s="116">
        <f t="shared" si="1"/>
        <v>2020</v>
      </c>
      <c r="F96" s="181" t="s">
        <v>771</v>
      </c>
      <c r="G96" s="184" t="s">
        <v>703</v>
      </c>
      <c r="H96" s="185" t="s">
        <v>1895</v>
      </c>
      <c r="I96" s="186">
        <f>'11'!D16</f>
        <v>167558.59</v>
      </c>
      <c r="J96" s="118" t="s">
        <v>6646</v>
      </c>
      <c r="K96" s="142" t="str">
        <f>INDEX(PA_EXTRACAOITEM!C:C,MATCH(F96,PA_EXTRACAOITEM!A:A,0),0)</f>
        <v>Precatórios posteriores a 05/05/2000 vencidos e não pagos</v>
      </c>
      <c r="L96" s="144"/>
      <c r="N96" s="112" t="s">
        <v>2380</v>
      </c>
      <c r="O96" s="112">
        <v>13290011</v>
      </c>
      <c r="P96" s="112" t="s">
        <v>2381</v>
      </c>
    </row>
    <row r="97" spans="2:16" ht="12.75">
      <c r="B97" s="114" t="str">
        <f>INDEX(SUM!D:D,MATCH(SUM!$F$3,SUM!B:B,0),0)</f>
        <v>P085</v>
      </c>
      <c r="C97" s="116">
        <v>8</v>
      </c>
      <c r="D97" s="113" t="s">
        <v>765</v>
      </c>
      <c r="E97" s="116">
        <f t="shared" si="1"/>
        <v>2020</v>
      </c>
      <c r="F97" s="181" t="s">
        <v>775</v>
      </c>
      <c r="G97" s="184" t="s">
        <v>800</v>
      </c>
      <c r="H97" s="185" t="s">
        <v>776</v>
      </c>
      <c r="I97" s="186">
        <f>'11'!D17</f>
        <v>0</v>
      </c>
      <c r="J97" s="118" t="s">
        <v>6646</v>
      </c>
      <c r="K97" s="142" t="str">
        <f>INDEX(PA_EXTRACAOITEM!C:C,MATCH(F97,PA_EXTRACAOITEM!A:A,0),0)</f>
        <v>Demais Dívidas</v>
      </c>
      <c r="L97" s="144"/>
      <c r="N97" s="112" t="s">
        <v>2382</v>
      </c>
      <c r="O97" s="112">
        <v>13300000</v>
      </c>
      <c r="P97" s="112" t="s">
        <v>2383</v>
      </c>
    </row>
    <row r="98" spans="2:16" ht="12.75">
      <c r="B98" s="114" t="str">
        <f>INDEX(SUM!D:D,MATCH(SUM!$F$3,SUM!B:B,0),0)</f>
        <v>P085</v>
      </c>
      <c r="C98" s="116">
        <v>8</v>
      </c>
      <c r="D98" s="113" t="s">
        <v>765</v>
      </c>
      <c r="E98" s="116">
        <f t="shared" si="1"/>
        <v>2020</v>
      </c>
      <c r="F98" s="181" t="s">
        <v>779</v>
      </c>
      <c r="G98" s="184" t="s">
        <v>780</v>
      </c>
      <c r="H98" s="185" t="s">
        <v>781</v>
      </c>
      <c r="I98" s="186">
        <f>'11'!D19</f>
        <v>0</v>
      </c>
      <c r="J98" s="118" t="s">
        <v>6646</v>
      </c>
      <c r="K98" s="142" t="str">
        <f>INDEX(PA_EXTRACAOITEM!C:C,MATCH(F98,PA_EXTRACAOITEM!A:A,0),0)</f>
        <v>Disponibilidade de Caixa Bruta</v>
      </c>
      <c r="L98" s="144"/>
      <c r="N98" s="112" t="s">
        <v>2386</v>
      </c>
      <c r="O98" s="112">
        <v>13399911</v>
      </c>
      <c r="P98" s="112" t="s">
        <v>2387</v>
      </c>
    </row>
    <row r="99" spans="2:16" ht="12.75">
      <c r="B99" s="114" t="str">
        <f>INDEX(SUM!D:D,MATCH(SUM!$F$3,SUM!B:B,0),0)</f>
        <v>P085</v>
      </c>
      <c r="C99" s="116">
        <v>8</v>
      </c>
      <c r="D99" s="113" t="s">
        <v>765</v>
      </c>
      <c r="E99" s="116">
        <f t="shared" si="1"/>
        <v>2020</v>
      </c>
      <c r="F99" s="181" t="s">
        <v>782</v>
      </c>
      <c r="G99" s="184" t="s">
        <v>783</v>
      </c>
      <c r="H99" s="185" t="s">
        <v>784</v>
      </c>
      <c r="I99" s="186">
        <f>'11'!D20</f>
        <v>0</v>
      </c>
      <c r="J99" s="118" t="s">
        <v>6646</v>
      </c>
      <c r="K99" s="142" t="str">
        <f>INDEX(PA_EXTRACAOITEM!C:C,MATCH(F99,PA_EXTRACAOITEM!A:A,0),0)</f>
        <v>Demais Haveres Financeiros</v>
      </c>
      <c r="L99" s="144"/>
      <c r="N99" s="112" t="s">
        <v>2388</v>
      </c>
      <c r="O99" s="112">
        <v>13400000</v>
      </c>
      <c r="P99" s="112" t="s">
        <v>2389</v>
      </c>
    </row>
    <row r="100" spans="2:16" ht="12.75">
      <c r="B100" s="114" t="str">
        <f>INDEX(SUM!D:D,MATCH(SUM!$F$3,SUM!B:B,0),0)</f>
        <v>P085</v>
      </c>
      <c r="C100" s="116">
        <v>8</v>
      </c>
      <c r="D100" s="113" t="s">
        <v>765</v>
      </c>
      <c r="E100" s="116">
        <f t="shared" si="1"/>
        <v>2020</v>
      </c>
      <c r="F100" s="181" t="s">
        <v>785</v>
      </c>
      <c r="G100" s="184" t="s">
        <v>786</v>
      </c>
      <c r="H100" s="185" t="s">
        <v>2006</v>
      </c>
      <c r="I100" s="186">
        <f>'11'!D21</f>
        <v>0</v>
      </c>
      <c r="J100" s="118" t="s">
        <v>6646</v>
      </c>
      <c r="K100" s="142" t="str">
        <f>INDEX(PA_EXTRACAOITEM!C:C,MATCH(F100,PA_EXTRACAOITEM!A:A,0),0)</f>
        <v>(-) Saldo de Restos a Pagar Processados</v>
      </c>
      <c r="L100" s="144"/>
      <c r="N100" s="112" t="s">
        <v>2390</v>
      </c>
      <c r="O100" s="112">
        <v>13490111</v>
      </c>
      <c r="P100" s="112" t="s">
        <v>2391</v>
      </c>
    </row>
    <row r="101" spans="2:16" ht="12.75">
      <c r="B101" s="114" t="str">
        <f>INDEX(SUM!D:D,MATCH(SUM!$F$3,SUM!B:B,0),0)</f>
        <v>P085</v>
      </c>
      <c r="C101" s="116">
        <v>11</v>
      </c>
      <c r="D101" s="113" t="s">
        <v>793</v>
      </c>
      <c r="E101" s="116">
        <f t="shared" si="1"/>
        <v>2020</v>
      </c>
      <c r="F101" s="181" t="s">
        <v>795</v>
      </c>
      <c r="G101" s="117" t="s">
        <v>651</v>
      </c>
      <c r="H101" s="114" t="s">
        <v>1912</v>
      </c>
      <c r="I101" s="118">
        <f>+'06'!D11</f>
        <v>1309483.24</v>
      </c>
      <c r="J101" s="118" t="s">
        <v>6646</v>
      </c>
      <c r="K101" s="142" t="str">
        <f>INDEX(PA_EXTRACAOITEM!C:C,MATCH(F101,PA_EXTRACAOITEM!A:A,0),0)</f>
        <v>Educação Infantil para fins de cálculo da MDE</v>
      </c>
      <c r="N101" s="112" t="s">
        <v>2396</v>
      </c>
      <c r="O101" s="112">
        <v>13900000</v>
      </c>
      <c r="P101" s="112" t="s">
        <v>2397</v>
      </c>
    </row>
    <row r="102" spans="2:16" ht="12.75">
      <c r="B102" s="114" t="str">
        <f>INDEX(SUM!D:D,MATCH(SUM!$F$3,SUM!B:B,0),0)</f>
        <v>P085</v>
      </c>
      <c r="C102" s="116">
        <v>11</v>
      </c>
      <c r="D102" s="113" t="s">
        <v>793</v>
      </c>
      <c r="E102" s="116">
        <f t="shared" si="1"/>
        <v>2020</v>
      </c>
      <c r="F102" s="181" t="s">
        <v>796</v>
      </c>
      <c r="G102" s="117" t="s">
        <v>677</v>
      </c>
      <c r="H102" s="114" t="s">
        <v>1913</v>
      </c>
      <c r="I102" s="118">
        <f>+'06'!D12</f>
        <v>22898829.71</v>
      </c>
      <c r="J102" s="118" t="s">
        <v>6646</v>
      </c>
      <c r="K102" s="142" t="str">
        <f>INDEX(PA_EXTRACAOITEM!C:C,MATCH(F102,PA_EXTRACAOITEM!A:A,0),0)</f>
        <v>Ensino Fundamental para fins de cálculo da MDE</v>
      </c>
      <c r="N102" s="112" t="s">
        <v>2398</v>
      </c>
      <c r="O102" s="112">
        <v>13900011</v>
      </c>
      <c r="P102" s="112" t="s">
        <v>2399</v>
      </c>
    </row>
    <row r="103" spans="2:16" ht="12.75">
      <c r="B103" s="114" t="str">
        <f>INDEX(SUM!D:D,MATCH(SUM!$F$3,SUM!B:B,0),0)</f>
        <v>P085</v>
      </c>
      <c r="C103" s="116">
        <v>11</v>
      </c>
      <c r="D103" s="113" t="s">
        <v>793</v>
      </c>
      <c r="E103" s="116">
        <f t="shared" si="1"/>
        <v>2020</v>
      </c>
      <c r="F103" s="181" t="s">
        <v>1940</v>
      </c>
      <c r="G103" s="117" t="s">
        <v>703</v>
      </c>
      <c r="H103" s="114" t="s">
        <v>1914</v>
      </c>
      <c r="I103" s="118">
        <f>+'06'!D13</f>
        <v>0</v>
      </c>
      <c r="J103" s="118" t="s">
        <v>6646</v>
      </c>
      <c r="K103" s="142" t="str">
        <f>INDEX(PA_EXTRACAOITEM!C:C,MATCH(F103,PA_EXTRACAOITEM!A:A,0),0)</f>
        <v>Restos a pagar não-processados da Educação Infantil e do Ensino Fundamental, pagos no exercício</v>
      </c>
      <c r="N103" s="112" t="s">
        <v>2400</v>
      </c>
      <c r="O103" s="112">
        <v>14000000</v>
      </c>
      <c r="P103" s="112" t="s">
        <v>173</v>
      </c>
    </row>
    <row r="104" spans="2:16" ht="12.75">
      <c r="B104" s="114" t="str">
        <f>INDEX(SUM!D:D,MATCH(SUM!$F$3,SUM!B:B,0),0)</f>
        <v>P085</v>
      </c>
      <c r="C104" s="116">
        <v>11</v>
      </c>
      <c r="D104" s="113" t="s">
        <v>793</v>
      </c>
      <c r="E104" s="116">
        <f t="shared" si="1"/>
        <v>2020</v>
      </c>
      <c r="F104" s="181" t="s">
        <v>797</v>
      </c>
      <c r="G104" s="117" t="s">
        <v>800</v>
      </c>
      <c r="H104" s="114" t="s">
        <v>798</v>
      </c>
      <c r="I104" s="118">
        <f>+'06'!D14</f>
        <v>0</v>
      </c>
      <c r="J104" s="118" t="s">
        <v>6646</v>
      </c>
      <c r="K104" s="142" t="str">
        <f>INDEX(PA_EXTRACAOITEM!C:C,MATCH(F104,PA_EXTRACAOITEM!A:A,0),0)</f>
        <v>Diferença Negativa do FUNDEB  (se for o caso)</v>
      </c>
      <c r="N104" s="112" t="s">
        <v>2401</v>
      </c>
      <c r="O104" s="112">
        <v>14000011</v>
      </c>
      <c r="P104" s="112" t="s">
        <v>2402</v>
      </c>
    </row>
    <row r="105" spans="2:16" ht="12.75">
      <c r="B105" s="114" t="str">
        <f>INDEX(SUM!D:D,MATCH(SUM!$F$3,SUM!B:B,0),0)</f>
        <v>P085</v>
      </c>
      <c r="C105" s="116">
        <v>11</v>
      </c>
      <c r="D105" s="113" t="s">
        <v>793</v>
      </c>
      <c r="E105" s="116">
        <f t="shared" si="1"/>
        <v>2020</v>
      </c>
      <c r="F105" s="181" t="s">
        <v>801</v>
      </c>
      <c r="G105" s="117" t="s">
        <v>1915</v>
      </c>
      <c r="H105" s="114" t="s">
        <v>378</v>
      </c>
      <c r="I105" s="118">
        <f>+'06'!D16</f>
        <v>0</v>
      </c>
      <c r="J105" s="118" t="s">
        <v>6646</v>
      </c>
      <c r="K105" s="142" t="str">
        <f>INDEX(PA_EXTRACAOITEM!C:C,MATCH(F105,PA_EXTRACAOITEM!A:A,0),0)</f>
        <v>Ensino Profissional</v>
      </c>
      <c r="N105" s="112" t="s">
        <v>2404</v>
      </c>
      <c r="O105" s="112">
        <v>15000011</v>
      </c>
      <c r="P105" s="112" t="s">
        <v>2405</v>
      </c>
    </row>
    <row r="106" spans="2:16" ht="12.75">
      <c r="B106" s="114" t="str">
        <f>INDEX(SUM!D:D,MATCH(SUM!$F$3,SUM!B:B,0),0)</f>
        <v>P085</v>
      </c>
      <c r="C106" s="116">
        <v>11</v>
      </c>
      <c r="D106" s="113" t="s">
        <v>793</v>
      </c>
      <c r="E106" s="116">
        <f t="shared" si="1"/>
        <v>2020</v>
      </c>
      <c r="F106" s="181" t="s">
        <v>802</v>
      </c>
      <c r="G106" s="117" t="s">
        <v>1916</v>
      </c>
      <c r="H106" s="114" t="s">
        <v>379</v>
      </c>
      <c r="I106" s="118">
        <f>+'06'!D17</f>
        <v>0</v>
      </c>
      <c r="J106" s="118" t="s">
        <v>6646</v>
      </c>
      <c r="K106" s="142" t="str">
        <f>INDEX(PA_EXTRACAOITEM!C:C,MATCH(F106,PA_EXTRACAOITEM!A:A,0),0)</f>
        <v>Educação de Jovens e Adultos</v>
      </c>
      <c r="N106" s="112" t="s">
        <v>2406</v>
      </c>
      <c r="O106" s="112">
        <v>16000000</v>
      </c>
      <c r="P106" s="112" t="s">
        <v>177</v>
      </c>
    </row>
    <row r="107" spans="2:16" ht="12.75">
      <c r="B107" s="114" t="str">
        <f>INDEX(SUM!D:D,MATCH(SUM!$F$3,SUM!B:B,0),0)</f>
        <v>P085</v>
      </c>
      <c r="C107" s="116">
        <v>11</v>
      </c>
      <c r="D107" s="113" t="s">
        <v>793</v>
      </c>
      <c r="E107" s="116">
        <f t="shared" si="1"/>
        <v>2020</v>
      </c>
      <c r="F107" s="181" t="s">
        <v>803</v>
      </c>
      <c r="G107" s="117" t="s">
        <v>1917</v>
      </c>
      <c r="H107" s="114" t="s">
        <v>1918</v>
      </c>
      <c r="I107" s="118">
        <f>+'06'!D18</f>
        <v>0</v>
      </c>
      <c r="J107" s="118" t="s">
        <v>6646</v>
      </c>
      <c r="K107" s="142" t="str">
        <f>INDEX(PA_EXTRACAOITEM!C:C,MATCH(F107,PA_EXTRACAOITEM!A:A,0),0)</f>
        <v>Educação Especial</v>
      </c>
      <c r="N107" s="112" t="s">
        <v>2407</v>
      </c>
      <c r="O107" s="112">
        <v>16100000</v>
      </c>
      <c r="P107" s="112" t="s">
        <v>2408</v>
      </c>
    </row>
    <row r="108" spans="2:16" ht="12.75">
      <c r="B108" s="114" t="str">
        <f>INDEX(SUM!D:D,MATCH(SUM!$F$3,SUM!B:B,0),0)</f>
        <v>P085</v>
      </c>
      <c r="C108" s="116">
        <v>11</v>
      </c>
      <c r="D108" s="113" t="s">
        <v>793</v>
      </c>
      <c r="E108" s="116">
        <f t="shared" si="1"/>
        <v>2020</v>
      </c>
      <c r="F108" s="181" t="s">
        <v>804</v>
      </c>
      <c r="G108" s="117" t="s">
        <v>1919</v>
      </c>
      <c r="H108" s="114" t="s">
        <v>1920</v>
      </c>
      <c r="I108" s="118">
        <f>+'06'!D19</f>
        <v>0</v>
      </c>
      <c r="J108" s="118" t="s">
        <v>6646</v>
      </c>
      <c r="K108" s="142" t="str">
        <f>INDEX(PA_EXTRACAOITEM!C:C,MATCH(F108,PA_EXTRACAOITEM!A:A,0),0)</f>
        <v>Despesas com Obras</v>
      </c>
      <c r="N108" s="112" t="s">
        <v>2409</v>
      </c>
      <c r="O108" s="112">
        <v>16100111</v>
      </c>
      <c r="P108" s="112" t="s">
        <v>2410</v>
      </c>
    </row>
    <row r="109" spans="2:16" ht="12.75">
      <c r="B109" s="114" t="str">
        <f>INDEX(SUM!D:D,MATCH(SUM!$F$3,SUM!B:B,0),0)</f>
        <v>P085</v>
      </c>
      <c r="C109" s="116">
        <v>11</v>
      </c>
      <c r="D109" s="113" t="s">
        <v>793</v>
      </c>
      <c r="E109" s="116">
        <f t="shared" si="1"/>
        <v>2020</v>
      </c>
      <c r="F109" s="181" t="s">
        <v>807</v>
      </c>
      <c r="G109" s="117" t="s">
        <v>1922</v>
      </c>
      <c r="I109" s="118">
        <f>+'06'!D21</f>
        <v>0</v>
      </c>
      <c r="J109" s="118" t="s">
        <v>6646</v>
      </c>
      <c r="K109" s="142" t="str">
        <f>INDEX(PA_EXTRACAOITEM!C:C,MATCH(F109,PA_EXTRACAOITEM!A:A,0),0)</f>
        <v>Despesas com ensino efetuadas em Consórcio Público e não consolidadas</v>
      </c>
      <c r="N109" s="112" t="s">
        <v>2413</v>
      </c>
      <c r="O109" s="112">
        <v>16100113</v>
      </c>
      <c r="P109" s="112" t="s">
        <v>2414</v>
      </c>
    </row>
    <row r="110" spans="2:16" ht="12.75">
      <c r="B110" s="114" t="str">
        <f>INDEX(SUM!D:D,MATCH(SUM!$F$3,SUM!B:B,0),0)</f>
        <v>P085</v>
      </c>
      <c r="C110" s="116">
        <v>11</v>
      </c>
      <c r="D110" s="113" t="s">
        <v>793</v>
      </c>
      <c r="E110" s="116">
        <f t="shared" si="1"/>
        <v>2020</v>
      </c>
      <c r="F110" s="181" t="s">
        <v>808</v>
      </c>
      <c r="G110" s="117" t="s">
        <v>1923</v>
      </c>
      <c r="I110" s="118">
        <f>+'06'!D22</f>
        <v>0</v>
      </c>
      <c r="J110" s="118" t="s">
        <v>6646</v>
      </c>
      <c r="K110" s="142">
        <f>INDEX(PA_EXTRACAOITEM!C:C,MATCH(F110,PA_EXTRACAOITEM!A:A,0),0)</f>
        <v>0</v>
      </c>
      <c r="N110" s="112" t="s">
        <v>2415</v>
      </c>
      <c r="O110" s="112">
        <v>16100211</v>
      </c>
      <c r="P110" s="112" t="s">
        <v>2416</v>
      </c>
    </row>
    <row r="111" spans="2:16" ht="12.75">
      <c r="B111" s="114" t="str">
        <f>INDEX(SUM!D:D,MATCH(SUM!$F$3,SUM!B:B,0),0)</f>
        <v>P085</v>
      </c>
      <c r="C111" s="116">
        <v>11</v>
      </c>
      <c r="D111" s="113" t="s">
        <v>793</v>
      </c>
      <c r="E111" s="116">
        <f t="shared" si="1"/>
        <v>2020</v>
      </c>
      <c r="F111" s="181" t="s">
        <v>809</v>
      </c>
      <c r="G111" s="117" t="s">
        <v>1924</v>
      </c>
      <c r="I111" s="118">
        <f>+'06'!D23</f>
        <v>0</v>
      </c>
      <c r="J111" s="118" t="s">
        <v>6646</v>
      </c>
      <c r="K111" s="142">
        <f>INDEX(PA_EXTRACAOITEM!C:C,MATCH(F111,PA_EXTRACAOITEM!A:A,0),0)</f>
        <v>0</v>
      </c>
      <c r="N111" s="112" t="s">
        <v>2417</v>
      </c>
      <c r="O111" s="112">
        <v>16100311</v>
      </c>
      <c r="P111" s="112" t="s">
        <v>2418</v>
      </c>
    </row>
    <row r="112" spans="2:16" ht="12.75">
      <c r="B112" s="114" t="str">
        <f>INDEX(SUM!D:D,MATCH(SUM!$F$3,SUM!B:B,0),0)</f>
        <v>P085</v>
      </c>
      <c r="C112" s="116">
        <v>11</v>
      </c>
      <c r="D112" s="113" t="s">
        <v>793</v>
      </c>
      <c r="E112" s="116">
        <f t="shared" si="1"/>
        <v>2020</v>
      </c>
      <c r="F112" s="181" t="s">
        <v>810</v>
      </c>
      <c r="G112" s="117" t="s">
        <v>1925</v>
      </c>
      <c r="I112" s="118">
        <f>+'06'!D24</f>
        <v>0</v>
      </c>
      <c r="J112" s="118" t="s">
        <v>6646</v>
      </c>
      <c r="K112" s="142">
        <f>INDEX(PA_EXTRACAOITEM!C:C,MATCH(F112,PA_EXTRACAOITEM!A:A,0),0)</f>
        <v>0</v>
      </c>
      <c r="N112" s="112" t="s">
        <v>2419</v>
      </c>
      <c r="O112" s="112">
        <v>16200000</v>
      </c>
      <c r="P112" s="112" t="s">
        <v>2420</v>
      </c>
    </row>
    <row r="113" spans="2:16" ht="12.75">
      <c r="B113" s="114" t="str">
        <f>INDEX(SUM!D:D,MATCH(SUM!$F$3,SUM!B:B,0),0)</f>
        <v>P085</v>
      </c>
      <c r="C113" s="116">
        <v>11</v>
      </c>
      <c r="D113" s="113" t="s">
        <v>793</v>
      </c>
      <c r="E113" s="116">
        <f t="shared" si="1"/>
        <v>2020</v>
      </c>
      <c r="F113" s="181" t="s">
        <v>811</v>
      </c>
      <c r="G113" s="117" t="s">
        <v>1926</v>
      </c>
      <c r="I113" s="118">
        <f>+'06'!D25</f>
        <v>0</v>
      </c>
      <c r="J113" s="118" t="s">
        <v>6646</v>
      </c>
      <c r="K113" s="142">
        <f>INDEX(PA_EXTRACAOITEM!C:C,MATCH(F113,PA_EXTRACAOITEM!A:A,0),0)</f>
        <v>0</v>
      </c>
      <c r="N113" s="112" t="s">
        <v>2421</v>
      </c>
      <c r="O113" s="112">
        <v>16200211</v>
      </c>
      <c r="P113" s="112" t="s">
        <v>2422</v>
      </c>
    </row>
    <row r="114" spans="2:16" ht="12.75">
      <c r="B114" s="114" t="str">
        <f>INDEX(SUM!D:D,MATCH(SUM!$F$3,SUM!B:B,0),0)</f>
        <v>P085</v>
      </c>
      <c r="C114" s="116">
        <v>11</v>
      </c>
      <c r="D114" s="113" t="s">
        <v>793</v>
      </c>
      <c r="E114" s="116">
        <f t="shared" si="1"/>
        <v>2020</v>
      </c>
      <c r="F114" s="181" t="s">
        <v>814</v>
      </c>
      <c r="G114" s="117" t="s">
        <v>708</v>
      </c>
      <c r="H114" s="114" t="s">
        <v>815</v>
      </c>
      <c r="I114" s="118">
        <f>+'06'!D27</f>
        <v>10760485.47</v>
      </c>
      <c r="J114" s="118" t="s">
        <v>6646</v>
      </c>
      <c r="K114" s="142" t="str">
        <f>INDEX(PA_EXTRACAOITEM!C:C,MATCH(F114,PA_EXTRACAOITEM!A:A,0),0)</f>
        <v>Diferença positiva do FUNDEB  (se for o caso)</v>
      </c>
      <c r="N114" s="112" t="s">
        <v>2425</v>
      </c>
      <c r="O114" s="112">
        <v>16300111</v>
      </c>
      <c r="P114" s="112" t="s">
        <v>2426</v>
      </c>
    </row>
    <row r="115" spans="2:16" ht="12.75">
      <c r="B115" s="114" t="str">
        <f>INDEX(SUM!D:D,MATCH(SUM!$F$3,SUM!B:B,0),0)</f>
        <v>P085</v>
      </c>
      <c r="C115" s="116">
        <v>11</v>
      </c>
      <c r="D115" s="113" t="s">
        <v>793</v>
      </c>
      <c r="E115" s="116">
        <f t="shared" si="1"/>
        <v>2020</v>
      </c>
      <c r="F115" s="181" t="s">
        <v>816</v>
      </c>
      <c r="G115" s="117" t="s">
        <v>710</v>
      </c>
      <c r="H115" s="114" t="s">
        <v>1927</v>
      </c>
      <c r="I115" s="118">
        <f>+'06'!D28</f>
        <v>1653893.52</v>
      </c>
      <c r="J115" s="118" t="s">
        <v>6646</v>
      </c>
      <c r="K115" s="142" t="str">
        <f>INDEX(PA_EXTRACAOITEM!C:C,MATCH(F115,PA_EXTRACAOITEM!A:A,0),0)</f>
        <v>Complementação da União ao FUNDEB</v>
      </c>
      <c r="N115" s="112" t="s">
        <v>2427</v>
      </c>
      <c r="O115" s="112">
        <v>16900000</v>
      </c>
      <c r="P115" s="112" t="s">
        <v>2428</v>
      </c>
    </row>
    <row r="116" spans="2:16" ht="12.75">
      <c r="B116" s="114" t="str">
        <f>INDEX(SUM!D:D,MATCH(SUM!$F$3,SUM!B:B,0),0)</f>
        <v>P085</v>
      </c>
      <c r="C116" s="116">
        <v>11</v>
      </c>
      <c r="D116" s="113" t="s">
        <v>793</v>
      </c>
      <c r="E116" s="116">
        <f t="shared" si="1"/>
        <v>2020</v>
      </c>
      <c r="F116" s="181" t="s">
        <v>821</v>
      </c>
      <c r="G116" s="117" t="s">
        <v>713</v>
      </c>
      <c r="H116" s="114" t="s">
        <v>1948</v>
      </c>
      <c r="I116" s="118">
        <f>+'06'!D29</f>
        <v>0</v>
      </c>
      <c r="J116" s="118" t="s">
        <v>6646</v>
      </c>
      <c r="K116" s="142" t="str">
        <f>INDEX(PA_EXTRACAOITEM!C:C,MATCH(F116,PA_EXTRACAOITEM!A:A,0),0)</f>
        <v>Receita de Aplicação Financeira dos Recursos do FUNDEB</v>
      </c>
      <c r="N116" s="112" t="s">
        <v>2429</v>
      </c>
      <c r="O116" s="112">
        <v>16909911</v>
      </c>
      <c r="P116" s="112" t="s">
        <v>2430</v>
      </c>
    </row>
    <row r="117" spans="2:16" ht="12.75">
      <c r="B117" s="114" t="str">
        <f>INDEX(SUM!D:D,MATCH(SUM!$F$3,SUM!B:B,0),0)</f>
        <v>P085</v>
      </c>
      <c r="C117" s="116">
        <v>11</v>
      </c>
      <c r="D117" s="113" t="s">
        <v>793</v>
      </c>
      <c r="E117" s="116">
        <f aca="true" t="shared" si="2" ref="E117:E169">+$E$2</f>
        <v>2020</v>
      </c>
      <c r="F117" s="181" t="s">
        <v>1941</v>
      </c>
      <c r="G117" s="117" t="s">
        <v>716</v>
      </c>
      <c r="H117" s="114" t="s">
        <v>1928</v>
      </c>
      <c r="I117" s="118">
        <f>+'06'!D30</f>
        <v>0</v>
      </c>
      <c r="J117" s="118" t="s">
        <v>6646</v>
      </c>
      <c r="K117" s="142" t="str">
        <f>INDEX(PA_EXTRACAOITEM!C:C,MATCH(F117,PA_EXTRACAOITEM!A:A,0),0)</f>
        <v>Despesas custeadas com superavit financeiro do exercício anterior</v>
      </c>
      <c r="N117" s="112" t="s">
        <v>2431</v>
      </c>
      <c r="O117" s="112">
        <v>16909912</v>
      </c>
      <c r="P117" s="112" t="s">
        <v>2432</v>
      </c>
    </row>
    <row r="118" spans="2:16" ht="12.75">
      <c r="B118" s="114" t="str">
        <f>INDEX(SUM!D:D,MATCH(SUM!$F$3,SUM!B:B,0),0)</f>
        <v>P085</v>
      </c>
      <c r="C118" s="116">
        <v>11</v>
      </c>
      <c r="D118" s="113" t="s">
        <v>793</v>
      </c>
      <c r="E118" s="116">
        <f t="shared" si="2"/>
        <v>2020</v>
      </c>
      <c r="F118" s="181" t="s">
        <v>818</v>
      </c>
      <c r="G118" s="117" t="s">
        <v>719</v>
      </c>
      <c r="H118" s="114" t="s">
        <v>1929</v>
      </c>
      <c r="I118" s="118">
        <f>+'06'!D31</f>
        <v>1066759.35</v>
      </c>
      <c r="J118" s="118" t="s">
        <v>6646</v>
      </c>
      <c r="K118" s="142" t="str">
        <f>INDEX(PA_EXTRACAOITEM!C:C,MATCH(F118,PA_EXTRACAOITEM!A:A,0),0)</f>
        <v>Cancelamento, no exercício, de restos a pagar processados</v>
      </c>
      <c r="N118" s="112" t="s">
        <v>2433</v>
      </c>
      <c r="O118" s="112">
        <v>16909913</v>
      </c>
      <c r="P118" s="112" t="s">
        <v>2434</v>
      </c>
    </row>
    <row r="119" spans="2:16" ht="12.75">
      <c r="B119" s="114" t="str">
        <f>INDEX(SUM!D:D,MATCH(SUM!$F$3,SUM!B:B,0),0)</f>
        <v>P085</v>
      </c>
      <c r="C119" s="116">
        <v>11</v>
      </c>
      <c r="D119" s="113" t="s">
        <v>793</v>
      </c>
      <c r="E119" s="116">
        <f t="shared" si="2"/>
        <v>2020</v>
      </c>
      <c r="F119" s="181" t="s">
        <v>819</v>
      </c>
      <c r="G119" s="117" t="s">
        <v>820</v>
      </c>
      <c r="H119" s="114" t="s">
        <v>1930</v>
      </c>
      <c r="I119" s="118">
        <f>+'06'!D32</f>
        <v>0</v>
      </c>
      <c r="J119" s="118" t="s">
        <v>6646</v>
      </c>
      <c r="K119" s="142" t="str">
        <f>INDEX(PA_EXTRACAOITEM!C:C,MATCH(F119,PA_EXTRACAOITEM!A:A,0),0)</f>
        <v>Despesas inscritas em restos a pagar não-processados (Educação infantil e Ensino Fundamental)</v>
      </c>
      <c r="N119" s="112" t="s">
        <v>2435</v>
      </c>
      <c r="O119" s="112">
        <v>17000000</v>
      </c>
      <c r="P119" s="112" t="s">
        <v>179</v>
      </c>
    </row>
    <row r="120" spans="2:16" ht="12.75">
      <c r="B120" s="114" t="str">
        <f>INDEX(SUM!D:D,MATCH(SUM!$F$3,SUM!B:B,0),0)</f>
        <v>P085</v>
      </c>
      <c r="C120" s="116">
        <v>11</v>
      </c>
      <c r="D120" s="113" t="s">
        <v>793</v>
      </c>
      <c r="E120" s="116">
        <f t="shared" si="2"/>
        <v>2020</v>
      </c>
      <c r="F120" s="181" t="s">
        <v>1942</v>
      </c>
      <c r="G120" s="117" t="s">
        <v>822</v>
      </c>
      <c r="H120" s="114" t="s">
        <v>1931</v>
      </c>
      <c r="I120" s="118">
        <f>+'06'!D33</f>
        <v>0</v>
      </c>
      <c r="J120" s="118" t="s">
        <v>6646</v>
      </c>
      <c r="K120" s="142" t="str">
        <f>INDEX(PA_EXTRACAOITEM!C:C,MATCH(F120,PA_EXTRACAOITEM!A:A,0),0)</f>
        <v>Despesas inscritas no exercício em restos a pagar processados, sem disponibilidade financeira para pagamento (relacionadas à Educação infantil e ao Ensino Fundamental)</v>
      </c>
      <c r="N120" s="112" t="s">
        <v>2436</v>
      </c>
      <c r="O120" s="112">
        <v>17100000</v>
      </c>
      <c r="P120" s="112" t="s">
        <v>2437</v>
      </c>
    </row>
    <row r="121" spans="2:16" ht="12.75">
      <c r="B121" s="114" t="str">
        <f>INDEX(SUM!D:D,MATCH(SUM!$F$3,SUM!B:B,0),0)</f>
        <v>P085</v>
      </c>
      <c r="C121" s="116">
        <v>11</v>
      </c>
      <c r="D121" s="113" t="s">
        <v>793</v>
      </c>
      <c r="E121" s="116">
        <f t="shared" si="2"/>
        <v>2020</v>
      </c>
      <c r="F121" s="181" t="s">
        <v>817</v>
      </c>
      <c r="G121" s="117" t="s">
        <v>825</v>
      </c>
      <c r="H121" s="114" t="s">
        <v>1933</v>
      </c>
      <c r="I121" s="118">
        <f>+'06'!D35</f>
        <v>607137.88</v>
      </c>
      <c r="J121" s="118" t="s">
        <v>6646</v>
      </c>
      <c r="K121" s="142" t="str">
        <f>INDEX(PA_EXTRACAOITEM!C:C,MATCH(F121,PA_EXTRACAOITEM!A:A,0),0)</f>
        <v>Salário Educação</v>
      </c>
      <c r="N121" s="112" t="s">
        <v>2440</v>
      </c>
      <c r="O121" s="112">
        <v>17180121</v>
      </c>
      <c r="P121" s="112" t="s">
        <v>2441</v>
      </c>
    </row>
    <row r="122" spans="2:16" ht="12.75">
      <c r="B122" s="114" t="str">
        <f>INDEX(SUM!D:D,MATCH(SUM!$F$3,SUM!B:B,0),0)</f>
        <v>P085</v>
      </c>
      <c r="C122" s="116">
        <v>11</v>
      </c>
      <c r="D122" s="113" t="s">
        <v>793</v>
      </c>
      <c r="E122" s="116">
        <f t="shared" si="2"/>
        <v>2020</v>
      </c>
      <c r="F122" s="181" t="s">
        <v>1944</v>
      </c>
      <c r="G122" s="117" t="s">
        <v>826</v>
      </c>
      <c r="H122" s="114" t="s">
        <v>1934</v>
      </c>
      <c r="I122" s="118">
        <f>+'06'!D36</f>
        <v>0</v>
      </c>
      <c r="J122" s="118" t="s">
        <v>6646</v>
      </c>
      <c r="K122" s="142" t="str">
        <f>INDEX(PA_EXTRACAOITEM!C:C,MATCH(F122,PA_EXTRACAOITEM!A:A,0),0)</f>
        <v>PDDE</v>
      </c>
      <c r="N122" s="112" t="s">
        <v>2442</v>
      </c>
      <c r="O122" s="112">
        <v>17180131</v>
      </c>
      <c r="P122" s="112" t="s">
        <v>2443</v>
      </c>
    </row>
    <row r="123" spans="2:16" ht="12.75">
      <c r="B123" s="114" t="str">
        <f>INDEX(SUM!D:D,MATCH(SUM!$F$3,SUM!B:B,0),0)</f>
        <v>P085</v>
      </c>
      <c r="C123" s="116">
        <v>11</v>
      </c>
      <c r="D123" s="113" t="s">
        <v>793</v>
      </c>
      <c r="E123" s="116">
        <f t="shared" si="2"/>
        <v>2020</v>
      </c>
      <c r="F123" s="181" t="s">
        <v>1945</v>
      </c>
      <c r="G123" s="117" t="s">
        <v>827</v>
      </c>
      <c r="H123" s="114" t="s">
        <v>1935</v>
      </c>
      <c r="I123" s="118">
        <f>+'06'!D37</f>
        <v>102901.25</v>
      </c>
      <c r="J123" s="118" t="s">
        <v>6646</v>
      </c>
      <c r="K123" s="142" t="str">
        <f>INDEX(PA_EXTRACAOITEM!C:C,MATCH(F123,PA_EXTRACAOITEM!A:A,0),0)</f>
        <v>PNATE</v>
      </c>
      <c r="N123" s="112" t="s">
        <v>2444</v>
      </c>
      <c r="O123" s="112">
        <v>17180141</v>
      </c>
      <c r="P123" s="112" t="s">
        <v>2445</v>
      </c>
    </row>
    <row r="124" spans="2:16" ht="12.75">
      <c r="B124" s="114" t="str">
        <f>INDEX(SUM!D:D,MATCH(SUM!$F$3,SUM!B:B,0),0)</f>
        <v>P085</v>
      </c>
      <c r="C124" s="116">
        <v>11</v>
      </c>
      <c r="D124" s="113" t="s">
        <v>793</v>
      </c>
      <c r="E124" s="116">
        <f t="shared" si="2"/>
        <v>2020</v>
      </c>
      <c r="F124" s="181" t="s">
        <v>1946</v>
      </c>
      <c r="G124" s="117" t="s">
        <v>828</v>
      </c>
      <c r="H124" s="114" t="s">
        <v>1936</v>
      </c>
      <c r="I124" s="118">
        <f>+'06'!D38</f>
        <v>1250601.84</v>
      </c>
      <c r="J124" s="118" t="s">
        <v>6646</v>
      </c>
      <c r="K124" s="142" t="str">
        <f>INDEX(PA_EXTRACAOITEM!C:C,MATCH(F124,PA_EXTRACAOITEM!A:A,0),0)</f>
        <v>Outras despesas custedas com recursos do FNDE</v>
      </c>
      <c r="N124" s="112" t="s">
        <v>2446</v>
      </c>
      <c r="O124" s="112">
        <v>17180151</v>
      </c>
      <c r="P124" s="112" t="s">
        <v>2447</v>
      </c>
    </row>
    <row r="125" spans="2:16" ht="12.75">
      <c r="B125" s="114" t="str">
        <f>INDEX(SUM!D:D,MATCH(SUM!$F$3,SUM!B:B,0),0)</f>
        <v>P085</v>
      </c>
      <c r="C125" s="116">
        <v>11</v>
      </c>
      <c r="D125" s="113" t="s">
        <v>793</v>
      </c>
      <c r="E125" s="116">
        <f t="shared" si="2"/>
        <v>2020</v>
      </c>
      <c r="F125" s="181" t="s">
        <v>1947</v>
      </c>
      <c r="G125" s="117" t="s">
        <v>829</v>
      </c>
      <c r="H125" s="114" t="s">
        <v>1937</v>
      </c>
      <c r="I125" s="118">
        <f>+'06'!D39</f>
        <v>0</v>
      </c>
      <c r="J125" s="118" t="s">
        <v>6646</v>
      </c>
      <c r="K125" s="142" t="str">
        <f>INDEX(PA_EXTRACAOITEM!C:C,MATCH(F125,PA_EXTRACAOITEM!A:A,0),0)</f>
        <v>Programa  de Transporte Escolar A Caminho da Escola</v>
      </c>
      <c r="N125" s="112" t="s">
        <v>2448</v>
      </c>
      <c r="O125" s="112">
        <v>17180181</v>
      </c>
      <c r="P125" s="112" t="s">
        <v>2449</v>
      </c>
    </row>
    <row r="126" spans="2:16" ht="12.75">
      <c r="B126" s="114" t="str">
        <f>INDEX(SUM!D:D,MATCH(SUM!$F$3,SUM!B:B,0),0)</f>
        <v>P085</v>
      </c>
      <c r="C126" s="116">
        <v>11</v>
      </c>
      <c r="D126" s="113" t="s">
        <v>793</v>
      </c>
      <c r="E126" s="116">
        <f t="shared" si="2"/>
        <v>2020</v>
      </c>
      <c r="F126" s="181" t="s">
        <v>823</v>
      </c>
      <c r="G126" s="117" t="s">
        <v>830</v>
      </c>
      <c r="H126" s="114" t="s">
        <v>1938</v>
      </c>
      <c r="I126" s="118">
        <f>+'06'!D40</f>
        <v>0</v>
      </c>
      <c r="J126" s="118" t="s">
        <v>6646</v>
      </c>
      <c r="K126" s="142" t="str">
        <f>INDEX(PA_EXTRACAOITEM!C:C,MATCH(F126,PA_EXTRACAOITEM!A:A,0),0)</f>
        <v>Despesas realizadas com recursos transferidos através de convênios/acordos/congêneres</v>
      </c>
      <c r="N126" s="112" t="s">
        <v>2450</v>
      </c>
      <c r="O126" s="112">
        <v>17180211</v>
      </c>
      <c r="P126" s="112" t="s">
        <v>2451</v>
      </c>
    </row>
    <row r="127" spans="2:16" ht="12.75">
      <c r="B127" s="114" t="str">
        <f>INDEX(SUM!D:D,MATCH(SUM!$F$3,SUM!B:B,0),0)</f>
        <v>P085</v>
      </c>
      <c r="C127" s="116">
        <v>11</v>
      </c>
      <c r="D127" s="113" t="s">
        <v>793</v>
      </c>
      <c r="E127" s="116">
        <f t="shared" si="2"/>
        <v>2020</v>
      </c>
      <c r="F127" s="181" t="s">
        <v>833</v>
      </c>
      <c r="G127" s="117" t="s">
        <v>834</v>
      </c>
      <c r="I127" s="118">
        <f>+'06'!D42</f>
        <v>0</v>
      </c>
      <c r="J127" s="118" t="s">
        <v>6646</v>
      </c>
      <c r="K127" s="142">
        <f>INDEX(PA_EXTRACAOITEM!C:C,MATCH(F127,PA_EXTRACAOITEM!A:A,0),0)</f>
        <v>0</v>
      </c>
      <c r="N127" s="112" t="s">
        <v>2454</v>
      </c>
      <c r="O127" s="112">
        <v>17180231</v>
      </c>
      <c r="P127" s="112" t="s">
        <v>2455</v>
      </c>
    </row>
    <row r="128" spans="2:16" ht="12.75">
      <c r="B128" s="114" t="str">
        <f>INDEX(SUM!D:D,MATCH(SUM!$F$3,SUM!B:B,0),0)</f>
        <v>P085</v>
      </c>
      <c r="C128" s="116">
        <v>11</v>
      </c>
      <c r="D128" s="113" t="s">
        <v>793</v>
      </c>
      <c r="E128" s="116">
        <f t="shared" si="2"/>
        <v>2020</v>
      </c>
      <c r="F128" s="181" t="s">
        <v>835</v>
      </c>
      <c r="G128" s="117" t="s">
        <v>836</v>
      </c>
      <c r="I128" s="118">
        <f>+'06'!D43</f>
        <v>0</v>
      </c>
      <c r="J128" s="118" t="s">
        <v>6646</v>
      </c>
      <c r="K128" s="142">
        <f>INDEX(PA_EXTRACAOITEM!C:C,MATCH(F128,PA_EXTRACAOITEM!A:A,0),0)</f>
        <v>0</v>
      </c>
      <c r="N128" s="112" t="s">
        <v>2456</v>
      </c>
      <c r="O128" s="112">
        <v>17180241</v>
      </c>
      <c r="P128" s="112" t="s">
        <v>2457</v>
      </c>
    </row>
    <row r="129" spans="2:16" ht="12.75">
      <c r="B129" s="114" t="str">
        <f>INDEX(SUM!D:D,MATCH(SUM!$F$3,SUM!B:B,0),0)</f>
        <v>P085</v>
      </c>
      <c r="C129" s="116">
        <v>11</v>
      </c>
      <c r="D129" s="113" t="s">
        <v>793</v>
      </c>
      <c r="E129" s="116">
        <f t="shared" si="2"/>
        <v>2020</v>
      </c>
      <c r="F129" s="181" t="s">
        <v>837</v>
      </c>
      <c r="G129" s="117" t="s">
        <v>838</v>
      </c>
      <c r="I129" s="118">
        <f>+'06'!D44</f>
        <v>0</v>
      </c>
      <c r="J129" s="118" t="s">
        <v>6646</v>
      </c>
      <c r="K129" s="142">
        <f>INDEX(PA_EXTRACAOITEM!C:C,MATCH(F129,PA_EXTRACAOITEM!A:A,0),0)</f>
        <v>0</v>
      </c>
      <c r="N129" s="112" t="s">
        <v>2458</v>
      </c>
      <c r="O129" s="112">
        <v>17180251</v>
      </c>
      <c r="P129" s="112" t="s">
        <v>2459</v>
      </c>
    </row>
    <row r="130" spans="2:16" ht="12.75">
      <c r="B130" s="114" t="str">
        <f>INDEX(SUM!D:D,MATCH(SUM!$F$3,SUM!B:B,0),0)</f>
        <v>P085</v>
      </c>
      <c r="C130" s="116">
        <v>11</v>
      </c>
      <c r="D130" s="113" t="s">
        <v>793</v>
      </c>
      <c r="E130" s="116">
        <f t="shared" si="2"/>
        <v>2020</v>
      </c>
      <c r="F130" s="181" t="s">
        <v>839</v>
      </c>
      <c r="G130" s="117" t="s">
        <v>840</v>
      </c>
      <c r="I130" s="118">
        <f>+'06'!D45</f>
        <v>0</v>
      </c>
      <c r="J130" s="118" t="s">
        <v>6646</v>
      </c>
      <c r="K130" s="142">
        <f>INDEX(PA_EXTRACAOITEM!C:C,MATCH(F130,PA_EXTRACAOITEM!A:A,0),0)</f>
        <v>0</v>
      </c>
      <c r="N130" s="112" t="s">
        <v>2460</v>
      </c>
      <c r="O130" s="112">
        <v>17180261</v>
      </c>
      <c r="P130" s="112" t="s">
        <v>2461</v>
      </c>
    </row>
    <row r="131" spans="2:16" ht="12.75">
      <c r="B131" s="114" t="str">
        <f>INDEX(SUM!D:D,MATCH(SUM!$F$3,SUM!B:B,0),0)</f>
        <v>P085</v>
      </c>
      <c r="C131" s="116">
        <v>11</v>
      </c>
      <c r="D131" s="113" t="s">
        <v>793</v>
      </c>
      <c r="E131" s="116">
        <f t="shared" si="2"/>
        <v>2020</v>
      </c>
      <c r="F131" s="181" t="s">
        <v>841</v>
      </c>
      <c r="G131" s="117" t="s">
        <v>842</v>
      </c>
      <c r="I131" s="118">
        <f>+'06'!D46</f>
        <v>0</v>
      </c>
      <c r="J131" s="118" t="s">
        <v>6646</v>
      </c>
      <c r="K131" s="142">
        <f>INDEX(PA_EXTRACAOITEM!C:C,MATCH(F131,PA_EXTRACAOITEM!A:A,0),0)</f>
        <v>0</v>
      </c>
      <c r="N131" s="112" t="s">
        <v>2462</v>
      </c>
      <c r="O131" s="112">
        <v>17180291</v>
      </c>
      <c r="P131" s="112" t="s">
        <v>2463</v>
      </c>
    </row>
    <row r="132" spans="2:16" ht="12.75">
      <c r="B132" s="114" t="str">
        <f>INDEX(SUM!D:D,MATCH(SUM!$F$3,SUM!B:B,0),0)</f>
        <v>P085</v>
      </c>
      <c r="C132" s="116">
        <v>11</v>
      </c>
      <c r="D132" s="113" t="s">
        <v>793</v>
      </c>
      <c r="E132" s="116">
        <f t="shared" si="2"/>
        <v>2020</v>
      </c>
      <c r="F132" s="181" t="s">
        <v>844</v>
      </c>
      <c r="G132" s="117" t="s">
        <v>117</v>
      </c>
      <c r="H132" s="114" t="s">
        <v>99</v>
      </c>
      <c r="I132" s="113">
        <f>+'06'!C21</f>
        <v>0</v>
      </c>
      <c r="J132" s="118" t="s">
        <v>6646</v>
      </c>
      <c r="K132" s="142" t="e">
        <f>INDEX(PA_EXTRACAOITEM!C:C,MATCH(F132,PA_EXTRACAOITEM!A:A,0),0)</f>
        <v>#N/A</v>
      </c>
      <c r="N132" s="112" t="s">
        <v>2466</v>
      </c>
      <c r="O132" s="112">
        <v>17180411</v>
      </c>
      <c r="P132" s="112" t="s">
        <v>2467</v>
      </c>
    </row>
    <row r="133" spans="2:16" ht="12.75">
      <c r="B133" s="114" t="str">
        <f>INDEX(SUM!D:D,MATCH(SUM!$F$3,SUM!B:B,0),0)</f>
        <v>P085</v>
      </c>
      <c r="C133" s="116">
        <v>11</v>
      </c>
      <c r="D133" s="113" t="s">
        <v>793</v>
      </c>
      <c r="E133" s="116">
        <f t="shared" si="2"/>
        <v>2020</v>
      </c>
      <c r="F133" s="181" t="s">
        <v>845</v>
      </c>
      <c r="G133" s="117" t="s">
        <v>117</v>
      </c>
      <c r="H133" s="114" t="s">
        <v>99</v>
      </c>
      <c r="I133" s="113">
        <f>+'06'!C22</f>
        <v>0</v>
      </c>
      <c r="J133" s="118" t="s">
        <v>6646</v>
      </c>
      <c r="K133" s="142" t="e">
        <f>INDEX(PA_EXTRACAOITEM!C:C,MATCH(F133,PA_EXTRACAOITEM!A:A,0),0)</f>
        <v>#N/A</v>
      </c>
      <c r="N133" s="112" t="s">
        <v>2468</v>
      </c>
      <c r="O133" s="112">
        <v>17180511</v>
      </c>
      <c r="P133" s="112" t="s">
        <v>2469</v>
      </c>
    </row>
    <row r="134" spans="2:16" ht="12.75">
      <c r="B134" s="114" t="str">
        <f>INDEX(SUM!D:D,MATCH(SUM!$F$3,SUM!B:B,0),0)</f>
        <v>P085</v>
      </c>
      <c r="C134" s="116">
        <v>11</v>
      </c>
      <c r="D134" s="113" t="s">
        <v>793</v>
      </c>
      <c r="E134" s="116">
        <f t="shared" si="2"/>
        <v>2020</v>
      </c>
      <c r="F134" s="181" t="s">
        <v>846</v>
      </c>
      <c r="G134" s="117" t="s">
        <v>117</v>
      </c>
      <c r="H134" s="114" t="s">
        <v>99</v>
      </c>
      <c r="I134" s="113">
        <f>+'06'!C23</f>
        <v>0</v>
      </c>
      <c r="J134" s="118" t="s">
        <v>6646</v>
      </c>
      <c r="K134" s="142" t="e">
        <f>INDEX(PA_EXTRACAOITEM!C:C,MATCH(F134,PA_EXTRACAOITEM!A:A,0),0)</f>
        <v>#N/A</v>
      </c>
      <c r="N134" s="112" t="s">
        <v>2470</v>
      </c>
      <c r="O134" s="112">
        <v>17180521</v>
      </c>
      <c r="P134" s="112" t="s">
        <v>2471</v>
      </c>
    </row>
    <row r="135" spans="2:16" ht="12.75">
      <c r="B135" s="114" t="str">
        <f>INDEX(SUM!D:D,MATCH(SUM!$F$3,SUM!B:B,0),0)</f>
        <v>P085</v>
      </c>
      <c r="C135" s="116">
        <v>11</v>
      </c>
      <c r="D135" s="113" t="s">
        <v>793</v>
      </c>
      <c r="E135" s="116">
        <f t="shared" si="2"/>
        <v>2020</v>
      </c>
      <c r="F135" s="181" t="s">
        <v>847</v>
      </c>
      <c r="G135" s="117" t="s">
        <v>117</v>
      </c>
      <c r="H135" s="114" t="s">
        <v>99</v>
      </c>
      <c r="I135" s="113">
        <f>+'06'!C24</f>
        <v>0</v>
      </c>
      <c r="J135" s="118" t="s">
        <v>6646</v>
      </c>
      <c r="K135" s="142" t="e">
        <f>INDEX(PA_EXTRACAOITEM!C:C,MATCH(F135,PA_EXTRACAOITEM!A:A,0),0)</f>
        <v>#N/A</v>
      </c>
      <c r="N135" s="112" t="s">
        <v>2472</v>
      </c>
      <c r="O135" s="112">
        <v>17180531</v>
      </c>
      <c r="P135" s="112" t="s">
        <v>2473</v>
      </c>
    </row>
    <row r="136" spans="2:16" ht="12.75">
      <c r="B136" s="114" t="str">
        <f>INDEX(SUM!D:D,MATCH(SUM!$F$3,SUM!B:B,0),0)</f>
        <v>P085</v>
      </c>
      <c r="C136" s="116">
        <v>11</v>
      </c>
      <c r="D136" s="113" t="s">
        <v>793</v>
      </c>
      <c r="E136" s="116">
        <f t="shared" si="2"/>
        <v>2020</v>
      </c>
      <c r="F136" s="181" t="s">
        <v>848</v>
      </c>
      <c r="G136" s="117" t="s">
        <v>117</v>
      </c>
      <c r="H136" s="114" t="s">
        <v>99</v>
      </c>
      <c r="I136" s="113">
        <f>+'06'!C25</f>
        <v>0</v>
      </c>
      <c r="J136" s="118" t="s">
        <v>6646</v>
      </c>
      <c r="K136" s="142" t="e">
        <f>INDEX(PA_EXTRACAOITEM!C:C,MATCH(F136,PA_EXTRACAOITEM!A:A,0),0)</f>
        <v>#N/A</v>
      </c>
      <c r="N136" s="112" t="s">
        <v>2474</v>
      </c>
      <c r="O136" s="112">
        <v>17180541</v>
      </c>
      <c r="P136" s="112" t="s">
        <v>2475</v>
      </c>
    </row>
    <row r="137" spans="2:16" ht="12.75">
      <c r="B137" s="114" t="str">
        <f>INDEX(SUM!D:D,MATCH(SUM!$F$3,SUM!B:B,0),0)</f>
        <v>P085</v>
      </c>
      <c r="C137" s="116">
        <v>11</v>
      </c>
      <c r="D137" s="113" t="s">
        <v>793</v>
      </c>
      <c r="E137" s="116">
        <f t="shared" si="2"/>
        <v>2020</v>
      </c>
      <c r="F137" s="181" t="s">
        <v>849</v>
      </c>
      <c r="G137" s="117" t="s">
        <v>117</v>
      </c>
      <c r="H137" s="114" t="s">
        <v>99</v>
      </c>
      <c r="I137" s="113">
        <f>+'06'!C42</f>
        <v>0</v>
      </c>
      <c r="J137" s="118" t="s">
        <v>6646</v>
      </c>
      <c r="K137" s="142" t="e">
        <f>INDEX(PA_EXTRACAOITEM!C:C,MATCH(F137,PA_EXTRACAOITEM!A:A,0),0)</f>
        <v>#N/A</v>
      </c>
      <c r="N137" s="112" t="s">
        <v>2476</v>
      </c>
      <c r="O137" s="112">
        <v>17180591</v>
      </c>
      <c r="P137" s="112" t="s">
        <v>2477</v>
      </c>
    </row>
    <row r="138" spans="2:16" ht="12.75">
      <c r="B138" s="114" t="str">
        <f>INDEX(SUM!D:D,MATCH(SUM!$F$3,SUM!B:B,0),0)</f>
        <v>P085</v>
      </c>
      <c r="C138" s="116">
        <v>11</v>
      </c>
      <c r="D138" s="113" t="s">
        <v>793</v>
      </c>
      <c r="E138" s="116">
        <f t="shared" si="2"/>
        <v>2020</v>
      </c>
      <c r="F138" s="181" t="s">
        <v>850</v>
      </c>
      <c r="G138" s="117" t="s">
        <v>117</v>
      </c>
      <c r="H138" s="114" t="s">
        <v>99</v>
      </c>
      <c r="I138" s="113">
        <f>+'06'!C43</f>
        <v>0</v>
      </c>
      <c r="J138" s="118" t="s">
        <v>6646</v>
      </c>
      <c r="K138" s="142" t="e">
        <f>INDEX(PA_EXTRACAOITEM!C:C,MATCH(F138,PA_EXTRACAOITEM!A:A,0),0)</f>
        <v>#N/A</v>
      </c>
      <c r="N138" s="112" t="s">
        <v>2478</v>
      </c>
      <c r="O138" s="112">
        <v>17180611</v>
      </c>
      <c r="P138" s="112" t="s">
        <v>2479</v>
      </c>
    </row>
    <row r="139" spans="2:16" ht="12.75">
      <c r="B139" s="114" t="str">
        <f>INDEX(SUM!D:D,MATCH(SUM!$F$3,SUM!B:B,0),0)</f>
        <v>P085</v>
      </c>
      <c r="C139" s="116">
        <v>11</v>
      </c>
      <c r="D139" s="113" t="s">
        <v>793</v>
      </c>
      <c r="E139" s="116">
        <f t="shared" si="2"/>
        <v>2020</v>
      </c>
      <c r="F139" s="181" t="s">
        <v>851</v>
      </c>
      <c r="G139" s="117" t="s">
        <v>117</v>
      </c>
      <c r="H139" s="114" t="s">
        <v>99</v>
      </c>
      <c r="I139" s="113">
        <f>+'06'!C44</f>
        <v>0</v>
      </c>
      <c r="J139" s="118" t="s">
        <v>6646</v>
      </c>
      <c r="K139" s="142" t="e">
        <f>INDEX(PA_EXTRACAOITEM!C:C,MATCH(F139,PA_EXTRACAOITEM!A:A,0),0)</f>
        <v>#N/A</v>
      </c>
      <c r="N139" s="112" t="s">
        <v>2480</v>
      </c>
      <c r="O139" s="112">
        <v>17180811</v>
      </c>
      <c r="P139" s="112" t="s">
        <v>2481</v>
      </c>
    </row>
    <row r="140" spans="2:16" ht="12.75">
      <c r="B140" s="114" t="str">
        <f>INDEX(SUM!D:D,MATCH(SUM!$F$3,SUM!B:B,0),0)</f>
        <v>P085</v>
      </c>
      <c r="C140" s="116">
        <v>11</v>
      </c>
      <c r="D140" s="113" t="s">
        <v>793</v>
      </c>
      <c r="E140" s="116">
        <f t="shared" si="2"/>
        <v>2020</v>
      </c>
      <c r="F140" s="181" t="s">
        <v>852</v>
      </c>
      <c r="G140" s="117" t="s">
        <v>117</v>
      </c>
      <c r="H140" s="114" t="s">
        <v>99</v>
      </c>
      <c r="I140" s="113">
        <f>+'06'!C45</f>
        <v>0</v>
      </c>
      <c r="J140" s="118" t="s">
        <v>6646</v>
      </c>
      <c r="K140" s="142" t="e">
        <f>INDEX(PA_EXTRACAOITEM!C:C,MATCH(F140,PA_EXTRACAOITEM!A:A,0),0)</f>
        <v>#N/A</v>
      </c>
      <c r="N140" s="112" t="s">
        <v>2482</v>
      </c>
      <c r="O140" s="112">
        <v>17181011</v>
      </c>
      <c r="P140" s="112" t="s">
        <v>2483</v>
      </c>
    </row>
    <row r="141" spans="2:16" ht="12.75">
      <c r="B141" s="114" t="str">
        <f>INDEX(SUM!D:D,MATCH(SUM!$F$3,SUM!B:B,0),0)</f>
        <v>P085</v>
      </c>
      <c r="C141" s="116">
        <v>11</v>
      </c>
      <c r="D141" s="113" t="s">
        <v>793</v>
      </c>
      <c r="E141" s="116">
        <f t="shared" si="2"/>
        <v>2020</v>
      </c>
      <c r="F141" s="181" t="s">
        <v>853</v>
      </c>
      <c r="G141" s="117" t="s">
        <v>117</v>
      </c>
      <c r="H141" s="114" t="s">
        <v>99</v>
      </c>
      <c r="I141" s="113">
        <f>+'06'!C46</f>
        <v>0</v>
      </c>
      <c r="J141" s="118" t="s">
        <v>6646</v>
      </c>
      <c r="K141" s="142" t="e">
        <f>INDEX(PA_EXTRACAOITEM!C:C,MATCH(F141,PA_EXTRACAOITEM!A:A,0),0)</f>
        <v>#N/A</v>
      </c>
      <c r="N141" s="112" t="s">
        <v>2484</v>
      </c>
      <c r="O141" s="112">
        <v>17181021</v>
      </c>
      <c r="P141" s="112" t="s">
        <v>2485</v>
      </c>
    </row>
    <row r="142" spans="2:16" ht="12.75">
      <c r="B142" s="114" t="str">
        <f>INDEX(SUM!D:D,MATCH(SUM!$F$3,SUM!B:B,0),0)</f>
        <v>P085</v>
      </c>
      <c r="C142" s="116">
        <v>12</v>
      </c>
      <c r="D142" s="113" t="s">
        <v>854</v>
      </c>
      <c r="E142" s="116">
        <f t="shared" si="2"/>
        <v>2020</v>
      </c>
      <c r="F142" s="181" t="s">
        <v>855</v>
      </c>
      <c r="G142" s="117" t="s">
        <v>648</v>
      </c>
      <c r="H142" s="114" t="s">
        <v>856</v>
      </c>
      <c r="I142" s="118">
        <f>+'07'!D10</f>
        <v>12747405.91</v>
      </c>
      <c r="J142" s="118" t="s">
        <v>6646</v>
      </c>
      <c r="K142" s="142" t="str">
        <f>INDEX(PA_EXTRACAOITEM!C:C,MATCH(F142,PA_EXTRACAOITEM!A:A,0),0)</f>
        <v>PAGAMENTO DOS PROFISSIONAIS DO MAGISTÉRIO</v>
      </c>
      <c r="N142" s="112" t="s">
        <v>2486</v>
      </c>
      <c r="O142" s="112">
        <v>17181031</v>
      </c>
      <c r="P142" s="112" t="s">
        <v>2487</v>
      </c>
    </row>
    <row r="143" spans="2:16" ht="12.75">
      <c r="B143" s="114" t="str">
        <f>INDEX(SUM!D:D,MATCH(SUM!$F$3,SUM!B:B,0),0)</f>
        <v>P085</v>
      </c>
      <c r="C143" s="116">
        <v>12</v>
      </c>
      <c r="D143" s="113" t="s">
        <v>854</v>
      </c>
      <c r="E143" s="116">
        <f t="shared" si="2"/>
        <v>2020</v>
      </c>
      <c r="F143" s="181" t="s">
        <v>859</v>
      </c>
      <c r="G143" s="117" t="s">
        <v>708</v>
      </c>
      <c r="H143" s="114" t="s">
        <v>1959</v>
      </c>
      <c r="I143" s="118">
        <f>+'07'!D12</f>
        <v>0</v>
      </c>
      <c r="J143" s="118" t="s">
        <v>6646</v>
      </c>
      <c r="K143" s="142" t="str">
        <f>INDEX(PA_EXTRACAOITEM!C:C,MATCH(F143,PA_EXTRACAOITEM!A:A,0),0)</f>
        <v xml:space="preserve">Despesas inscritas em restos a pagar não-processados vinculadas ao Fundeb 60% </v>
      </c>
      <c r="N143" s="112" t="s">
        <v>2490</v>
      </c>
      <c r="O143" s="112">
        <v>17189911</v>
      </c>
      <c r="P143" s="112" t="s">
        <v>2491</v>
      </c>
    </row>
    <row r="144" spans="2:16" ht="12.75">
      <c r="B144" s="114" t="str">
        <f>INDEX(SUM!D:D,MATCH(SUM!$F$3,SUM!B:B,0),0)</f>
        <v>P085</v>
      </c>
      <c r="C144" s="116">
        <v>12</v>
      </c>
      <c r="D144" s="113" t="s">
        <v>854</v>
      </c>
      <c r="E144" s="116">
        <f t="shared" si="2"/>
        <v>2020</v>
      </c>
      <c r="F144" s="181" t="s">
        <v>1960</v>
      </c>
      <c r="G144" s="117" t="s">
        <v>710</v>
      </c>
      <c r="H144" s="114" t="s">
        <v>1961</v>
      </c>
      <c r="I144" s="118">
        <f>+'07'!D13</f>
        <v>0</v>
      </c>
      <c r="J144" s="118" t="s">
        <v>6646</v>
      </c>
      <c r="K144" s="142" t="str">
        <f>INDEX(PA_EXTRACAOITEM!C:C,MATCH(F144,PA_EXTRACAOITEM!A:A,0),0)</f>
        <v>Restos a pagar processados do Fundeb 60% inscritos sem disponibilidade de recursos</v>
      </c>
      <c r="N144" s="112" t="s">
        <v>2492</v>
      </c>
      <c r="O144" s="112">
        <v>17200000</v>
      </c>
      <c r="P144" s="112" t="s">
        <v>2493</v>
      </c>
    </row>
    <row r="145" spans="2:16" ht="12.75">
      <c r="B145" s="114" t="str">
        <f>INDEX(SUM!D:D,MATCH(SUM!$F$3,SUM!B:B,0),0)</f>
        <v>P085</v>
      </c>
      <c r="C145" s="116">
        <v>12</v>
      </c>
      <c r="D145" s="113" t="s">
        <v>854</v>
      </c>
      <c r="E145" s="116">
        <f t="shared" si="2"/>
        <v>2020</v>
      </c>
      <c r="F145" s="181" t="s">
        <v>1962</v>
      </c>
      <c r="G145" s="117" t="s">
        <v>713</v>
      </c>
      <c r="H145" s="114" t="s">
        <v>1963</v>
      </c>
      <c r="I145" s="118">
        <f>+'07'!D14</f>
        <v>0</v>
      </c>
      <c r="J145" s="118" t="s">
        <v>6646</v>
      </c>
      <c r="K145" s="142" t="str">
        <f>INDEX(PA_EXTRACAOITEM!C:C,MATCH(F145,PA_EXTRACAOITEM!A:A,0),0)</f>
        <v>Despesas do Fundeb 60% custeadas com superavit financeiro do exercício anterior</v>
      </c>
      <c r="N145" s="112" t="s">
        <v>2494</v>
      </c>
      <c r="O145" s="112">
        <v>17280111</v>
      </c>
      <c r="P145" s="112" t="s">
        <v>2495</v>
      </c>
    </row>
    <row r="146" spans="2:16" ht="12.75">
      <c r="B146" s="114" t="str">
        <f>INDEX(SUM!D:D,MATCH(SUM!$F$3,SUM!B:B,0),0)</f>
        <v>P085</v>
      </c>
      <c r="C146" s="116">
        <v>12</v>
      </c>
      <c r="D146" s="113" t="s">
        <v>854</v>
      </c>
      <c r="E146" s="116">
        <f t="shared" si="2"/>
        <v>2020</v>
      </c>
      <c r="F146" s="181" t="s">
        <v>858</v>
      </c>
      <c r="G146" s="117" t="s">
        <v>716</v>
      </c>
      <c r="H146" s="114" t="s">
        <v>1964</v>
      </c>
      <c r="I146" s="118">
        <f>+'07'!D15</f>
        <v>0</v>
      </c>
      <c r="J146" s="118" t="s">
        <v>6646</v>
      </c>
      <c r="K146" s="142" t="str">
        <f>INDEX(PA_EXTRACAOITEM!C:C,MATCH(F146,PA_EXTRACAOITEM!A:A,0),0)</f>
        <v>Despesas indevidas com recursos do Fundeb 60%</v>
      </c>
      <c r="N146" s="112" t="s">
        <v>2496</v>
      </c>
      <c r="O146" s="112">
        <v>17280121</v>
      </c>
      <c r="P146" s="112" t="s">
        <v>2497</v>
      </c>
    </row>
    <row r="147" spans="2:16" ht="12.75">
      <c r="B147" s="114" t="str">
        <f>INDEX(SUM!D:D,MATCH(SUM!$F$3,SUM!B:B,0),0)</f>
        <v>P085</v>
      </c>
      <c r="C147" s="116">
        <v>13</v>
      </c>
      <c r="D147" s="113" t="s">
        <v>862</v>
      </c>
      <c r="E147" s="116">
        <f t="shared" si="2"/>
        <v>2020</v>
      </c>
      <c r="F147" s="181" t="s">
        <v>1965</v>
      </c>
      <c r="G147" s="117" t="s">
        <v>705</v>
      </c>
      <c r="H147" s="114" t="s">
        <v>1966</v>
      </c>
      <c r="I147" s="118">
        <f>+'08'!D10</f>
        <v>17916112.47</v>
      </c>
      <c r="J147" s="118" t="s">
        <v>6646</v>
      </c>
      <c r="K147" s="142" t="str">
        <f>INDEX(PA_EXTRACAOITEM!C:C,MATCH(F147,PA_EXTRACAOITEM!A:A,0),0)</f>
        <v>DESPESAS DO FUNDEB</v>
      </c>
      <c r="N147" s="112" t="s">
        <v>2500</v>
      </c>
      <c r="O147" s="112">
        <v>17280141</v>
      </c>
      <c r="P147" s="112" t="s">
        <v>2501</v>
      </c>
    </row>
    <row r="148" spans="2:16" ht="12.75">
      <c r="B148" s="114" t="str">
        <f>INDEX(SUM!D:D,MATCH(SUM!$F$3,SUM!B:B,0),0)</f>
        <v>P085</v>
      </c>
      <c r="C148" s="116">
        <v>13</v>
      </c>
      <c r="D148" s="113" t="s">
        <v>862</v>
      </c>
      <c r="E148" s="116">
        <f t="shared" si="2"/>
        <v>2020</v>
      </c>
      <c r="F148" s="181" t="s">
        <v>1969</v>
      </c>
      <c r="G148" s="117" t="s">
        <v>1035</v>
      </c>
      <c r="H148" s="114" t="s">
        <v>1970</v>
      </c>
      <c r="I148" s="118">
        <f>+'08'!D12</f>
        <v>0</v>
      </c>
      <c r="J148" s="118" t="s">
        <v>6646</v>
      </c>
      <c r="K148" s="142" t="str">
        <f>INDEX(PA_EXTRACAOITEM!C:C,MATCH(F148,PA_EXTRACAOITEM!A:A,0),0)</f>
        <v>Despesas inscritas em restos a pagar não processados do Fundeb</v>
      </c>
      <c r="N148" s="112" t="s">
        <v>2504</v>
      </c>
      <c r="O148" s="112">
        <v>17280191</v>
      </c>
      <c r="P148" s="112" t="s">
        <v>2505</v>
      </c>
    </row>
    <row r="149" spans="2:16" ht="12.75">
      <c r="B149" s="114" t="str">
        <f>INDEX(SUM!D:D,MATCH(SUM!$F$3,SUM!B:B,0),0)</f>
        <v>P085</v>
      </c>
      <c r="C149" s="116">
        <v>13</v>
      </c>
      <c r="D149" s="113" t="s">
        <v>862</v>
      </c>
      <c r="E149" s="116">
        <f t="shared" si="2"/>
        <v>2020</v>
      </c>
      <c r="F149" s="181" t="s">
        <v>1971</v>
      </c>
      <c r="G149" s="117" t="s">
        <v>1036</v>
      </c>
      <c r="H149" s="114" t="s">
        <v>1972</v>
      </c>
      <c r="I149" s="118">
        <f>+'08'!D13</f>
        <v>0</v>
      </c>
      <c r="J149" s="118" t="s">
        <v>6646</v>
      </c>
      <c r="K149" s="142" t="str">
        <f>INDEX(PA_EXTRACAOITEM!C:C,MATCH(F149,PA_EXTRACAOITEM!A:A,0),0)</f>
        <v xml:space="preserve">Despesas inscritas em restos a pagar processados do Fundeb sem disponibilidade de recursos </v>
      </c>
      <c r="N149" s="112" t="s">
        <v>2506</v>
      </c>
      <c r="O149" s="112">
        <v>17280311</v>
      </c>
      <c r="P149" s="112" t="s">
        <v>2507</v>
      </c>
    </row>
    <row r="150" spans="2:16" ht="12.75">
      <c r="B150" s="114" t="str">
        <f>INDEX(SUM!D:D,MATCH(SUM!$F$3,SUM!B:B,0),0)</f>
        <v>P085</v>
      </c>
      <c r="C150" s="116">
        <v>13</v>
      </c>
      <c r="D150" s="113" t="s">
        <v>862</v>
      </c>
      <c r="E150" s="116">
        <f t="shared" si="2"/>
        <v>2020</v>
      </c>
      <c r="F150" s="181" t="s">
        <v>1973</v>
      </c>
      <c r="G150" s="117" t="s">
        <v>1037</v>
      </c>
      <c r="H150" s="114" t="s">
        <v>1974</v>
      </c>
      <c r="I150" s="118">
        <f>+'08'!D14</f>
        <v>0</v>
      </c>
      <c r="J150" s="118" t="s">
        <v>6646</v>
      </c>
      <c r="K150" s="142" t="str">
        <f>INDEX(PA_EXTRACAOITEM!C:C,MATCH(F150,PA_EXTRACAOITEM!A:A,0),0)</f>
        <v>Despesas do Fundeb custeadas com superavit financeiro do exercício anterior</v>
      </c>
      <c r="N150" s="112" t="s">
        <v>2508</v>
      </c>
      <c r="O150" s="112">
        <v>17280711</v>
      </c>
      <c r="P150" s="112" t="s">
        <v>2509</v>
      </c>
    </row>
    <row r="151" spans="2:16" ht="12.75">
      <c r="B151" s="114" t="str">
        <f>INDEX(SUM!D:D,MATCH(SUM!$F$3,SUM!B:B,0),0)</f>
        <v>P085</v>
      </c>
      <c r="C151" s="116">
        <v>13</v>
      </c>
      <c r="D151" s="113" t="s">
        <v>862</v>
      </c>
      <c r="E151" s="116">
        <f t="shared" si="2"/>
        <v>2020</v>
      </c>
      <c r="F151" s="181" t="s">
        <v>1975</v>
      </c>
      <c r="G151" s="117" t="s">
        <v>1038</v>
      </c>
      <c r="H151" s="114" t="s">
        <v>1976</v>
      </c>
      <c r="I151" s="118">
        <f>+'08'!D15</f>
        <v>0</v>
      </c>
      <c r="J151" s="118" t="s">
        <v>6646</v>
      </c>
      <c r="K151" s="142" t="str">
        <f>INDEX(PA_EXTRACAOITEM!C:C,MATCH(F151,PA_EXTRACAOITEM!A:A,0),0)</f>
        <v>Despesas do Fundeb custeadas com precatórios do Fundeb</v>
      </c>
      <c r="N151" s="112" t="s">
        <v>2510</v>
      </c>
      <c r="O151" s="112">
        <v>17281011</v>
      </c>
      <c r="P151" s="112" t="s">
        <v>2511</v>
      </c>
    </row>
    <row r="152" spans="2:16" ht="12.75">
      <c r="B152" s="114" t="str">
        <f>INDEX(SUM!D:D,MATCH(SUM!$F$3,SUM!B:B,0),0)</f>
        <v>P085</v>
      </c>
      <c r="C152" s="116">
        <v>14</v>
      </c>
      <c r="D152" s="113" t="s">
        <v>863</v>
      </c>
      <c r="E152" s="116">
        <f t="shared" si="2"/>
        <v>2020</v>
      </c>
      <c r="F152" s="181" t="s">
        <v>865</v>
      </c>
      <c r="G152" s="113" t="s">
        <v>651</v>
      </c>
      <c r="H152" s="113" t="str">
        <f>'09'!C11</f>
        <v>Atenção Básica</v>
      </c>
      <c r="I152" s="118">
        <f>+'09'!D11</f>
        <v>7217191.32</v>
      </c>
      <c r="J152" s="118" t="s">
        <v>6646</v>
      </c>
      <c r="K152" s="142" t="str">
        <f>INDEX(PA_EXTRACAOITEM!C:C,MATCH(F152,PA_EXTRACAOITEM!A:A,0),0)</f>
        <v>Atenção Básica</v>
      </c>
      <c r="N152" s="112" t="s">
        <v>2516</v>
      </c>
      <c r="O152" s="112">
        <v>17289911</v>
      </c>
      <c r="P152" s="112" t="s">
        <v>2505</v>
      </c>
    </row>
    <row r="153" spans="2:16" ht="12.75">
      <c r="B153" s="114" t="str">
        <f>INDEX(SUM!D:D,MATCH(SUM!$F$3,SUM!B:B,0),0)</f>
        <v>P085</v>
      </c>
      <c r="C153" s="116">
        <v>14</v>
      </c>
      <c r="D153" s="113" t="s">
        <v>863</v>
      </c>
      <c r="E153" s="116">
        <f t="shared" si="2"/>
        <v>2020</v>
      </c>
      <c r="F153" s="181" t="s">
        <v>866</v>
      </c>
      <c r="G153" s="113" t="s">
        <v>677</v>
      </c>
      <c r="H153" s="113" t="str">
        <f>'09'!C12</f>
        <v>Assistência Hospitalar e Ambulatorial</v>
      </c>
      <c r="I153" s="118">
        <f>+'09'!D12</f>
        <v>7428281.140000001</v>
      </c>
      <c r="J153" s="118" t="s">
        <v>6646</v>
      </c>
      <c r="K153" s="142" t="str">
        <f>INDEX(PA_EXTRACAOITEM!C:C,MATCH(F153,PA_EXTRACAOITEM!A:A,0),0)</f>
        <v>Assistência Hospitalar e Ambulatorial</v>
      </c>
      <c r="N153" s="112" t="s">
        <v>2517</v>
      </c>
      <c r="O153" s="112">
        <v>17300000</v>
      </c>
      <c r="P153" s="112" t="s">
        <v>2518</v>
      </c>
    </row>
    <row r="154" spans="2:16" ht="12.75">
      <c r="B154" s="114" t="str">
        <f>INDEX(SUM!D:D,MATCH(SUM!$F$3,SUM!B:B,0),0)</f>
        <v>P085</v>
      </c>
      <c r="C154" s="116">
        <v>14</v>
      </c>
      <c r="D154" s="113" t="s">
        <v>863</v>
      </c>
      <c r="E154" s="116">
        <f t="shared" si="2"/>
        <v>2020</v>
      </c>
      <c r="F154" s="181" t="s">
        <v>867</v>
      </c>
      <c r="G154" s="113" t="s">
        <v>703</v>
      </c>
      <c r="H154" s="113" t="str">
        <f>'09'!C13</f>
        <v>Suporte Profilático</v>
      </c>
      <c r="I154" s="118">
        <f>+'09'!D13</f>
        <v>18000</v>
      </c>
      <c r="J154" s="118" t="s">
        <v>6646</v>
      </c>
      <c r="K154" s="142" t="str">
        <f>INDEX(PA_EXTRACAOITEM!C:C,MATCH(F154,PA_EXTRACAOITEM!A:A,0),0)</f>
        <v>Suporte Profilático</v>
      </c>
      <c r="N154" s="112" t="s">
        <v>2519</v>
      </c>
      <c r="O154" s="112">
        <v>17380111</v>
      </c>
      <c r="P154" s="112" t="s">
        <v>2520</v>
      </c>
    </row>
    <row r="155" spans="2:16" ht="12.75">
      <c r="B155" s="114" t="str">
        <f>INDEX(SUM!D:D,MATCH(SUM!$F$3,SUM!B:B,0),0)</f>
        <v>P085</v>
      </c>
      <c r="C155" s="116">
        <v>14</v>
      </c>
      <c r="D155" s="113" t="s">
        <v>863</v>
      </c>
      <c r="E155" s="116">
        <f t="shared" si="2"/>
        <v>2020</v>
      </c>
      <c r="F155" s="181" t="s">
        <v>869</v>
      </c>
      <c r="G155" s="113" t="s">
        <v>800</v>
      </c>
      <c r="H155" s="113" t="str">
        <f>'09'!C14</f>
        <v>Vigilância Sanitária</v>
      </c>
      <c r="I155" s="118">
        <f>+'09'!D14</f>
        <v>44273.18</v>
      </c>
      <c r="J155" s="118" t="s">
        <v>6646</v>
      </c>
      <c r="K155" s="142" t="str">
        <f>INDEX(PA_EXTRACAOITEM!C:C,MATCH(F155,PA_EXTRACAOITEM!A:A,0),0)</f>
        <v>Vigilância Sanitária</v>
      </c>
      <c r="N155" s="112" t="s">
        <v>2521</v>
      </c>
      <c r="O155" s="112">
        <v>17380211</v>
      </c>
      <c r="P155" s="112" t="s">
        <v>2522</v>
      </c>
    </row>
    <row r="156" spans="2:16" ht="12.75">
      <c r="B156" s="114" t="str">
        <f>INDEX(SUM!D:D,MATCH(SUM!$F$3,SUM!B:B,0),0)</f>
        <v>P085</v>
      </c>
      <c r="C156" s="116">
        <v>14</v>
      </c>
      <c r="D156" s="113" t="s">
        <v>863</v>
      </c>
      <c r="E156" s="116">
        <f t="shared" si="2"/>
        <v>2020</v>
      </c>
      <c r="F156" s="181" t="s">
        <v>870</v>
      </c>
      <c r="G156" s="113" t="s">
        <v>871</v>
      </c>
      <c r="H156" s="113" t="str">
        <f>'09'!C15</f>
        <v>Vigilância Epidemiológica</v>
      </c>
      <c r="I156" s="118">
        <f>+'09'!D15</f>
        <v>393836.52</v>
      </c>
      <c r="J156" s="118" t="s">
        <v>6646</v>
      </c>
      <c r="K156" s="142" t="str">
        <f>INDEX(PA_EXTRACAOITEM!C:C,MATCH(F156,PA_EXTRACAOITEM!A:A,0),0)</f>
        <v>Vigilância Epidemiológica</v>
      </c>
      <c r="N156" s="112" t="s">
        <v>2523</v>
      </c>
      <c r="O156" s="112">
        <v>17381011</v>
      </c>
      <c r="P156" s="112" t="s">
        <v>2524</v>
      </c>
    </row>
    <row r="157" spans="2:16" ht="12.75">
      <c r="B157" s="114" t="str">
        <f>INDEX(SUM!D:D,MATCH(SUM!$F$3,SUM!B:B,0),0)</f>
        <v>P085</v>
      </c>
      <c r="C157" s="116">
        <v>14</v>
      </c>
      <c r="D157" s="113" t="s">
        <v>863</v>
      </c>
      <c r="E157" s="116">
        <f t="shared" si="2"/>
        <v>2020</v>
      </c>
      <c r="F157" s="181" t="s">
        <v>872</v>
      </c>
      <c r="G157" s="113" t="s">
        <v>873</v>
      </c>
      <c r="H157" s="113" t="str">
        <f>'09'!C16</f>
        <v>Alimentação e Nutrição</v>
      </c>
      <c r="I157" s="118">
        <f>+'09'!D16</f>
        <v>30198.82</v>
      </c>
      <c r="J157" s="118" t="s">
        <v>6646</v>
      </c>
      <c r="K157" s="142" t="str">
        <f>INDEX(PA_EXTRACAOITEM!C:C,MATCH(F157,PA_EXTRACAOITEM!A:A,0),0)</f>
        <v>Alimentação e Nutrição</v>
      </c>
      <c r="N157" s="112" t="s">
        <v>2525</v>
      </c>
      <c r="O157" s="112">
        <v>17381021</v>
      </c>
      <c r="P157" s="112" t="s">
        <v>2526</v>
      </c>
    </row>
    <row r="158" spans="2:16" ht="12.75">
      <c r="B158" s="114" t="str">
        <f>INDEX(SUM!D:D,MATCH(SUM!$F$3,SUM!B:B,0),0)</f>
        <v>P085</v>
      </c>
      <c r="C158" s="116">
        <v>14</v>
      </c>
      <c r="D158" s="113" t="s">
        <v>863</v>
      </c>
      <c r="E158" s="116">
        <f t="shared" si="2"/>
        <v>2020</v>
      </c>
      <c r="F158" s="181" t="s">
        <v>874</v>
      </c>
      <c r="G158" s="113" t="s">
        <v>875</v>
      </c>
      <c r="H158" s="113" t="str">
        <f>'09'!C17</f>
        <v>Outras subfunções</v>
      </c>
      <c r="I158" s="118">
        <f>+'09'!D17</f>
        <v>4344728.78</v>
      </c>
      <c r="J158" s="118" t="s">
        <v>6646</v>
      </c>
      <c r="K158" s="142" t="str">
        <f>INDEX(PA_EXTRACAOITEM!C:C,MATCH(F158,PA_EXTRACAOITEM!A:A,0),0)</f>
        <v>Outras subfunções</v>
      </c>
      <c r="N158" s="112" t="s">
        <v>2527</v>
      </c>
      <c r="O158" s="112">
        <v>17381091</v>
      </c>
      <c r="P158" s="112" t="s">
        <v>2528</v>
      </c>
    </row>
    <row r="159" spans="2:16" ht="12.75">
      <c r="B159" s="114" t="str">
        <f>INDEX(SUM!D:D,MATCH(SUM!$F$3,SUM!B:B,0),0)</f>
        <v>P085</v>
      </c>
      <c r="C159" s="116">
        <v>14</v>
      </c>
      <c r="D159" s="113" t="s">
        <v>863</v>
      </c>
      <c r="E159" s="116">
        <f t="shared" si="2"/>
        <v>2020</v>
      </c>
      <c r="F159" s="181" t="s">
        <v>1983</v>
      </c>
      <c r="G159" s="113" t="s">
        <v>924</v>
      </c>
      <c r="H159" s="113" t="str">
        <f>'09'!C18</f>
        <v>Despesas com Saúde do FMS efetuadas em Consórcio Público e não consolidadas</v>
      </c>
      <c r="I159" s="118">
        <f>+'09'!D18</f>
        <v>0</v>
      </c>
      <c r="J159" s="118" t="s">
        <v>6646</v>
      </c>
      <c r="K159" s="142" t="str">
        <f>INDEX(PA_EXTRACAOITEM!C:C,MATCH(F159,PA_EXTRACAOITEM!A:A,0),0)</f>
        <v>Despesas com Saúde do FMS efetuadas em Consórcio Público e não consolidadas</v>
      </c>
      <c r="N159" s="112" t="s">
        <v>2529</v>
      </c>
      <c r="O159" s="112">
        <v>17389911</v>
      </c>
      <c r="P159" s="112" t="s">
        <v>2530</v>
      </c>
    </row>
    <row r="160" spans="2:16" ht="12.75">
      <c r="B160" s="114" t="str">
        <f>INDEX(SUM!D:D,MATCH(SUM!$F$3,SUM!B:B,0),0)</f>
        <v>P085</v>
      </c>
      <c r="C160" s="116">
        <v>14</v>
      </c>
      <c r="D160" s="113" t="s">
        <v>863</v>
      </c>
      <c r="E160" s="116">
        <f t="shared" si="2"/>
        <v>2020</v>
      </c>
      <c r="F160" s="181" t="s">
        <v>877</v>
      </c>
      <c r="G160" s="113" t="s">
        <v>708</v>
      </c>
      <c r="H160" s="113" t="str">
        <f>'09'!C20</f>
        <v>Despesas com inativos e pensionistas</v>
      </c>
      <c r="I160" s="118">
        <f>+'09'!D20</f>
        <v>0</v>
      </c>
      <c r="J160" s="118" t="s">
        <v>6646</v>
      </c>
      <c r="K160" s="142" t="str">
        <f>INDEX(PA_EXTRACAOITEM!C:C,MATCH(F160,PA_EXTRACAOITEM!A:A,0),0)</f>
        <v>Despesas com inativos e pensionistas</v>
      </c>
      <c r="N160" s="112" t="s">
        <v>2533</v>
      </c>
      <c r="O160" s="112">
        <v>17400011</v>
      </c>
      <c r="P160" s="112" t="s">
        <v>2534</v>
      </c>
    </row>
    <row r="161" spans="2:16" ht="12.75">
      <c r="B161" s="114" t="str">
        <f>INDEX(SUM!D:D,MATCH(SUM!$F$3,SUM!B:B,0),0)</f>
        <v>P085</v>
      </c>
      <c r="C161" s="116">
        <v>14</v>
      </c>
      <c r="D161" s="113" t="s">
        <v>863</v>
      </c>
      <c r="E161" s="116">
        <f t="shared" si="2"/>
        <v>2020</v>
      </c>
      <c r="F161" s="181" t="s">
        <v>878</v>
      </c>
      <c r="G161" s="113" t="s">
        <v>710</v>
      </c>
      <c r="H161" s="113" t="str">
        <f>'09'!C21</f>
        <v>Despesa com ASPS sem caráter universal</v>
      </c>
      <c r="I161" s="118">
        <f>+'09'!D21</f>
        <v>0</v>
      </c>
      <c r="J161" s="118" t="s">
        <v>6646</v>
      </c>
      <c r="K161" s="142" t="str">
        <f>INDEX(PA_EXTRACAOITEM!C:C,MATCH(F161,PA_EXTRACAOITEM!A:A,0),0)</f>
        <v>Despesa com ASPS sem caráter universal</v>
      </c>
      <c r="N161" s="112" t="s">
        <v>2535</v>
      </c>
      <c r="O161" s="112">
        <v>17481011</v>
      </c>
      <c r="P161" s="112" t="s">
        <v>2536</v>
      </c>
    </row>
    <row r="162" spans="2:16" ht="12.75">
      <c r="B162" s="114" t="str">
        <f>INDEX(SUM!D:D,MATCH(SUM!$F$3,SUM!B:B,0),0)</f>
        <v>P085</v>
      </c>
      <c r="C162" s="116">
        <v>14</v>
      </c>
      <c r="D162" s="113" t="s">
        <v>863</v>
      </c>
      <c r="E162" s="116">
        <f t="shared" si="2"/>
        <v>2020</v>
      </c>
      <c r="F162" s="181" t="s">
        <v>881</v>
      </c>
      <c r="G162" s="113" t="s">
        <v>882</v>
      </c>
      <c r="H162" s="113" t="str">
        <f>'09'!C23</f>
        <v>Despesas pagas com Recursos de Transferências para Saúde</v>
      </c>
      <c r="I162" s="118">
        <f>+'09'!D23</f>
        <v>10998557.32</v>
      </c>
      <c r="J162" s="118" t="s">
        <v>6646</v>
      </c>
      <c r="K162" s="142" t="str">
        <f>INDEX(PA_EXTRACAOITEM!C:C,MATCH(F162,PA_EXTRACAOITEM!A:A,0),0)</f>
        <v>Despesas pagas com recursos de transferências para saúde</v>
      </c>
      <c r="N162" s="112" t="s">
        <v>2539</v>
      </c>
      <c r="O162" s="112">
        <v>17580111</v>
      </c>
      <c r="P162" s="112" t="s">
        <v>2540</v>
      </c>
    </row>
    <row r="163" spans="2:16" ht="12.75">
      <c r="B163" s="114" t="str">
        <f>INDEX(SUM!D:D,MATCH(SUM!$F$3,SUM!B:B,0),0)</f>
        <v>P085</v>
      </c>
      <c r="C163" s="116">
        <v>14</v>
      </c>
      <c r="D163" s="113" t="s">
        <v>863</v>
      </c>
      <c r="E163" s="116">
        <f t="shared" si="2"/>
        <v>2020</v>
      </c>
      <c r="F163" s="181" t="s">
        <v>883</v>
      </c>
      <c r="G163" s="113" t="s">
        <v>884</v>
      </c>
      <c r="H163" s="113" t="str">
        <f>'09'!C24</f>
        <v>Despesas pagas com Receita de Serviços de Saúde</v>
      </c>
      <c r="I163" s="118">
        <f>+'09'!D24</f>
        <v>0</v>
      </c>
      <c r="J163" s="118" t="s">
        <v>6646</v>
      </c>
      <c r="K163" s="142" t="str">
        <f>INDEX(PA_EXTRACAOITEM!C:C,MATCH(F163,PA_EXTRACAOITEM!A:A,0),0)</f>
        <v>Despesas pagas com receita de serviços de saúde</v>
      </c>
      <c r="N163" s="112" t="s">
        <v>2541</v>
      </c>
      <c r="O163" s="112">
        <v>17580121</v>
      </c>
      <c r="P163" s="112" t="s">
        <v>2542</v>
      </c>
    </row>
    <row r="164" spans="2:16" ht="12.75">
      <c r="B164" s="114" t="str">
        <f>INDEX(SUM!D:D,MATCH(SUM!$F$3,SUM!B:B,0),0)</f>
        <v>P085</v>
      </c>
      <c r="C164" s="116">
        <v>14</v>
      </c>
      <c r="D164" s="113" t="s">
        <v>863</v>
      </c>
      <c r="E164" s="116">
        <f t="shared" si="2"/>
        <v>2020</v>
      </c>
      <c r="F164" s="181" t="s">
        <v>885</v>
      </c>
      <c r="G164" s="113" t="s">
        <v>886</v>
      </c>
      <c r="H164" s="113" t="str">
        <f>'09'!C25</f>
        <v>Despesas pagas com Outros Recursos</v>
      </c>
      <c r="I164" s="118">
        <f>+'09'!D25</f>
        <v>0</v>
      </c>
      <c r="J164" s="118" t="s">
        <v>6646</v>
      </c>
      <c r="K164" s="142" t="str">
        <f>INDEX(PA_EXTRACAOITEM!C:C,MATCH(F164,PA_EXTRACAOITEM!A:A,0),0)</f>
        <v>Despesas pagas com outros recursos</v>
      </c>
      <c r="N164" s="112" t="s">
        <v>2543</v>
      </c>
      <c r="O164" s="112">
        <v>17589911</v>
      </c>
      <c r="P164" s="112" t="s">
        <v>2544</v>
      </c>
    </row>
    <row r="165" spans="2:16" ht="12.75">
      <c r="B165" s="114" t="str">
        <f>INDEX(SUM!D:D,MATCH(SUM!$F$3,SUM!B:B,0),0)</f>
        <v>P085</v>
      </c>
      <c r="C165" s="116">
        <v>14</v>
      </c>
      <c r="D165" s="113" t="s">
        <v>863</v>
      </c>
      <c r="E165" s="116">
        <f t="shared" si="2"/>
        <v>2020</v>
      </c>
      <c r="F165" s="181" t="s">
        <v>887</v>
      </c>
      <c r="G165" s="113" t="s">
        <v>719</v>
      </c>
      <c r="H165" s="113" t="str">
        <f>'09'!C26</f>
        <v>Cancelamento de restos a pagar processados, no exercício</v>
      </c>
      <c r="I165" s="118">
        <f>+'09'!D26</f>
        <v>0</v>
      </c>
      <c r="J165" s="118" t="s">
        <v>6646</v>
      </c>
      <c r="K165" s="142" t="str">
        <f>INDEX(PA_EXTRACAOITEM!C:C,MATCH(F165,PA_EXTRACAOITEM!A:A,0),0)</f>
        <v>Despesas com disponibilidade de caixa decorrente de Restos a Pagar cancelados</v>
      </c>
      <c r="N165" s="112" t="s">
        <v>2545</v>
      </c>
      <c r="O165" s="112">
        <v>17600000</v>
      </c>
      <c r="P165" s="112" t="s">
        <v>2546</v>
      </c>
    </row>
    <row r="166" spans="2:16" ht="12.75">
      <c r="B166" s="114" t="str">
        <f>INDEX(SUM!D:D,MATCH(SUM!$F$3,SUM!B:B,0),0)</f>
        <v>P085</v>
      </c>
      <c r="C166" s="116">
        <v>14</v>
      </c>
      <c r="D166" s="113" t="s">
        <v>863</v>
      </c>
      <c r="E166" s="116">
        <f t="shared" si="2"/>
        <v>2020</v>
      </c>
      <c r="F166" s="181" t="s">
        <v>889</v>
      </c>
      <c r="G166" s="113" t="s">
        <v>820</v>
      </c>
      <c r="H166" s="113" t="str">
        <f>'09'!C27</f>
        <v>Restos a Pagar não processados sem disponibilidade de caixa</v>
      </c>
      <c r="I166" s="118">
        <f>+'09'!D27</f>
        <v>0</v>
      </c>
      <c r="J166" s="118" t="s">
        <v>6646</v>
      </c>
      <c r="K166" s="142" t="str">
        <f>INDEX(PA_EXTRACAOITEM!C:C,MATCH(F166,PA_EXTRACAOITEM!A:A,0),0)</f>
        <v>Despesas inscritas em Restos a Pagar não processados sem disponibilidade financeira</v>
      </c>
      <c r="N166" s="112" t="s">
        <v>2547</v>
      </c>
      <c r="O166" s="112">
        <v>17700000</v>
      </c>
      <c r="P166" s="112" t="s">
        <v>2548</v>
      </c>
    </row>
    <row r="167" spans="2:16" ht="12.75">
      <c r="B167" s="114" t="str">
        <f>INDEX(SUM!D:D,MATCH(SUM!$F$3,SUM!B:B,0),0)</f>
        <v>P085</v>
      </c>
      <c r="C167" s="116">
        <v>49</v>
      </c>
      <c r="D167" s="113" t="s">
        <v>893</v>
      </c>
      <c r="E167" s="116">
        <f t="shared" si="2"/>
        <v>2020</v>
      </c>
      <c r="F167" s="181" t="s">
        <v>892</v>
      </c>
      <c r="G167" s="117" t="s">
        <v>789</v>
      </c>
      <c r="H167" s="114" t="str">
        <f>'12'!C10</f>
        <v>Despesa Autorizada para a Câmara no Exercício de 2020</v>
      </c>
      <c r="I167" s="118">
        <f>'12'!D10</f>
        <v>2588490.73</v>
      </c>
      <c r="J167" s="118" t="s">
        <v>6646</v>
      </c>
      <c r="K167" s="142" t="str">
        <f>INDEX(PA_EXTRACAOITEM!C:C,MATCH(F167,PA_EXTRACAOITEM!A:A,0),0)</f>
        <v>DESPESA AUTORIZADA PARA A CÂMARA NO EXERCÍCIO DE 2018</v>
      </c>
      <c r="N167" s="112" t="s">
        <v>2551</v>
      </c>
      <c r="O167" s="112">
        <v>19000000</v>
      </c>
      <c r="P167" s="112" t="s">
        <v>44</v>
      </c>
    </row>
    <row r="168" spans="2:16" ht="12.75">
      <c r="B168" s="114" t="str">
        <f>INDEX(SUM!D:D,MATCH(SUM!$F$3,SUM!B:B,0),0)</f>
        <v>P085</v>
      </c>
      <c r="C168" s="116">
        <v>49</v>
      </c>
      <c r="D168" s="113" t="s">
        <v>893</v>
      </c>
      <c r="E168" s="116">
        <f t="shared" si="2"/>
        <v>2020</v>
      </c>
      <c r="F168" s="181" t="s">
        <v>894</v>
      </c>
      <c r="G168" s="117" t="s">
        <v>790</v>
      </c>
      <c r="H168" s="114" t="str">
        <f>'12'!C11</f>
        <v>Valor repassado ao Legislativo (incluindo os inativos)</v>
      </c>
      <c r="I168" s="118">
        <f>'12'!D11</f>
        <v>2588490.73</v>
      </c>
      <c r="J168" s="118" t="s">
        <v>6646</v>
      </c>
      <c r="K168" s="142" t="str">
        <f>INDEX(PA_EXTRACAOITEM!C:C,MATCH(F168,PA_EXTRACAOITEM!A:A,0),0)</f>
        <v>Valor repassado ao Legislativo (incluindo os inativos)</v>
      </c>
      <c r="N168" s="112" t="s">
        <v>2552</v>
      </c>
      <c r="O168" s="112">
        <v>19100000</v>
      </c>
      <c r="P168" s="112" t="s">
        <v>2553</v>
      </c>
    </row>
    <row r="169" spans="2:16" ht="12.75">
      <c r="B169" s="114" t="str">
        <f>INDEX(SUM!D:D,MATCH(SUM!$F$3,SUM!B:B,0),0)</f>
        <v>P085</v>
      </c>
      <c r="C169" s="116">
        <v>49</v>
      </c>
      <c r="D169" s="113" t="s">
        <v>893</v>
      </c>
      <c r="E169" s="116">
        <f t="shared" si="2"/>
        <v>2020</v>
      </c>
      <c r="F169" s="181" t="s">
        <v>896</v>
      </c>
      <c r="G169" s="117" t="s">
        <v>791</v>
      </c>
      <c r="H169" s="114" t="str">
        <f>'12'!C12</f>
        <v>Gastos com inativos</v>
      </c>
      <c r="I169" s="118">
        <f>'12'!D12</f>
        <v>0</v>
      </c>
      <c r="J169" s="118" t="s">
        <v>6646</v>
      </c>
      <c r="K169" s="142" t="str">
        <f>INDEX(PA_EXTRACAOITEM!C:C,MATCH(F169,PA_EXTRACAOITEM!A:A,0),0)</f>
        <v>Gastos com inativos</v>
      </c>
      <c r="N169" s="112" t="s">
        <v>2554</v>
      </c>
      <c r="O169" s="112">
        <v>19100111</v>
      </c>
      <c r="P169" s="112" t="s">
        <v>2555</v>
      </c>
    </row>
    <row r="170" spans="1:16" s="187" customFormat="1" ht="12.75">
      <c r="A170" s="182"/>
      <c r="B170" s="185" t="str">
        <f>INDEX(SUM!D:D,MATCH(SUM!$F$3,SUM!B:B,0),0)</f>
        <v>P085</v>
      </c>
      <c r="C170" s="188">
        <v>20</v>
      </c>
      <c r="D170" s="183" t="s">
        <v>899</v>
      </c>
      <c r="E170" s="116">
        <f aca="true" t="shared" si="3" ref="E170:E183">+$E$2</f>
        <v>2020</v>
      </c>
      <c r="F170" s="181" t="s">
        <v>901</v>
      </c>
      <c r="G170" s="184" t="s">
        <v>708</v>
      </c>
      <c r="H170" s="185" t="s">
        <v>1347</v>
      </c>
      <c r="I170" s="186">
        <f>'02'!D12</f>
        <v>51420000</v>
      </c>
      <c r="J170" s="186" t="s">
        <v>6646</v>
      </c>
      <c r="K170" s="142" t="str">
        <f>INDEX(PA_EXTRACAOITEM!C:C,MATCH(F170,PA_EXTRACAOITEM!A:A,0),0)</f>
        <v>Despesa Fixada na LOA - Orçamento Fiscal</v>
      </c>
      <c r="N170" s="187" t="s">
        <v>2560</v>
      </c>
      <c r="O170" s="187">
        <v>19100114</v>
      </c>
      <c r="P170" s="187" t="s">
        <v>2561</v>
      </c>
    </row>
    <row r="171" spans="1:16" s="187" customFormat="1" ht="12.75">
      <c r="A171" s="182"/>
      <c r="B171" s="185" t="str">
        <f>INDEX(SUM!D:D,MATCH(SUM!$F$3,SUM!B:B,0),0)</f>
        <v>P085</v>
      </c>
      <c r="C171" s="188">
        <v>20</v>
      </c>
      <c r="D171" s="183" t="s">
        <v>899</v>
      </c>
      <c r="E171" s="116">
        <f t="shared" si="3"/>
        <v>2020</v>
      </c>
      <c r="F171" s="181" t="s">
        <v>902</v>
      </c>
      <c r="G171" s="184" t="s">
        <v>710</v>
      </c>
      <c r="H171" s="185" t="s">
        <v>903</v>
      </c>
      <c r="I171" s="186">
        <f>'02'!D13</f>
        <v>17200000</v>
      </c>
      <c r="J171" s="186" t="s">
        <v>6646</v>
      </c>
      <c r="K171" s="142" t="str">
        <f>INDEX(PA_EXTRACAOITEM!C:C,MATCH(F171,PA_EXTRACAOITEM!A:A,0),0)</f>
        <v>Despesa Fixada na LOA - Orçamento da Seguridade Social (Saúde)</v>
      </c>
      <c r="N171" s="187" t="s">
        <v>2562</v>
      </c>
      <c r="O171" s="187">
        <v>19100611</v>
      </c>
      <c r="P171" s="187" t="s">
        <v>2563</v>
      </c>
    </row>
    <row r="172" spans="1:16" s="187" customFormat="1" ht="12.75">
      <c r="A172" s="182"/>
      <c r="B172" s="185" t="str">
        <f>INDEX(SUM!D:D,MATCH(SUM!$F$3,SUM!B:B,0),0)</f>
        <v>P085</v>
      </c>
      <c r="C172" s="188">
        <v>20</v>
      </c>
      <c r="D172" s="183" t="s">
        <v>899</v>
      </c>
      <c r="E172" s="116">
        <f t="shared" si="3"/>
        <v>2020</v>
      </c>
      <c r="F172" s="181" t="s">
        <v>904</v>
      </c>
      <c r="G172" s="184" t="s">
        <v>713</v>
      </c>
      <c r="H172" s="185" t="s">
        <v>905</v>
      </c>
      <c r="I172" s="186">
        <f>'02'!D14</f>
        <v>3600000</v>
      </c>
      <c r="J172" s="186" t="s">
        <v>6646</v>
      </c>
      <c r="K172" s="142" t="str">
        <f>INDEX(PA_EXTRACAOITEM!C:C,MATCH(F172,PA_EXTRACAOITEM!A:A,0),0)</f>
        <v>Despesa Fixada na LOA - Orçamento da Seguridade Social (Assistência Social)</v>
      </c>
      <c r="N172" s="187" t="s">
        <v>2564</v>
      </c>
      <c r="O172" s="187">
        <v>19100911</v>
      </c>
      <c r="P172" s="187" t="s">
        <v>2565</v>
      </c>
    </row>
    <row r="173" spans="1:16" s="187" customFormat="1" ht="12.75">
      <c r="A173" s="182"/>
      <c r="B173" s="185" t="str">
        <f>INDEX(SUM!D:D,MATCH(SUM!$F$3,SUM!B:B,0),0)</f>
        <v>P085</v>
      </c>
      <c r="C173" s="188">
        <v>20</v>
      </c>
      <c r="D173" s="183" t="s">
        <v>899</v>
      </c>
      <c r="E173" s="116">
        <f t="shared" si="3"/>
        <v>2020</v>
      </c>
      <c r="F173" s="181" t="s">
        <v>906</v>
      </c>
      <c r="G173" s="184" t="s">
        <v>716</v>
      </c>
      <c r="H173" s="185" t="s">
        <v>907</v>
      </c>
      <c r="I173" s="186">
        <f>'02'!D15</f>
        <v>7880000</v>
      </c>
      <c r="J173" s="186" t="s">
        <v>6646</v>
      </c>
      <c r="K173" s="142" t="str">
        <f>INDEX(PA_EXTRACAOITEM!C:C,MATCH(F173,PA_EXTRACAOITEM!A:A,0),0)</f>
        <v>Despesa Fixada na LOA - Orçamento da Seguridade Social (Previdência Social)</v>
      </c>
      <c r="N173" s="187" t="s">
        <v>2566</v>
      </c>
      <c r="O173" s="187">
        <v>19200000</v>
      </c>
      <c r="P173" s="187" t="s">
        <v>2567</v>
      </c>
    </row>
    <row r="174" spans="2:16" ht="12.75">
      <c r="B174" s="114" t="str">
        <f>INDEX(SUM!D:D,MATCH(SUM!$F$3,SUM!B:B,0),0)</f>
        <v>P085</v>
      </c>
      <c r="C174" s="116">
        <v>22</v>
      </c>
      <c r="D174" s="113" t="s">
        <v>1007</v>
      </c>
      <c r="E174" s="116">
        <f t="shared" si="3"/>
        <v>2020</v>
      </c>
      <c r="F174" s="181" t="s">
        <v>1009</v>
      </c>
      <c r="G174" s="117" t="s">
        <v>732</v>
      </c>
      <c r="H174" s="114" t="s">
        <v>400</v>
      </c>
      <c r="I174" s="118">
        <f>'02'!D17</f>
        <v>3603190.02</v>
      </c>
      <c r="J174" s="118" t="s">
        <v>6646</v>
      </c>
      <c r="K174" s="142" t="str">
        <f>INDEX(PA_EXTRACAOITEM!C:C,MATCH(F174,PA_EXTRACAOITEM!A:A,0),0)</f>
        <v>Créditos Adicionais abertos no exercício (total, independente da fonte de recurso) (5.1+6.1+7.1)</v>
      </c>
      <c r="N174" s="112" t="s">
        <v>2657</v>
      </c>
      <c r="O174" s="112">
        <v>24280311</v>
      </c>
      <c r="P174" s="112" t="s">
        <v>2520</v>
      </c>
    </row>
    <row r="175" spans="2:16" ht="12.75">
      <c r="B175" s="114" t="str">
        <f>INDEX(SUM!D:D,MATCH(SUM!$F$3,SUM!B:B,0),0)</f>
        <v>P085</v>
      </c>
      <c r="C175" s="116">
        <v>22</v>
      </c>
      <c r="D175" s="113" t="s">
        <v>1007</v>
      </c>
      <c r="E175" s="116">
        <f t="shared" si="3"/>
        <v>2020</v>
      </c>
      <c r="F175" s="181" t="s">
        <v>2010</v>
      </c>
      <c r="G175" s="117" t="s">
        <v>1018</v>
      </c>
      <c r="H175" s="114" t="s">
        <v>2011</v>
      </c>
      <c r="I175" s="118">
        <f>+'02'!D18</f>
        <v>0</v>
      </c>
      <c r="J175" s="118" t="s">
        <v>6646</v>
      </c>
      <c r="K175" s="142" t="str">
        <f>INDEX(PA_EXTRACAOITEM!C:C,MATCH(F175,PA_EXTRACAOITEM!A:A,0),0)</f>
        <v>Créditos Adicionais Suplementares abertos no exercício</v>
      </c>
      <c r="N175" s="112" t="s">
        <v>2658</v>
      </c>
      <c r="O175" s="112">
        <v>24280511</v>
      </c>
      <c r="P175" s="112" t="s">
        <v>2644</v>
      </c>
    </row>
    <row r="176" spans="2:16" ht="12.75">
      <c r="B176" s="114" t="str">
        <f>INDEX(SUM!D:D,MATCH(SUM!$F$3,SUM!B:B,0),0)</f>
        <v>P085</v>
      </c>
      <c r="C176" s="116">
        <v>22</v>
      </c>
      <c r="D176" s="113" t="s">
        <v>1007</v>
      </c>
      <c r="E176" s="116">
        <f t="shared" si="3"/>
        <v>2020</v>
      </c>
      <c r="F176" s="181" t="s">
        <v>2012</v>
      </c>
      <c r="G176" s="117" t="s">
        <v>1049</v>
      </c>
      <c r="H176" s="114" t="s">
        <v>2013</v>
      </c>
      <c r="I176" s="118">
        <f>+'02'!D19</f>
        <v>0</v>
      </c>
      <c r="J176" s="118" t="s">
        <v>6646</v>
      </c>
      <c r="K176" s="142" t="str">
        <f>INDEX(PA_EXTRACAOITEM!C:C,MATCH(F176,PA_EXTRACAOITEM!A:A,0),0)</f>
        <v>Créditos Adicionais Especiais abertos no exercício</v>
      </c>
      <c r="N176" s="112" t="s">
        <v>2659</v>
      </c>
      <c r="O176" s="112">
        <v>24281011</v>
      </c>
      <c r="P176" s="112" t="s">
        <v>2660</v>
      </c>
    </row>
    <row r="177" spans="2:16" ht="12.75">
      <c r="B177" s="114" t="str">
        <f>INDEX(SUM!D:D,MATCH(SUM!$F$3,SUM!B:B,0),0)</f>
        <v>P085</v>
      </c>
      <c r="C177" s="116">
        <v>22</v>
      </c>
      <c r="D177" s="113" t="s">
        <v>1007</v>
      </c>
      <c r="E177" s="116">
        <f t="shared" si="3"/>
        <v>2020</v>
      </c>
      <c r="F177" s="181" t="s">
        <v>2014</v>
      </c>
      <c r="G177" s="117" t="s">
        <v>1050</v>
      </c>
      <c r="H177" s="114" t="s">
        <v>2015</v>
      </c>
      <c r="I177" s="118">
        <f>+'02'!D20</f>
        <v>3603190.02</v>
      </c>
      <c r="J177" s="118" t="s">
        <v>6646</v>
      </c>
      <c r="K177" s="142" t="str">
        <f>INDEX(PA_EXTRACAOITEM!C:C,MATCH(F177,PA_EXTRACAOITEM!A:A,0),0)</f>
        <v>Créditos Adicionais Extraordinários abertos no exercício</v>
      </c>
      <c r="N177" s="112" t="s">
        <v>2661</v>
      </c>
      <c r="O177" s="112">
        <v>24281021</v>
      </c>
      <c r="P177" s="112" t="s">
        <v>2662</v>
      </c>
    </row>
    <row r="178" spans="2:16" ht="12.75">
      <c r="B178" s="114" t="str">
        <f>INDEX(SUM!D:D,MATCH(SUM!$F$3,SUM!B:B,0),0)</f>
        <v>P085</v>
      </c>
      <c r="C178" s="116">
        <v>22</v>
      </c>
      <c r="D178" s="113" t="s">
        <v>1007</v>
      </c>
      <c r="E178" s="116">
        <f t="shared" si="3"/>
        <v>2020</v>
      </c>
      <c r="F178" s="181" t="s">
        <v>2016</v>
      </c>
      <c r="G178" s="117" t="s">
        <v>790</v>
      </c>
      <c r="H178" s="114" t="s">
        <v>2017</v>
      </c>
      <c r="I178" s="118">
        <f>+'02'!D22</f>
        <v>0</v>
      </c>
      <c r="J178" s="118" t="s">
        <v>6646</v>
      </c>
      <c r="K178" s="142" t="str">
        <f>INDEX(PA_EXTRACAOITEM!C:C,MATCH(F178,PA_EXTRACAOITEM!A:A,0),0)</f>
        <v>Créditos Adicionais abertos no exercício com fonte em Superavit Financeiro do exercício anterior</v>
      </c>
      <c r="N178" s="112" t="s">
        <v>2663</v>
      </c>
      <c r="O178" s="112">
        <v>24281051</v>
      </c>
      <c r="P178" s="112" t="s">
        <v>2664</v>
      </c>
    </row>
    <row r="179" spans="2:16" ht="12.75">
      <c r="B179" s="114" t="str">
        <f>INDEX(SUM!D:D,MATCH(SUM!$F$3,SUM!B:B,0),0)</f>
        <v>P085</v>
      </c>
      <c r="C179" s="116">
        <v>22</v>
      </c>
      <c r="D179" s="113" t="s">
        <v>1007</v>
      </c>
      <c r="E179" s="116">
        <f t="shared" si="3"/>
        <v>2020</v>
      </c>
      <c r="F179" s="181" t="s">
        <v>2018</v>
      </c>
      <c r="G179" s="117" t="s">
        <v>791</v>
      </c>
      <c r="H179" s="114" t="s">
        <v>2019</v>
      </c>
      <c r="I179" s="118">
        <f>+'02'!D23</f>
        <v>0</v>
      </c>
      <c r="J179" s="118" t="s">
        <v>6646</v>
      </c>
      <c r="K179" s="142" t="str">
        <f>INDEX(PA_EXTRACAOITEM!C:C,MATCH(F179,PA_EXTRACAOITEM!A:A,0),0)</f>
        <v>Créditos Adicionais abertos no exercício com fonte em excesso de arrecadação</v>
      </c>
      <c r="N179" s="112" t="s">
        <v>2665</v>
      </c>
      <c r="O179" s="112">
        <v>24281071</v>
      </c>
      <c r="P179" s="112" t="s">
        <v>2666</v>
      </c>
    </row>
    <row r="180" spans="2:16" ht="12.75">
      <c r="B180" s="114" t="str">
        <f>INDEX(SUM!D:D,MATCH(SUM!$F$3,SUM!B:B,0),0)</f>
        <v>P085</v>
      </c>
      <c r="C180" s="116">
        <v>22</v>
      </c>
      <c r="D180" s="113" t="s">
        <v>1007</v>
      </c>
      <c r="E180" s="116">
        <f t="shared" si="3"/>
        <v>2020</v>
      </c>
      <c r="F180" s="181" t="s">
        <v>2020</v>
      </c>
      <c r="G180" s="117" t="s">
        <v>792</v>
      </c>
      <c r="H180" s="114" t="s">
        <v>2021</v>
      </c>
      <c r="I180" s="118">
        <f>+'02'!D24</f>
        <v>0</v>
      </c>
      <c r="J180" s="118" t="s">
        <v>6646</v>
      </c>
      <c r="K180" s="142" t="str">
        <f>INDEX(PA_EXTRACAOITEM!C:C,MATCH(F180,PA_EXTRACAOITEM!A:A,0),0)</f>
        <v>Reabertura de créditos especiais e extraordinários (dos últimos 4 meses do exercício anterior)</v>
      </c>
      <c r="N180" s="112" t="s">
        <v>2667</v>
      </c>
      <c r="O180" s="112">
        <v>24281091</v>
      </c>
      <c r="P180" s="112" t="s">
        <v>2515</v>
      </c>
    </row>
    <row r="181" spans="2:16" ht="12.75">
      <c r="B181" s="114" t="str">
        <f>INDEX(SUM!D:D,MATCH(SUM!$F$3,SUM!B:B,0),0)</f>
        <v>P085</v>
      </c>
      <c r="C181" s="116">
        <v>30</v>
      </c>
      <c r="D181" s="113" t="s">
        <v>1010</v>
      </c>
      <c r="E181" s="116">
        <f t="shared" si="3"/>
        <v>2020</v>
      </c>
      <c r="F181" s="181" t="s">
        <v>1011</v>
      </c>
      <c r="G181" s="117" t="s">
        <v>651</v>
      </c>
      <c r="H181" s="114" t="str">
        <f>'10'!C10</f>
        <v>Ativo Circulante 2020 (incluindo RPPS)</v>
      </c>
      <c r="I181" s="118">
        <f>+'10'!D10</f>
        <v>21757962.88</v>
      </c>
      <c r="J181" s="118" t="s">
        <v>6646</v>
      </c>
      <c r="K181" s="142" t="str">
        <f>INDEX(PA_EXTRACAOITEM!C:C,MATCH(F181,PA_EXTRACAOITEM!A:A,0),0)</f>
        <v>Ativo Circulante 2018</v>
      </c>
      <c r="N181" s="112" t="s">
        <v>2668</v>
      </c>
      <c r="O181" s="112">
        <v>24289911</v>
      </c>
      <c r="P181" s="112" t="s">
        <v>2505</v>
      </c>
    </row>
    <row r="182" spans="2:16" ht="12.75">
      <c r="B182" s="114" t="str">
        <f>INDEX(SUM!D:D,MATCH(SUM!$F$3,SUM!B:B,0),0)</f>
        <v>P085</v>
      </c>
      <c r="C182" s="116">
        <v>30</v>
      </c>
      <c r="D182" s="113" t="s">
        <v>1010</v>
      </c>
      <c r="E182" s="116">
        <f t="shared" si="3"/>
        <v>2020</v>
      </c>
      <c r="F182" s="181" t="s">
        <v>1015</v>
      </c>
      <c r="G182" s="117" t="s">
        <v>708</v>
      </c>
      <c r="H182" s="114" t="str">
        <f>'10'!C11</f>
        <v>Ativo Circulante do RPPS 2020</v>
      </c>
      <c r="I182" s="118">
        <f>+'10'!D11</f>
        <v>16830321.33</v>
      </c>
      <c r="J182" s="118" t="s">
        <v>6646</v>
      </c>
      <c r="K182" s="142" t="str">
        <f>INDEX(PA_EXTRACAOITEM!C:C,MATCH(F182,PA_EXTRACAOITEM!A:A,0),0)</f>
        <v>Ativo Circulante do RPPS 2018</v>
      </c>
      <c r="N182" s="112" t="s">
        <v>2669</v>
      </c>
      <c r="O182" s="112">
        <v>24300000</v>
      </c>
      <c r="P182" s="112" t="s">
        <v>2518</v>
      </c>
    </row>
    <row r="183" spans="2:16" ht="12.75">
      <c r="B183" s="114" t="str">
        <f>INDEX(SUM!D:D,MATCH(SUM!$F$3,SUM!B:B,0),0)</f>
        <v>P085</v>
      </c>
      <c r="C183" s="116">
        <v>29</v>
      </c>
      <c r="D183" s="113" t="s">
        <v>1012</v>
      </c>
      <c r="E183" s="116">
        <f t="shared" si="3"/>
        <v>2020</v>
      </c>
      <c r="F183" s="181" t="s">
        <v>1013</v>
      </c>
      <c r="G183" s="117" t="s">
        <v>651</v>
      </c>
      <c r="H183" s="114" t="str">
        <f>'10'!C12</f>
        <v>Disponível 2020 (incluindo RPPS)</v>
      </c>
      <c r="I183" s="118">
        <f>+'10'!D12</f>
        <v>14311851.39</v>
      </c>
      <c r="J183" s="118" t="s">
        <v>6646</v>
      </c>
      <c r="K183" s="142" t="str">
        <f>INDEX(PA_EXTRACAOITEM!C:C,MATCH(F183,PA_EXTRACAOITEM!A:A,0),0)</f>
        <v>Disponível 2018</v>
      </c>
      <c r="N183" s="112" t="s">
        <v>2670</v>
      </c>
      <c r="O183" s="112">
        <v>24380111</v>
      </c>
      <c r="P183" s="112" t="s">
        <v>2522</v>
      </c>
    </row>
    <row r="184" spans="2:16" ht="12.75">
      <c r="B184" s="114" t="str">
        <f>INDEX(SUM!D:D,MATCH(SUM!$F$3,SUM!B:B,0),0)</f>
        <v>P085</v>
      </c>
      <c r="C184" s="116">
        <v>29</v>
      </c>
      <c r="D184" s="113" t="s">
        <v>1012</v>
      </c>
      <c r="E184" s="116">
        <f aca="true" t="shared" si="4" ref="E184:E247">+$E$2</f>
        <v>2020</v>
      </c>
      <c r="F184" s="181" t="s">
        <v>1016</v>
      </c>
      <c r="G184" s="117" t="s">
        <v>708</v>
      </c>
      <c r="H184" s="114" t="str">
        <f>'10'!C13</f>
        <v>Disponível do RPPS 2020</v>
      </c>
      <c r="I184" s="118">
        <f>+'10'!D13</f>
        <v>9674777.36</v>
      </c>
      <c r="J184" s="118" t="s">
        <v>6646</v>
      </c>
      <c r="K184" s="142" t="str">
        <f>INDEX(PA_EXTRACAOITEM!C:C,MATCH(F184,PA_EXTRACAOITEM!A:A,0),0)</f>
        <v>Disponível do RPPS 2018</v>
      </c>
      <c r="N184" s="112" t="s">
        <v>2671</v>
      </c>
      <c r="O184" s="112">
        <v>24381021</v>
      </c>
      <c r="P184" s="112" t="s">
        <v>2672</v>
      </c>
    </row>
    <row r="185" spans="2:16" ht="12.75">
      <c r="B185" s="114" t="str">
        <f>INDEX(SUM!D:D,MATCH(SUM!$F$3,SUM!B:B,0),0)</f>
        <v>P085</v>
      </c>
      <c r="C185" s="116">
        <v>30</v>
      </c>
      <c r="D185" s="113" t="s">
        <v>1010</v>
      </c>
      <c r="E185" s="116">
        <f t="shared" si="4"/>
        <v>2020</v>
      </c>
      <c r="F185" s="181" t="s">
        <v>1996</v>
      </c>
      <c r="G185" s="117" t="s">
        <v>677</v>
      </c>
      <c r="H185" s="114" t="str">
        <f>'10'!C14</f>
        <v>Ativo Não Circulante 2020 (incluindo RPPS)</v>
      </c>
      <c r="I185" s="118">
        <f>+'10'!D14</f>
        <v>33459768.9</v>
      </c>
      <c r="J185" s="118" t="s">
        <v>6646</v>
      </c>
      <c r="K185" s="142" t="str">
        <f>INDEX(PA_EXTRACAOITEM!C:C,MATCH(F185,PA_EXTRACAOITEM!A:A,0),0)</f>
        <v>Ativo Não Circulante 2018</v>
      </c>
      <c r="N185" s="112" t="s">
        <v>2673</v>
      </c>
      <c r="O185" s="112">
        <v>24400000</v>
      </c>
      <c r="P185" s="112" t="s">
        <v>2532</v>
      </c>
    </row>
    <row r="186" spans="2:16" ht="12.75">
      <c r="B186" s="114" t="str">
        <f>INDEX(SUM!D:D,MATCH(SUM!$F$3,SUM!B:B,0),0)</f>
        <v>P085</v>
      </c>
      <c r="C186" s="116">
        <v>29</v>
      </c>
      <c r="D186" s="113" t="s">
        <v>1012</v>
      </c>
      <c r="E186" s="116">
        <f t="shared" si="4"/>
        <v>2020</v>
      </c>
      <c r="F186" s="181" t="s">
        <v>1014</v>
      </c>
      <c r="G186" s="117" t="s">
        <v>1994</v>
      </c>
      <c r="H186" s="114" t="str">
        <f>'10'!C16</f>
        <v>Passivo Circulante 2020 (incluindo RPPS)</v>
      </c>
      <c r="I186" s="118">
        <f>+'10'!D16</f>
        <v>3704934.91</v>
      </c>
      <c r="J186" s="118" t="s">
        <v>6646</v>
      </c>
      <c r="K186" s="142" t="str">
        <f>INDEX(PA_EXTRACAOITEM!C:C,MATCH(F186,PA_EXTRACAOITEM!A:A,0),0)</f>
        <v>Passivo Circulante 2018</v>
      </c>
      <c r="N186" s="112" t="s">
        <v>2674</v>
      </c>
      <c r="O186" s="112">
        <v>24400011</v>
      </c>
      <c r="P186" s="112" t="s">
        <v>2534</v>
      </c>
    </row>
    <row r="187" spans="2:16" ht="12.75">
      <c r="B187" s="114" t="str">
        <f>INDEX(SUM!D:D,MATCH(SUM!$F$3,SUM!B:B,0),0)</f>
        <v>P085</v>
      </c>
      <c r="C187" s="116">
        <v>29</v>
      </c>
      <c r="D187" s="113" t="s">
        <v>1012</v>
      </c>
      <c r="E187" s="116">
        <f t="shared" si="4"/>
        <v>2020</v>
      </c>
      <c r="F187" s="181" t="s">
        <v>1017</v>
      </c>
      <c r="G187" s="117" t="s">
        <v>1018</v>
      </c>
      <c r="H187" s="114" t="str">
        <f>'10'!C17</f>
        <v>Passivo Circulante do RPPS 2020</v>
      </c>
      <c r="I187" s="118">
        <f>+'10'!D17</f>
        <v>6033.77</v>
      </c>
      <c r="J187" s="118" t="s">
        <v>6646</v>
      </c>
      <c r="K187" s="142" t="str">
        <f>INDEX(PA_EXTRACAOITEM!C:C,MATCH(F187,PA_EXTRACAOITEM!A:A,0),0)</f>
        <v>Passivo Circulante do RPPS 2018</v>
      </c>
      <c r="N187" s="112" t="s">
        <v>2675</v>
      </c>
      <c r="O187" s="112">
        <v>29000000</v>
      </c>
      <c r="P187" s="112" t="s">
        <v>2676</v>
      </c>
    </row>
    <row r="188" spans="2:16" ht="12.75">
      <c r="B188" s="114" t="str">
        <f>INDEX(SUM!D:D,MATCH(SUM!$F$3,SUM!B:B,0),0)</f>
        <v>P085</v>
      </c>
      <c r="C188" s="116">
        <v>29</v>
      </c>
      <c r="D188" s="113" t="s">
        <v>1012</v>
      </c>
      <c r="E188" s="116">
        <f t="shared" si="4"/>
        <v>2020</v>
      </c>
      <c r="F188" s="181" t="s">
        <v>1993</v>
      </c>
      <c r="G188" s="117" t="s">
        <v>1995</v>
      </c>
      <c r="H188" s="114" t="str">
        <f>'10'!C18</f>
        <v>Passivo Não Circulante 2020 (incluindo RPPS)</v>
      </c>
      <c r="I188" s="118">
        <f>+'10'!D18</f>
        <v>67149538.93</v>
      </c>
      <c r="J188" s="118" t="s">
        <v>6646</v>
      </c>
      <c r="K188" s="142" t="str">
        <f>INDEX(PA_EXTRACAOITEM!C:C,MATCH(F188,PA_EXTRACAOITEM!A:A,0),0)</f>
        <v>Passivo Não Circulante 2018</v>
      </c>
      <c r="N188" s="112" t="s">
        <v>2677</v>
      </c>
      <c r="O188" s="112">
        <v>29900000</v>
      </c>
      <c r="P188" s="112" t="s">
        <v>2678</v>
      </c>
    </row>
    <row r="189" spans="2:16" ht="12.75">
      <c r="B189" s="114" t="str">
        <f>INDEX(SUM!D:D,MATCH(SUM!$F$3,SUM!B:B,0),0)</f>
        <v>P085</v>
      </c>
      <c r="C189" s="116">
        <v>31</v>
      </c>
      <c r="D189" s="113" t="s">
        <v>1019</v>
      </c>
      <c r="E189" s="116">
        <f t="shared" si="4"/>
        <v>2020</v>
      </c>
      <c r="F189" s="181" t="s">
        <v>1020</v>
      </c>
      <c r="G189" s="117" t="s">
        <v>651</v>
      </c>
      <c r="H189" s="114" t="str">
        <f>'10'!C20</f>
        <v>Recebimentos da Dívida Ativa 2020</v>
      </c>
      <c r="I189" s="118">
        <f>+'10'!D20</f>
        <v>0</v>
      </c>
      <c r="J189" s="118" t="s">
        <v>6646</v>
      </c>
      <c r="K189" s="142" t="str">
        <f>INDEX(PA_EXTRACAOITEM!C:C,MATCH(F189,PA_EXTRACAOITEM!A:A,0),0)</f>
        <v>Recebimentos da Dívida Ativa em 2018</v>
      </c>
      <c r="N189" s="112" t="s">
        <v>2679</v>
      </c>
      <c r="O189" s="112">
        <v>29900011</v>
      </c>
      <c r="P189" s="112" t="s">
        <v>2680</v>
      </c>
    </row>
    <row r="190" spans="2:16" ht="12.75">
      <c r="B190" s="114" t="str">
        <f>INDEX(SUM!D:D,MATCH(SUM!$F$3,SUM!B:B,0),0)</f>
        <v>P085</v>
      </c>
      <c r="C190" s="116">
        <v>31</v>
      </c>
      <c r="D190" s="113" t="s">
        <v>1019</v>
      </c>
      <c r="E190" s="116">
        <f t="shared" si="4"/>
        <v>2020</v>
      </c>
      <c r="F190" s="181" t="s">
        <v>1021</v>
      </c>
      <c r="G190" s="117" t="s">
        <v>708</v>
      </c>
      <c r="H190" s="114" t="str">
        <f>'10'!C22</f>
        <v>Dívida Ativa (total) 2020</v>
      </c>
      <c r="I190" s="118">
        <f>+'10'!D22</f>
        <v>914220.74</v>
      </c>
      <c r="J190" s="118" t="s">
        <v>6646</v>
      </c>
      <c r="K190" s="142" t="str">
        <f>INDEX(PA_EXTRACAOITEM!C:C,MATCH(F190,PA_EXTRACAOITEM!A:A,0),0)</f>
        <v>Dívida Ativa (saldo final 2018) (2.1.1 + 2.1.2 = 2.2.1 + 2.2.2)</v>
      </c>
      <c r="N190" s="112" t="s">
        <v>2681</v>
      </c>
      <c r="O190" s="112">
        <v>70000000</v>
      </c>
      <c r="P190" s="112" t="s">
        <v>124</v>
      </c>
    </row>
    <row r="191" spans="2:16" ht="12.75">
      <c r="B191" s="114" t="str">
        <f>INDEX(SUM!D:D,MATCH(SUM!$F$3,SUM!B:B,0),0)</f>
        <v>P085</v>
      </c>
      <c r="C191" s="116">
        <v>31</v>
      </c>
      <c r="D191" s="113" t="s">
        <v>1019</v>
      </c>
      <c r="E191" s="116">
        <f t="shared" si="4"/>
        <v>2020</v>
      </c>
      <c r="F191" s="181" t="s">
        <v>1997</v>
      </c>
      <c r="G191" s="117" t="s">
        <v>1992</v>
      </c>
      <c r="H191" s="114" t="str">
        <f>'10'!C24</f>
        <v>Dívida Ativa classificada no Ativo Circulante 2020</v>
      </c>
      <c r="I191" s="118">
        <f>+'10'!D24</f>
        <v>0</v>
      </c>
      <c r="J191" s="118" t="s">
        <v>6646</v>
      </c>
      <c r="K191" s="142" t="str">
        <f>INDEX(PA_EXTRACAOITEM!C:C,MATCH(F191,PA_EXTRACAOITEM!A:A,0),0)</f>
        <v>Dívida Ativa classificada no Ativo Circulante</v>
      </c>
      <c r="N191" s="112" t="s">
        <v>2682</v>
      </c>
      <c r="O191" s="112">
        <v>71000000</v>
      </c>
      <c r="P191" s="112" t="s">
        <v>2182</v>
      </c>
    </row>
    <row r="192" spans="2:16" ht="12.75">
      <c r="B192" s="114" t="str">
        <f>INDEX(SUM!D:D,MATCH(SUM!$F$3,SUM!B:B,0),0)</f>
        <v>P085</v>
      </c>
      <c r="C192" s="116">
        <v>31</v>
      </c>
      <c r="D192" s="113" t="s">
        <v>1019</v>
      </c>
      <c r="E192" s="116">
        <f t="shared" si="4"/>
        <v>2020</v>
      </c>
      <c r="F192" s="181" t="s">
        <v>1998</v>
      </c>
      <c r="G192" s="117" t="s">
        <v>1999</v>
      </c>
      <c r="H192" s="114" t="str">
        <f>'10'!C25</f>
        <v>Dívida Ativa classificada no Ativo Não Circulante 2020</v>
      </c>
      <c r="I192" s="118">
        <f>+'10'!D25</f>
        <v>914220.74</v>
      </c>
      <c r="J192" s="118" t="s">
        <v>6646</v>
      </c>
      <c r="K192" s="142" t="str">
        <f>INDEX(PA_EXTRACAOITEM!C:C,MATCH(F192,PA_EXTRACAOITEM!A:A,0),0)</f>
        <v>Dívida Ativa classificada no Ativo Não Circulante</v>
      </c>
      <c r="N192" s="112" t="s">
        <v>2683</v>
      </c>
      <c r="O192" s="112">
        <v>71200000</v>
      </c>
      <c r="P192" s="112" t="s">
        <v>2238</v>
      </c>
    </row>
    <row r="193" spans="2:16" ht="12.75">
      <c r="B193" s="114" t="str">
        <f>INDEX(SUM!D:D,MATCH(SUM!$F$3,SUM!B:B,0),0)</f>
        <v>P085</v>
      </c>
      <c r="C193" s="116">
        <v>31</v>
      </c>
      <c r="D193" s="113" t="s">
        <v>1019</v>
      </c>
      <c r="E193" s="116">
        <f t="shared" si="4"/>
        <v>2020</v>
      </c>
      <c r="F193" s="181" t="s">
        <v>2000</v>
      </c>
      <c r="G193" s="117" t="s">
        <v>1049</v>
      </c>
      <c r="H193" s="114" t="str">
        <f>'10'!C27</f>
        <v>Dívida Ativa Tributária 2020</v>
      </c>
      <c r="I193" s="118">
        <f>+'10'!D27</f>
        <v>914220.74</v>
      </c>
      <c r="J193" s="118" t="s">
        <v>6646</v>
      </c>
      <c r="K193" s="142" t="str">
        <f>INDEX(PA_EXTRACAOITEM!C:C,MATCH(F193,PA_EXTRACAOITEM!A:A,0),0)</f>
        <v>Dívida Ativa Tributária</v>
      </c>
      <c r="N193" s="112" t="s">
        <v>2684</v>
      </c>
      <c r="O193" s="112">
        <v>71210514</v>
      </c>
      <c r="P193" s="112" t="s">
        <v>2685</v>
      </c>
    </row>
    <row r="194" spans="2:16" ht="12.75">
      <c r="B194" s="114" t="str">
        <f>INDEX(SUM!D:D,MATCH(SUM!$F$3,SUM!B:B,0),0)</f>
        <v>P085</v>
      </c>
      <c r="C194" s="116">
        <v>31</v>
      </c>
      <c r="D194" s="113" t="s">
        <v>1019</v>
      </c>
      <c r="E194" s="116">
        <f t="shared" si="4"/>
        <v>2020</v>
      </c>
      <c r="F194" s="181" t="s">
        <v>2001</v>
      </c>
      <c r="G194" s="117" t="s">
        <v>1050</v>
      </c>
      <c r="H194" s="114" t="str">
        <f>'10'!C28</f>
        <v>Dívida Ativa não Tributária 2020</v>
      </c>
      <c r="I194" s="118">
        <f>+'10'!D28</f>
        <v>0</v>
      </c>
      <c r="J194" s="118" t="s">
        <v>6646</v>
      </c>
      <c r="K194" s="142" t="str">
        <f>INDEX(PA_EXTRACAOITEM!C:C,MATCH(F194,PA_EXTRACAOITEM!A:A,0),0)</f>
        <v>Dívida Ativa não Tributária</v>
      </c>
      <c r="N194" s="112" t="s">
        <v>2686</v>
      </c>
      <c r="O194" s="112">
        <v>71220111</v>
      </c>
      <c r="P194" s="112" t="s">
        <v>2256</v>
      </c>
    </row>
    <row r="195" spans="2:16" ht="12.75">
      <c r="B195" s="114" t="str">
        <f>INDEX(SUM!D:D,MATCH(SUM!$F$3,SUM!B:B,0),0)</f>
        <v>P085</v>
      </c>
      <c r="C195" s="116">
        <v>33</v>
      </c>
      <c r="D195" s="113" t="s">
        <v>2102</v>
      </c>
      <c r="E195" s="116">
        <f t="shared" si="4"/>
        <v>2020</v>
      </c>
      <c r="F195" s="113" t="s">
        <v>2096</v>
      </c>
      <c r="G195" s="117" t="s">
        <v>648</v>
      </c>
      <c r="H195" s="114" t="s">
        <v>2103</v>
      </c>
      <c r="I195" s="118">
        <f>'10'!D30</f>
        <v>234528.91</v>
      </c>
      <c r="J195" s="118" t="s">
        <v>6646</v>
      </c>
      <c r="K195" s="142" t="str">
        <f>INDEX(PA_EXTRACAOITEM!C:C,MATCH(F195,PA_EXTRACAOITEM!A:A,0),0)</f>
        <v>Inscrição de Restos a pagar processados em 2018</v>
      </c>
      <c r="N195" s="112" t="s">
        <v>2687</v>
      </c>
      <c r="O195" s="112">
        <v>72000000</v>
      </c>
      <c r="P195" s="112" t="s">
        <v>2286</v>
      </c>
    </row>
    <row r="196" spans="2:16" ht="12.75">
      <c r="B196" s="114" t="str">
        <f>INDEX(SUM!D:D,MATCH(SUM!$F$3,SUM!B:B,0),0)</f>
        <v>P085</v>
      </c>
      <c r="C196" s="116">
        <v>33</v>
      </c>
      <c r="D196" s="113" t="s">
        <v>2102</v>
      </c>
      <c r="E196" s="116">
        <f t="shared" si="4"/>
        <v>2020</v>
      </c>
      <c r="F196" s="113" t="s">
        <v>2097</v>
      </c>
      <c r="G196" s="117" t="s">
        <v>705</v>
      </c>
      <c r="H196" s="114" t="s">
        <v>2104</v>
      </c>
      <c r="I196" s="118">
        <f>'10'!D31</f>
        <v>0</v>
      </c>
      <c r="J196" s="118" t="s">
        <v>6646</v>
      </c>
      <c r="K196" s="142" t="str">
        <f>INDEX(PA_EXTRACAOITEM!C:C,MATCH(F196,PA_EXTRACAOITEM!A:A,0),0)</f>
        <v>Inscrição de Restos a pagar não processados em 2018</v>
      </c>
      <c r="N196" s="112" t="s">
        <v>2688</v>
      </c>
      <c r="O196" s="112">
        <v>72100000</v>
      </c>
      <c r="P196" s="112" t="s">
        <v>2288</v>
      </c>
    </row>
    <row r="197" spans="2:16" ht="12.75">
      <c r="B197" s="114" t="str">
        <f>INDEX(SUM!D:D,MATCH(SUM!$F$3,SUM!B:B,0),0)</f>
        <v>P085</v>
      </c>
      <c r="C197" s="116">
        <v>33</v>
      </c>
      <c r="D197" s="113" t="s">
        <v>2102</v>
      </c>
      <c r="E197" s="116">
        <f t="shared" si="4"/>
        <v>2020</v>
      </c>
      <c r="F197" s="113" t="s">
        <v>2022</v>
      </c>
      <c r="G197" s="117" t="s">
        <v>788</v>
      </c>
      <c r="H197" s="114" t="s">
        <v>2105</v>
      </c>
      <c r="I197" s="118">
        <f>'10'!D32</f>
        <v>2910039.74</v>
      </c>
      <c r="J197" s="118" t="s">
        <v>6646</v>
      </c>
      <c r="K197" s="142" t="str">
        <f>INDEX(PA_EXTRACAOITEM!C:C,MATCH(F197,PA_EXTRACAOITEM!A:A,0),0)</f>
        <v>Saldo dos Restos a Pagar Processados 2018</v>
      </c>
      <c r="N197" s="112" t="s">
        <v>2689</v>
      </c>
      <c r="O197" s="112">
        <v>72100411</v>
      </c>
      <c r="P197" s="112" t="s">
        <v>2290</v>
      </c>
    </row>
    <row r="198" spans="2:16" ht="12.75">
      <c r="B198" s="114" t="str">
        <f>INDEX(SUM!D:D,MATCH(SUM!$F$3,SUM!B:B,0),0)</f>
        <v>P085</v>
      </c>
      <c r="C198" s="116">
        <v>33</v>
      </c>
      <c r="D198" s="113" t="s">
        <v>2102</v>
      </c>
      <c r="E198" s="116">
        <f t="shared" si="4"/>
        <v>2020</v>
      </c>
      <c r="F198" s="113" t="s">
        <v>2023</v>
      </c>
      <c r="G198" s="117" t="s">
        <v>789</v>
      </c>
      <c r="H198" s="114" t="s">
        <v>2106</v>
      </c>
      <c r="I198" s="118">
        <f>'10'!D33</f>
        <v>0</v>
      </c>
      <c r="J198" s="118" t="s">
        <v>6646</v>
      </c>
      <c r="K198" s="142" t="str">
        <f>INDEX(PA_EXTRACAOITEM!C:C,MATCH(F198,PA_EXTRACAOITEM!A:A,0),0)</f>
        <v>Saldo dos Restos a Pagar Não Processados 2018</v>
      </c>
      <c r="N198" s="112" t="s">
        <v>2690</v>
      </c>
      <c r="O198" s="112">
        <v>72100412</v>
      </c>
      <c r="P198" s="112" t="s">
        <v>2292</v>
      </c>
    </row>
    <row r="199" spans="2:16" ht="12.75">
      <c r="B199" s="114" t="str">
        <f>INDEX(SUM!D:D,MATCH(SUM!$F$3,SUM!B:B,0),0)</f>
        <v>P085</v>
      </c>
      <c r="C199" s="116" t="s">
        <v>117</v>
      </c>
      <c r="D199" s="113" t="s">
        <v>117</v>
      </c>
      <c r="E199" s="116">
        <f t="shared" si="4"/>
        <v>2020</v>
      </c>
      <c r="F199" s="181" t="s">
        <v>1039</v>
      </c>
      <c r="G199" s="117" t="s">
        <v>211</v>
      </c>
      <c r="H199" s="114" t="s">
        <v>1040</v>
      </c>
      <c r="I199" s="113" t="str">
        <f>UPPER('01'!F9)</f>
        <v>NAAP - NÚCLEO DE ASSESSORIA A ADM. PÚBLICA</v>
      </c>
      <c r="J199" s="118" t="s">
        <v>6646</v>
      </c>
      <c r="K199" s="142" t="str">
        <f>INDEX(PA_EXTRACAOITEM!C:C,MATCH(F199,PA_EXTRACAOITEM!A:A,0),0)</f>
        <v>Nome do responsábel pelo preenchimento do aplicativo de informações</v>
      </c>
      <c r="N199" s="112" t="s">
        <v>2691</v>
      </c>
      <c r="O199" s="112">
        <v>72100413</v>
      </c>
      <c r="P199" s="112" t="s">
        <v>2294</v>
      </c>
    </row>
    <row r="200" spans="2:16" ht="12.75">
      <c r="B200" s="114" t="str">
        <f>INDEX(SUM!D:D,MATCH(SUM!$F$3,SUM!B:B,0),0)</f>
        <v>P085</v>
      </c>
      <c r="C200" s="116" t="s">
        <v>117</v>
      </c>
      <c r="D200" s="113" t="s">
        <v>117</v>
      </c>
      <c r="E200" s="116">
        <f t="shared" si="4"/>
        <v>2020</v>
      </c>
      <c r="F200" s="181" t="s">
        <v>1041</v>
      </c>
      <c r="G200" s="117" t="s">
        <v>212</v>
      </c>
      <c r="H200" s="114" t="s">
        <v>209</v>
      </c>
      <c r="I200" s="113" t="str">
        <f>LOWER('01'!F10)</f>
        <v>conexao@naap.com.br</v>
      </c>
      <c r="J200" s="118" t="s">
        <v>6646</v>
      </c>
      <c r="K200" s="142" t="str">
        <f>INDEX(PA_EXTRACAOITEM!C:C,MATCH(F200,PA_EXTRACAOITEM!A:A,0),0)</f>
        <v>Email do responsábel pelo preenchimento do aplicativo de informações</v>
      </c>
      <c r="N200" s="112" t="s">
        <v>2692</v>
      </c>
      <c r="O200" s="112">
        <v>72100414</v>
      </c>
      <c r="P200" s="112" t="s">
        <v>2296</v>
      </c>
    </row>
    <row r="201" spans="2:16" ht="12.75">
      <c r="B201" s="114" t="str">
        <f>INDEX(SUM!D:D,MATCH(SUM!$F$3,SUM!B:B,0),0)</f>
        <v>P085</v>
      </c>
      <c r="C201" s="116" t="s">
        <v>117</v>
      </c>
      <c r="D201" s="113" t="s">
        <v>117</v>
      </c>
      <c r="E201" s="116">
        <f t="shared" si="4"/>
        <v>2020</v>
      </c>
      <c r="F201" s="181" t="s">
        <v>1042</v>
      </c>
      <c r="G201" s="117" t="s">
        <v>213</v>
      </c>
      <c r="H201" s="114" t="s">
        <v>210</v>
      </c>
      <c r="I201" s="113">
        <f>'01'!F11</f>
        <v>8137213311</v>
      </c>
      <c r="J201" s="118" t="s">
        <v>6646</v>
      </c>
      <c r="K201" s="142" t="str">
        <f>INDEX(PA_EXTRACAOITEM!C:C,MATCH(F201,PA_EXTRACAOITEM!A:A,0),0)</f>
        <v>Telefone do responsábel pelo preenchimento do aplicativo de informações</v>
      </c>
      <c r="N201" s="112" t="s">
        <v>2693</v>
      </c>
      <c r="O201" s="112">
        <v>72100421</v>
      </c>
      <c r="P201" s="112" t="s">
        <v>2298</v>
      </c>
    </row>
    <row r="202" spans="2:16" ht="12.75">
      <c r="B202" s="114" t="str">
        <f>INDEX(SUM!D:D,MATCH(SUM!$F$3,SUM!B:B,0),0)</f>
        <v>P085</v>
      </c>
      <c r="C202" s="116" t="s">
        <v>117</v>
      </c>
      <c r="D202" s="113" t="s">
        <v>117</v>
      </c>
      <c r="E202" s="116">
        <f t="shared" si="4"/>
        <v>2020</v>
      </c>
      <c r="F202" s="181" t="s">
        <v>1068</v>
      </c>
      <c r="G202" s="117" t="s">
        <v>117</v>
      </c>
      <c r="H202" s="114" t="s">
        <v>1067</v>
      </c>
      <c r="I202" s="113" t="str">
        <f>LOWER('01'!W14)</f>
        <v>http://www.transparencianomunicipio.com.br/portal/v81/index/index.php?municipio=72&amp;represent=2</v>
      </c>
      <c r="J202" s="118" t="s">
        <v>6646</v>
      </c>
      <c r="K202" s="142" t="e">
        <f>INDEX(PA_EXTRACAOITEM!C:C,MATCH(F202,PA_EXTRACAOITEM!A:A,0),0)</f>
        <v>#N/A</v>
      </c>
      <c r="N202" s="112" t="s">
        <v>2694</v>
      </c>
      <c r="O202" s="112">
        <v>72100422</v>
      </c>
      <c r="P202" s="112" t="s">
        <v>2300</v>
      </c>
    </row>
    <row r="203" spans="2:16" ht="12.75">
      <c r="B203" s="114" t="str">
        <f>INDEX(SUM!D:D,MATCH(SUM!$F$3,SUM!B:B,0),0)</f>
        <v>P085</v>
      </c>
      <c r="C203" s="116" t="s">
        <v>117</v>
      </c>
      <c r="D203" s="113" t="s">
        <v>1043</v>
      </c>
      <c r="E203" s="116">
        <f t="shared" si="4"/>
        <v>2020</v>
      </c>
      <c r="F203" s="113" t="s">
        <v>6648</v>
      </c>
      <c r="G203" s="117" t="s">
        <v>117</v>
      </c>
      <c r="H203" s="114" t="s">
        <v>1288</v>
      </c>
      <c r="I203" s="118">
        <f>'13'!H10</f>
        <v>17250</v>
      </c>
      <c r="J203" s="118" t="s">
        <v>6646</v>
      </c>
      <c r="K203" s="142" t="str">
        <f>INDEX(PA_EXTRACAOITEM!C:C,MATCH(F203,PA_EXTRACAOITEM!A:A,0),0)</f>
        <v>Subsídio do Prefeito - Janeiro</v>
      </c>
      <c r="N203" s="112" t="s">
        <v>2695</v>
      </c>
      <c r="O203" s="112">
        <v>72100423</v>
      </c>
      <c r="P203" s="112" t="s">
        <v>2302</v>
      </c>
    </row>
    <row r="204" spans="2:16" ht="12.75">
      <c r="B204" s="114" t="str">
        <f>INDEX(SUM!D:D,MATCH(SUM!$F$3,SUM!B:B,0),0)</f>
        <v>P085</v>
      </c>
      <c r="C204" s="116" t="s">
        <v>117</v>
      </c>
      <c r="D204" s="113" t="s">
        <v>1043</v>
      </c>
      <c r="E204" s="116">
        <f t="shared" si="4"/>
        <v>2020</v>
      </c>
      <c r="F204" s="113" t="s">
        <v>6650</v>
      </c>
      <c r="G204" s="117" t="s">
        <v>117</v>
      </c>
      <c r="H204" s="114" t="s">
        <v>1289</v>
      </c>
      <c r="I204" s="118">
        <f>'13'!H11</f>
        <v>17250</v>
      </c>
      <c r="J204" s="118" t="s">
        <v>6646</v>
      </c>
      <c r="K204" s="142" t="str">
        <f>INDEX(PA_EXTRACAOITEM!C:C,MATCH(F204,PA_EXTRACAOITEM!A:A,0),0)</f>
        <v>Subsídio do Prefeito - Fevereiro</v>
      </c>
      <c r="N204" s="112" t="s">
        <v>2696</v>
      </c>
      <c r="O204" s="112">
        <v>72100441</v>
      </c>
      <c r="P204" s="112" t="s">
        <v>2308</v>
      </c>
    </row>
    <row r="205" spans="2:16" ht="12.75">
      <c r="B205" s="114" t="str">
        <f>INDEX(SUM!D:D,MATCH(SUM!$F$3,SUM!B:B,0),0)</f>
        <v>P085</v>
      </c>
      <c r="C205" s="116" t="s">
        <v>117</v>
      </c>
      <c r="D205" s="113" t="s">
        <v>1043</v>
      </c>
      <c r="E205" s="116">
        <f t="shared" si="4"/>
        <v>2020</v>
      </c>
      <c r="F205" s="113" t="s">
        <v>6652</v>
      </c>
      <c r="G205" s="117" t="s">
        <v>117</v>
      </c>
      <c r="H205" s="114" t="s">
        <v>1290</v>
      </c>
      <c r="I205" s="118">
        <f>'13'!H12</f>
        <v>17250</v>
      </c>
      <c r="J205" s="118" t="s">
        <v>6646</v>
      </c>
      <c r="K205" s="142" t="str">
        <f>INDEX(PA_EXTRACAOITEM!C:C,MATCH(F205,PA_EXTRACAOITEM!A:A,0),0)</f>
        <v>Subsídio do Prefeito - Março</v>
      </c>
      <c r="N205" s="112" t="s">
        <v>2697</v>
      </c>
      <c r="O205" s="112">
        <v>72100451</v>
      </c>
      <c r="P205" s="112" t="s">
        <v>2698</v>
      </c>
    </row>
    <row r="206" spans="2:16" ht="12.75">
      <c r="B206" s="114" t="str">
        <f>INDEX(SUM!D:D,MATCH(SUM!$F$3,SUM!B:B,0),0)</f>
        <v>P085</v>
      </c>
      <c r="C206" s="116" t="s">
        <v>117</v>
      </c>
      <c r="D206" s="113" t="s">
        <v>1043</v>
      </c>
      <c r="E206" s="116">
        <f t="shared" si="4"/>
        <v>2020</v>
      </c>
      <c r="F206" s="113" t="s">
        <v>6654</v>
      </c>
      <c r="G206" s="117" t="s">
        <v>117</v>
      </c>
      <c r="H206" s="114" t="s">
        <v>1291</v>
      </c>
      <c r="I206" s="118">
        <f>'13'!H13</f>
        <v>17250</v>
      </c>
      <c r="J206" s="118" t="s">
        <v>6646</v>
      </c>
      <c r="K206" s="142" t="str">
        <f>INDEX(PA_EXTRACAOITEM!C:C,MATCH(F206,PA_EXTRACAOITEM!A:A,0),0)</f>
        <v>Subsídio do Prefeito - Abril</v>
      </c>
      <c r="N206" s="112" t="s">
        <v>2699</v>
      </c>
      <c r="O206" s="112">
        <v>72100452</v>
      </c>
      <c r="P206" s="112" t="s">
        <v>2700</v>
      </c>
    </row>
    <row r="207" spans="2:16" ht="12.75">
      <c r="B207" s="114" t="str">
        <f>INDEX(SUM!D:D,MATCH(SUM!$F$3,SUM!B:B,0),0)</f>
        <v>P085</v>
      </c>
      <c r="C207" s="116" t="s">
        <v>117</v>
      </c>
      <c r="D207" s="113" t="s">
        <v>1043</v>
      </c>
      <c r="E207" s="116">
        <f t="shared" si="4"/>
        <v>2020</v>
      </c>
      <c r="F207" s="113" t="s">
        <v>6656</v>
      </c>
      <c r="G207" s="117" t="s">
        <v>117</v>
      </c>
      <c r="H207" s="114" t="s">
        <v>1292</v>
      </c>
      <c r="I207" s="118">
        <f>'13'!H14</f>
        <v>17250</v>
      </c>
      <c r="J207" s="118" t="s">
        <v>6646</v>
      </c>
      <c r="K207" s="142" t="str">
        <f>INDEX(PA_EXTRACAOITEM!C:C,MATCH(F207,PA_EXTRACAOITEM!A:A,0),0)</f>
        <v>Subsídio do Prefeito - Maio</v>
      </c>
      <c r="N207" s="112" t="s">
        <v>2701</v>
      </c>
      <c r="O207" s="112">
        <v>72109911</v>
      </c>
      <c r="P207" s="112" t="s">
        <v>2320</v>
      </c>
    </row>
    <row r="208" spans="2:16" ht="12.75">
      <c r="B208" s="114" t="str">
        <f>INDEX(SUM!D:D,MATCH(SUM!$F$3,SUM!B:B,0),0)</f>
        <v>P085</v>
      </c>
      <c r="C208" s="116" t="s">
        <v>117</v>
      </c>
      <c r="D208" s="113" t="s">
        <v>1043</v>
      </c>
      <c r="E208" s="116">
        <f t="shared" si="4"/>
        <v>2020</v>
      </c>
      <c r="F208" s="113" t="s">
        <v>6658</v>
      </c>
      <c r="G208" s="117" t="s">
        <v>117</v>
      </c>
      <c r="H208" s="114" t="s">
        <v>1293</v>
      </c>
      <c r="I208" s="118">
        <f>'13'!H15</f>
        <v>17250</v>
      </c>
      <c r="J208" s="118" t="s">
        <v>6646</v>
      </c>
      <c r="K208" s="142" t="str">
        <f>INDEX(PA_EXTRACAOITEM!C:C,MATCH(F208,PA_EXTRACAOITEM!A:A,0),0)</f>
        <v>Subsídio do Prefeito - Junho</v>
      </c>
      <c r="N208" s="112" t="s">
        <v>2702</v>
      </c>
      <c r="O208" s="112">
        <v>72109912</v>
      </c>
      <c r="P208" s="112" t="s">
        <v>2322</v>
      </c>
    </row>
    <row r="209" spans="2:16" ht="12.75">
      <c r="B209" s="114" t="str">
        <f>INDEX(SUM!D:D,MATCH(SUM!$F$3,SUM!B:B,0),0)</f>
        <v>P085</v>
      </c>
      <c r="C209" s="116" t="s">
        <v>117</v>
      </c>
      <c r="D209" s="113" t="s">
        <v>1043</v>
      </c>
      <c r="E209" s="116">
        <f t="shared" si="4"/>
        <v>2020</v>
      </c>
      <c r="F209" s="113" t="s">
        <v>6660</v>
      </c>
      <c r="G209" s="117" t="s">
        <v>117</v>
      </c>
      <c r="H209" s="114" t="s">
        <v>1294</v>
      </c>
      <c r="I209" s="118">
        <f>'13'!H16</f>
        <v>17250</v>
      </c>
      <c r="J209" s="118" t="s">
        <v>6646</v>
      </c>
      <c r="K209" s="142" t="str">
        <f>INDEX(PA_EXTRACAOITEM!C:C,MATCH(F209,PA_EXTRACAOITEM!A:A,0),0)</f>
        <v>Subsídio do Prefeito - Julho</v>
      </c>
      <c r="N209" s="112" t="s">
        <v>2703</v>
      </c>
      <c r="O209" s="112">
        <v>72180111</v>
      </c>
      <c r="P209" s="112" t="s">
        <v>2328</v>
      </c>
    </row>
    <row r="210" spans="2:16" ht="12.75">
      <c r="B210" s="114" t="str">
        <f>INDEX(SUM!D:D,MATCH(SUM!$F$3,SUM!B:B,0),0)</f>
        <v>P085</v>
      </c>
      <c r="C210" s="116" t="s">
        <v>117</v>
      </c>
      <c r="D210" s="113" t="s">
        <v>1043</v>
      </c>
      <c r="E210" s="116">
        <f t="shared" si="4"/>
        <v>2020</v>
      </c>
      <c r="F210" s="113" t="s">
        <v>6662</v>
      </c>
      <c r="G210" s="117" t="s">
        <v>117</v>
      </c>
      <c r="H210" s="114" t="s">
        <v>1295</v>
      </c>
      <c r="I210" s="118">
        <f>'13'!H17</f>
        <v>17250</v>
      </c>
      <c r="J210" s="118" t="s">
        <v>6646</v>
      </c>
      <c r="K210" s="142" t="str">
        <f>INDEX(PA_EXTRACAOITEM!C:C,MATCH(F210,PA_EXTRACAOITEM!A:A,0),0)</f>
        <v>Subsídio do Prefeito - Agosto</v>
      </c>
      <c r="N210" s="112" t="s">
        <v>2704</v>
      </c>
      <c r="O210" s="112">
        <v>77000000</v>
      </c>
      <c r="P210" s="112" t="s">
        <v>179</v>
      </c>
    </row>
    <row r="211" spans="2:16" ht="12.75">
      <c r="B211" s="114" t="str">
        <f>INDEX(SUM!D:D,MATCH(SUM!$F$3,SUM!B:B,0),0)</f>
        <v>P085</v>
      </c>
      <c r="C211" s="116" t="s">
        <v>117</v>
      </c>
      <c r="D211" s="113" t="s">
        <v>1043</v>
      </c>
      <c r="E211" s="116">
        <f t="shared" si="4"/>
        <v>2020</v>
      </c>
      <c r="F211" s="113" t="s">
        <v>6664</v>
      </c>
      <c r="G211" s="117" t="s">
        <v>117</v>
      </c>
      <c r="H211" s="114" t="s">
        <v>1296</v>
      </c>
      <c r="I211" s="118">
        <f>'13'!H18</f>
        <v>17250</v>
      </c>
      <c r="J211" s="118" t="s">
        <v>6646</v>
      </c>
      <c r="K211" s="142" t="str">
        <f>INDEX(PA_EXTRACAOITEM!C:C,MATCH(F211,PA_EXTRACAOITEM!A:A,0),0)</f>
        <v>Subsídio do Prefeito - Setembro</v>
      </c>
      <c r="N211" s="112" t="s">
        <v>2705</v>
      </c>
      <c r="O211" s="112">
        <v>77100000</v>
      </c>
      <c r="P211" s="112" t="s">
        <v>2437</v>
      </c>
    </row>
    <row r="212" spans="2:16" ht="12.75">
      <c r="B212" s="114" t="str">
        <f>INDEX(SUM!D:D,MATCH(SUM!$F$3,SUM!B:B,0),0)</f>
        <v>P085</v>
      </c>
      <c r="C212" s="116" t="s">
        <v>117</v>
      </c>
      <c r="D212" s="113" t="s">
        <v>1043</v>
      </c>
      <c r="E212" s="116">
        <f t="shared" si="4"/>
        <v>2020</v>
      </c>
      <c r="F212" s="113" t="s">
        <v>6666</v>
      </c>
      <c r="G212" s="117" t="s">
        <v>117</v>
      </c>
      <c r="H212" s="114" t="s">
        <v>1297</v>
      </c>
      <c r="I212" s="118">
        <f>'13'!H19</f>
        <v>17250</v>
      </c>
      <c r="J212" s="118" t="s">
        <v>6646</v>
      </c>
      <c r="K212" s="142" t="str">
        <f>INDEX(PA_EXTRACAOITEM!C:C,MATCH(F212,PA_EXTRACAOITEM!A:A,0),0)</f>
        <v>Subsídio do Prefeito - Outubro</v>
      </c>
      <c r="N212" s="112" t="s">
        <v>2706</v>
      </c>
      <c r="O212" s="112">
        <v>77180121</v>
      </c>
      <c r="P212" s="112" t="s">
        <v>2441</v>
      </c>
    </row>
    <row r="213" spans="2:16" ht="12.75">
      <c r="B213" s="114" t="str">
        <f>INDEX(SUM!D:D,MATCH(SUM!$F$3,SUM!B:B,0),0)</f>
        <v>P085</v>
      </c>
      <c r="C213" s="116" t="s">
        <v>117</v>
      </c>
      <c r="D213" s="113" t="s">
        <v>1043</v>
      </c>
      <c r="E213" s="116">
        <f t="shared" si="4"/>
        <v>2020</v>
      </c>
      <c r="F213" s="113" t="s">
        <v>6668</v>
      </c>
      <c r="G213" s="117" t="s">
        <v>117</v>
      </c>
      <c r="H213" s="114" t="s">
        <v>1298</v>
      </c>
      <c r="I213" s="118">
        <f>'13'!H20</f>
        <v>17250</v>
      </c>
      <c r="J213" s="118" t="s">
        <v>6646</v>
      </c>
      <c r="K213" s="142" t="str">
        <f>INDEX(PA_EXTRACAOITEM!C:C,MATCH(F213,PA_EXTRACAOITEM!A:A,0),0)</f>
        <v>Subsídio do Prefeito - Novembro</v>
      </c>
      <c r="N213" s="112" t="s">
        <v>2707</v>
      </c>
      <c r="O213" s="112">
        <v>77180131</v>
      </c>
      <c r="P213" s="112" t="s">
        <v>2443</v>
      </c>
    </row>
    <row r="214" spans="2:16" ht="12.75">
      <c r="B214" s="114" t="str">
        <f>INDEX(SUM!D:D,MATCH(SUM!$F$3,SUM!B:B,0),0)</f>
        <v>P085</v>
      </c>
      <c r="C214" s="116" t="s">
        <v>117</v>
      </c>
      <c r="D214" s="113" t="s">
        <v>1043</v>
      </c>
      <c r="E214" s="116">
        <f t="shared" si="4"/>
        <v>2020</v>
      </c>
      <c r="F214" s="113" t="s">
        <v>6670</v>
      </c>
      <c r="G214" s="117" t="s">
        <v>117</v>
      </c>
      <c r="H214" s="114" t="s">
        <v>1299</v>
      </c>
      <c r="I214" s="118">
        <f>'13'!H21</f>
        <v>17250</v>
      </c>
      <c r="J214" s="118" t="s">
        <v>6646</v>
      </c>
      <c r="K214" s="142" t="str">
        <f>INDEX(PA_EXTRACAOITEM!C:C,MATCH(F214,PA_EXTRACAOITEM!A:A,0),0)</f>
        <v>Subsídio do Prefeito - Dezembro</v>
      </c>
      <c r="N214" s="112" t="s">
        <v>2708</v>
      </c>
      <c r="O214" s="112">
        <v>77180141</v>
      </c>
      <c r="P214" s="112" t="s">
        <v>2445</v>
      </c>
    </row>
    <row r="215" spans="2:16" ht="12.75">
      <c r="B215" s="114" t="str">
        <f>INDEX(SUM!D:D,MATCH(SUM!$F$3,SUM!B:B,0),0)</f>
        <v>P085</v>
      </c>
      <c r="C215" s="116" t="s">
        <v>117</v>
      </c>
      <c r="D215" s="113" t="s">
        <v>1043</v>
      </c>
      <c r="E215" s="116">
        <f t="shared" si="4"/>
        <v>2020</v>
      </c>
      <c r="F215" s="113" t="s">
        <v>6672</v>
      </c>
      <c r="G215" s="117" t="s">
        <v>117</v>
      </c>
      <c r="H215" s="114" t="s">
        <v>1300</v>
      </c>
      <c r="I215" s="118">
        <f>'13'!H22</f>
        <v>0</v>
      </c>
      <c r="J215" s="118" t="s">
        <v>6646</v>
      </c>
      <c r="K215" s="142" t="str">
        <f>INDEX(PA_EXTRACAOITEM!C:C,MATCH(F215,PA_EXTRACAOITEM!A:A,0),0)</f>
        <v>Subsídio do Prefeito - 13o Salário</v>
      </c>
      <c r="N215" s="112" t="s">
        <v>2709</v>
      </c>
      <c r="O215" s="112">
        <v>77180151</v>
      </c>
      <c r="P215" s="112" t="s">
        <v>2447</v>
      </c>
    </row>
    <row r="216" spans="2:16" ht="12.75">
      <c r="B216" s="114" t="str">
        <f>INDEX(SUM!D:D,MATCH(SUM!$F$3,SUM!B:B,0),0)</f>
        <v>P085</v>
      </c>
      <c r="C216" s="116" t="s">
        <v>117</v>
      </c>
      <c r="D216" s="113" t="s">
        <v>1043</v>
      </c>
      <c r="E216" s="116">
        <f t="shared" si="4"/>
        <v>2020</v>
      </c>
      <c r="F216" s="113" t="s">
        <v>117</v>
      </c>
      <c r="G216" s="117" t="s">
        <v>117</v>
      </c>
      <c r="H216" s="114" t="s">
        <v>1301</v>
      </c>
      <c r="I216" s="113" t="str">
        <f>'13'!E10&amp;" "&amp;TEXT('13'!F10,"#.##0")&amp;"/"&amp;'13'!G10</f>
        <v>LEI MUNICIPAL N. 1.019/2016</v>
      </c>
      <c r="J216" s="113" t="s">
        <v>6674</v>
      </c>
      <c r="K216" s="142" t="e">
        <f>INDEX(PA_EXTRACAOITEM!C:C,MATCH(F216,PA_EXTRACAOITEM!A:A,0),0)</f>
        <v>#N/A</v>
      </c>
      <c r="N216" s="112" t="s">
        <v>2710</v>
      </c>
      <c r="O216" s="112">
        <v>77200000</v>
      </c>
      <c r="P216" s="112" t="s">
        <v>2493</v>
      </c>
    </row>
    <row r="217" spans="2:16" ht="12.75">
      <c r="B217" s="114" t="str">
        <f>INDEX(SUM!D:D,MATCH(SUM!$F$3,SUM!B:B,0),0)</f>
        <v>P085</v>
      </c>
      <c r="C217" s="116" t="s">
        <v>117</v>
      </c>
      <c r="D217" s="113" t="s">
        <v>1043</v>
      </c>
      <c r="E217" s="116">
        <f t="shared" si="4"/>
        <v>2020</v>
      </c>
      <c r="F217" s="113" t="s">
        <v>117</v>
      </c>
      <c r="G217" s="117" t="s">
        <v>117</v>
      </c>
      <c r="H217" s="114" t="s">
        <v>1302</v>
      </c>
      <c r="I217" s="113" t="str">
        <f>'13'!E11&amp;" "&amp;TEXT('13'!F11,"#.##0")&amp;"/"&amp;'13'!G11</f>
        <v>LEI MUNICIPAL N. 1.019/2016</v>
      </c>
      <c r="J217" s="113" t="s">
        <v>6674</v>
      </c>
      <c r="K217" s="142" t="e">
        <f>INDEX(PA_EXTRACAOITEM!C:C,MATCH(F217,PA_EXTRACAOITEM!A:A,0),0)</f>
        <v>#N/A</v>
      </c>
      <c r="N217" s="112" t="s">
        <v>2711</v>
      </c>
      <c r="O217" s="112">
        <v>77280711</v>
      </c>
      <c r="P217" s="112" t="s">
        <v>2509</v>
      </c>
    </row>
    <row r="218" spans="2:16" ht="12.75">
      <c r="B218" s="114" t="str">
        <f>INDEX(SUM!D:D,MATCH(SUM!$F$3,SUM!B:B,0),0)</f>
        <v>P085</v>
      </c>
      <c r="C218" s="116" t="s">
        <v>117</v>
      </c>
      <c r="D218" s="113" t="s">
        <v>1043</v>
      </c>
      <c r="E218" s="116">
        <f t="shared" si="4"/>
        <v>2020</v>
      </c>
      <c r="F218" s="113" t="s">
        <v>117</v>
      </c>
      <c r="G218" s="117" t="s">
        <v>117</v>
      </c>
      <c r="H218" s="114" t="s">
        <v>1303</v>
      </c>
      <c r="I218" s="113" t="str">
        <f>'13'!E12&amp;" "&amp;TEXT('13'!F12,"#.##0")&amp;"/"&amp;'13'!G12</f>
        <v>LEI MUNICIPAL N. 1.019/2016</v>
      </c>
      <c r="J218" s="113" t="s">
        <v>6674</v>
      </c>
      <c r="K218" s="142" t="e">
        <f>INDEX(PA_EXTRACAOITEM!C:C,MATCH(F218,PA_EXTRACAOITEM!A:A,0),0)</f>
        <v>#N/A</v>
      </c>
      <c r="N218" s="112" t="s">
        <v>2712</v>
      </c>
      <c r="O218" s="112">
        <v>77300000</v>
      </c>
      <c r="P218" s="112" t="s">
        <v>2518</v>
      </c>
    </row>
    <row r="219" spans="2:16" ht="12.75">
      <c r="B219" s="114" t="str">
        <f>INDEX(SUM!D:D,MATCH(SUM!$F$3,SUM!B:B,0),0)</f>
        <v>P085</v>
      </c>
      <c r="C219" s="116" t="s">
        <v>117</v>
      </c>
      <c r="D219" s="113" t="s">
        <v>1043</v>
      </c>
      <c r="E219" s="116">
        <f t="shared" si="4"/>
        <v>2020</v>
      </c>
      <c r="F219" s="113" t="s">
        <v>117</v>
      </c>
      <c r="G219" s="117" t="s">
        <v>117</v>
      </c>
      <c r="H219" s="114" t="s">
        <v>1304</v>
      </c>
      <c r="I219" s="113" t="str">
        <f>'13'!E13&amp;" "&amp;TEXT('13'!F13,"#.##0")&amp;"/"&amp;'13'!G13</f>
        <v>LEI MUNICIPAL N. 1.019/2016</v>
      </c>
      <c r="J219" s="113" t="s">
        <v>6674</v>
      </c>
      <c r="K219" s="142" t="e">
        <f>INDEX(PA_EXTRACAOITEM!C:C,MATCH(F219,PA_EXTRACAOITEM!A:A,0),0)</f>
        <v>#N/A</v>
      </c>
      <c r="N219" s="112" t="s">
        <v>2713</v>
      </c>
      <c r="O219" s="112">
        <v>77380211</v>
      </c>
      <c r="P219" s="112" t="s">
        <v>2522</v>
      </c>
    </row>
    <row r="220" spans="2:16" ht="12.75">
      <c r="B220" s="114" t="str">
        <f>INDEX(SUM!D:D,MATCH(SUM!$F$3,SUM!B:B,0),0)</f>
        <v>P085</v>
      </c>
      <c r="C220" s="116" t="s">
        <v>117</v>
      </c>
      <c r="D220" s="113" t="s">
        <v>1043</v>
      </c>
      <c r="E220" s="116">
        <f t="shared" si="4"/>
        <v>2020</v>
      </c>
      <c r="F220" s="113" t="s">
        <v>117</v>
      </c>
      <c r="G220" s="117" t="s">
        <v>117</v>
      </c>
      <c r="H220" s="114" t="s">
        <v>1305</v>
      </c>
      <c r="I220" s="113" t="str">
        <f>'13'!E14&amp;" "&amp;TEXT('13'!F14,"#.##0")&amp;"/"&amp;'13'!G14</f>
        <v>LEI MUNICIPAL N. 1.019/2016</v>
      </c>
      <c r="J220" s="113" t="s">
        <v>6674</v>
      </c>
      <c r="K220" s="142" t="e">
        <f>INDEX(PA_EXTRACAOITEM!C:C,MATCH(F220,PA_EXTRACAOITEM!A:A,0),0)</f>
        <v>#N/A</v>
      </c>
      <c r="N220" s="112" t="s">
        <v>2714</v>
      </c>
      <c r="O220" s="112">
        <v>79000000</v>
      </c>
      <c r="P220" s="112" t="s">
        <v>44</v>
      </c>
    </row>
    <row r="221" spans="2:16" ht="12.75">
      <c r="B221" s="114" t="str">
        <f>INDEX(SUM!D:D,MATCH(SUM!$F$3,SUM!B:B,0),0)</f>
        <v>P085</v>
      </c>
      <c r="C221" s="116" t="s">
        <v>117</v>
      </c>
      <c r="D221" s="113" t="s">
        <v>1043</v>
      </c>
      <c r="E221" s="116">
        <f t="shared" si="4"/>
        <v>2020</v>
      </c>
      <c r="F221" s="113" t="s">
        <v>117</v>
      </c>
      <c r="G221" s="117" t="s">
        <v>117</v>
      </c>
      <c r="H221" s="114" t="s">
        <v>1306</v>
      </c>
      <c r="I221" s="113" t="str">
        <f>'13'!E15&amp;" "&amp;TEXT('13'!F15,"#.##0")&amp;"/"&amp;'13'!G15</f>
        <v>LEI MUNICIPAL N. 1.019/2016</v>
      </c>
      <c r="J221" s="113" t="s">
        <v>6674</v>
      </c>
      <c r="K221" s="142" t="e">
        <f>INDEX(PA_EXTRACAOITEM!C:C,MATCH(F221,PA_EXTRACAOITEM!A:A,0),0)</f>
        <v>#N/A</v>
      </c>
      <c r="N221" s="112" t="s">
        <v>2715</v>
      </c>
      <c r="O221" s="112">
        <v>79100000</v>
      </c>
      <c r="P221" s="112" t="s">
        <v>2553</v>
      </c>
    </row>
    <row r="222" spans="2:16" ht="12.75">
      <c r="B222" s="114" t="str">
        <f>INDEX(SUM!D:D,MATCH(SUM!$F$3,SUM!B:B,0),0)</f>
        <v>P085</v>
      </c>
      <c r="C222" s="116" t="s">
        <v>117</v>
      </c>
      <c r="D222" s="113" t="s">
        <v>1043</v>
      </c>
      <c r="E222" s="116">
        <f t="shared" si="4"/>
        <v>2020</v>
      </c>
      <c r="F222" s="113" t="s">
        <v>117</v>
      </c>
      <c r="G222" s="117" t="s">
        <v>117</v>
      </c>
      <c r="H222" s="114" t="s">
        <v>1307</v>
      </c>
      <c r="I222" s="113" t="str">
        <f>'13'!E16&amp;" "&amp;TEXT('13'!F16,"#.##0")&amp;"/"&amp;'13'!G16</f>
        <v>LEI MUNICIPAL N. 1.019/2016</v>
      </c>
      <c r="J222" s="113" t="s">
        <v>6674</v>
      </c>
      <c r="K222" s="142" t="e">
        <f>INDEX(PA_EXTRACAOITEM!C:C,MATCH(F222,PA_EXTRACAOITEM!A:A,0),0)</f>
        <v>#N/A</v>
      </c>
      <c r="N222" s="112" t="s">
        <v>2716</v>
      </c>
      <c r="O222" s="112">
        <v>79100111</v>
      </c>
      <c r="P222" s="112" t="s">
        <v>2555</v>
      </c>
    </row>
    <row r="223" spans="2:16" ht="12.75">
      <c r="B223" s="114" t="str">
        <f>INDEX(SUM!D:D,MATCH(SUM!$F$3,SUM!B:B,0),0)</f>
        <v>P085</v>
      </c>
      <c r="C223" s="116" t="s">
        <v>117</v>
      </c>
      <c r="D223" s="113" t="s">
        <v>1043</v>
      </c>
      <c r="E223" s="116">
        <f t="shared" si="4"/>
        <v>2020</v>
      </c>
      <c r="F223" s="113" t="s">
        <v>117</v>
      </c>
      <c r="G223" s="117" t="s">
        <v>117</v>
      </c>
      <c r="H223" s="114" t="s">
        <v>1308</v>
      </c>
      <c r="I223" s="113" t="str">
        <f>'13'!E17&amp;" "&amp;TEXT('13'!F17,"#.##0")&amp;"/"&amp;'13'!G17</f>
        <v>LEI MUNICIPAL N. 1.019/2016</v>
      </c>
      <c r="J223" s="113" t="s">
        <v>6674</v>
      </c>
      <c r="K223" s="142" t="e">
        <f>INDEX(PA_EXTRACAOITEM!C:C,MATCH(F223,PA_EXTRACAOITEM!A:A,0),0)</f>
        <v>#N/A</v>
      </c>
      <c r="N223" s="112" t="s">
        <v>2717</v>
      </c>
      <c r="O223" s="112">
        <v>79100112</v>
      </c>
      <c r="P223" s="112" t="s">
        <v>2557</v>
      </c>
    </row>
    <row r="224" spans="2:16" ht="12.75">
      <c r="B224" s="114" t="str">
        <f>INDEX(SUM!D:D,MATCH(SUM!$F$3,SUM!B:B,0),0)</f>
        <v>P085</v>
      </c>
      <c r="C224" s="116" t="s">
        <v>117</v>
      </c>
      <c r="D224" s="113" t="s">
        <v>1043</v>
      </c>
      <c r="E224" s="116">
        <f t="shared" si="4"/>
        <v>2020</v>
      </c>
      <c r="F224" s="113" t="s">
        <v>117</v>
      </c>
      <c r="G224" s="117" t="s">
        <v>117</v>
      </c>
      <c r="H224" s="114" t="s">
        <v>1309</v>
      </c>
      <c r="I224" s="113" t="str">
        <f>'13'!E18&amp;" "&amp;TEXT('13'!F18,"#.##0")&amp;"/"&amp;'13'!G18</f>
        <v>LEI MUNICIPAL N. 1.019/2016</v>
      </c>
      <c r="J224" s="113" t="s">
        <v>6674</v>
      </c>
      <c r="K224" s="142" t="e">
        <f>INDEX(PA_EXTRACAOITEM!C:C,MATCH(F224,PA_EXTRACAOITEM!A:A,0),0)</f>
        <v>#N/A</v>
      </c>
      <c r="N224" s="112" t="s">
        <v>2718</v>
      </c>
      <c r="O224" s="112">
        <v>79100911</v>
      </c>
      <c r="P224" s="112" t="s">
        <v>2565</v>
      </c>
    </row>
    <row r="225" spans="2:16" ht="12.75">
      <c r="B225" s="114" t="str">
        <f>INDEX(SUM!D:D,MATCH(SUM!$F$3,SUM!B:B,0),0)</f>
        <v>P085</v>
      </c>
      <c r="C225" s="116" t="s">
        <v>117</v>
      </c>
      <c r="D225" s="113" t="s">
        <v>1043</v>
      </c>
      <c r="E225" s="116">
        <f t="shared" si="4"/>
        <v>2020</v>
      </c>
      <c r="F225" s="113" t="s">
        <v>117</v>
      </c>
      <c r="G225" s="117" t="s">
        <v>117</v>
      </c>
      <c r="H225" s="114" t="s">
        <v>1310</v>
      </c>
      <c r="I225" s="113" t="str">
        <f>'13'!E19&amp;" "&amp;TEXT('13'!F19,"#.##0")&amp;"/"&amp;'13'!G19</f>
        <v>LEI MUNICIPAL N. 1.019/2016</v>
      </c>
      <c r="J225" s="113" t="s">
        <v>6674</v>
      </c>
      <c r="K225" s="142" t="e">
        <f>INDEX(PA_EXTRACAOITEM!C:C,MATCH(F225,PA_EXTRACAOITEM!A:A,0),0)</f>
        <v>#N/A</v>
      </c>
      <c r="N225" s="112" t="s">
        <v>2719</v>
      </c>
      <c r="O225" s="112">
        <v>79200000</v>
      </c>
      <c r="P225" s="112" t="s">
        <v>2567</v>
      </c>
    </row>
    <row r="226" spans="2:16" ht="12.75">
      <c r="B226" s="114" t="str">
        <f>INDEX(SUM!D:D,MATCH(SUM!$F$3,SUM!B:B,0),0)</f>
        <v>P085</v>
      </c>
      <c r="C226" s="116" t="s">
        <v>117</v>
      </c>
      <c r="D226" s="113" t="s">
        <v>1043</v>
      </c>
      <c r="E226" s="116">
        <f t="shared" si="4"/>
        <v>2020</v>
      </c>
      <c r="F226" s="113" t="s">
        <v>117</v>
      </c>
      <c r="G226" s="117" t="s">
        <v>117</v>
      </c>
      <c r="H226" s="114" t="s">
        <v>1311</v>
      </c>
      <c r="I226" s="113" t="str">
        <f>'13'!E20&amp;" "&amp;TEXT('13'!F20,"#.##0")&amp;"/"&amp;'13'!G20</f>
        <v>LEI MUNICIPAL N. 1.019/2016</v>
      </c>
      <c r="J226" s="113" t="s">
        <v>6674</v>
      </c>
      <c r="K226" s="142" t="e">
        <f>INDEX(PA_EXTRACAOITEM!C:C,MATCH(F226,PA_EXTRACAOITEM!A:A,0),0)</f>
        <v>#N/A</v>
      </c>
      <c r="N226" s="112" t="s">
        <v>2720</v>
      </c>
      <c r="O226" s="112">
        <v>79219911</v>
      </c>
      <c r="P226" s="112" t="s">
        <v>2571</v>
      </c>
    </row>
    <row r="227" spans="2:16" ht="12.75">
      <c r="B227" s="114" t="str">
        <f>INDEX(SUM!D:D,MATCH(SUM!$F$3,SUM!B:B,0),0)</f>
        <v>P085</v>
      </c>
      <c r="C227" s="116" t="s">
        <v>117</v>
      </c>
      <c r="D227" s="113" t="s">
        <v>1043</v>
      </c>
      <c r="E227" s="116">
        <f t="shared" si="4"/>
        <v>2020</v>
      </c>
      <c r="F227" s="113" t="s">
        <v>117</v>
      </c>
      <c r="G227" s="117" t="s">
        <v>117</v>
      </c>
      <c r="H227" s="114" t="s">
        <v>1312</v>
      </c>
      <c r="I227" s="113" t="str">
        <f>'13'!E21&amp;" "&amp;TEXT('13'!F21,"#.##0")&amp;"/"&amp;'13'!G21</f>
        <v>LEI MUNICIPAL N. 1.019/2016</v>
      </c>
      <c r="J227" s="113" t="s">
        <v>6674</v>
      </c>
      <c r="K227" s="142" t="e">
        <f>INDEX(PA_EXTRACAOITEM!C:C,MATCH(F227,PA_EXTRACAOITEM!A:A,0),0)</f>
        <v>#N/A</v>
      </c>
      <c r="N227" s="112" t="s">
        <v>2721</v>
      </c>
      <c r="O227" s="112">
        <v>79229911</v>
      </c>
      <c r="P227" s="112" t="s">
        <v>2579</v>
      </c>
    </row>
    <row r="228" spans="2:16" ht="12.75">
      <c r="B228" s="114" t="str">
        <f>INDEX(SUM!D:D,MATCH(SUM!$F$3,SUM!B:B,0),0)</f>
        <v>P085</v>
      </c>
      <c r="C228" s="116">
        <v>45</v>
      </c>
      <c r="D228" s="113" t="s">
        <v>1348</v>
      </c>
      <c r="E228" s="116">
        <f t="shared" si="4"/>
        <v>2020</v>
      </c>
      <c r="F228" s="181" t="s">
        <v>1461</v>
      </c>
      <c r="G228" s="117" t="s">
        <v>117</v>
      </c>
      <c r="H228" s="114" t="s">
        <v>1022</v>
      </c>
      <c r="I228" s="118">
        <f>'15'!D16</f>
        <v>132711.86</v>
      </c>
      <c r="J228" s="118" t="s">
        <v>6646</v>
      </c>
      <c r="K228" s="142" t="str">
        <f>INDEX(PA_EXTRACAOITEM!C:C,MATCH(F228,PA_EXTRACAOITEM!A:A,0),0)</f>
        <v>Retenção - Janeiro</v>
      </c>
      <c r="N228" s="112" t="s">
        <v>2722</v>
      </c>
      <c r="O228" s="112">
        <v>79900000</v>
      </c>
      <c r="P228" s="112" t="s">
        <v>2593</v>
      </c>
    </row>
    <row r="229" spans="2:16" ht="12.75">
      <c r="B229" s="114" t="str">
        <f>INDEX(SUM!D:D,MATCH(SUM!$F$3,SUM!B:B,0),0)</f>
        <v>P085</v>
      </c>
      <c r="C229" s="116">
        <v>45</v>
      </c>
      <c r="D229" s="113" t="s">
        <v>1348</v>
      </c>
      <c r="E229" s="116">
        <f t="shared" si="4"/>
        <v>2020</v>
      </c>
      <c r="F229" s="181" t="s">
        <v>1462</v>
      </c>
      <c r="G229" s="117" t="s">
        <v>117</v>
      </c>
      <c r="H229" s="114" t="s">
        <v>1023</v>
      </c>
      <c r="I229" s="118">
        <f>'15'!D17</f>
        <v>140303.48</v>
      </c>
      <c r="J229" s="118" t="s">
        <v>6646</v>
      </c>
      <c r="K229" s="142" t="str">
        <f>INDEX(PA_EXTRACAOITEM!C:C,MATCH(F229,PA_EXTRACAOITEM!A:A,0),0)</f>
        <v>Retenção - Fevereiro</v>
      </c>
      <c r="N229" s="112" t="s">
        <v>2723</v>
      </c>
      <c r="O229" s="112">
        <v>79900111</v>
      </c>
      <c r="P229" s="112" t="s">
        <v>2595</v>
      </c>
    </row>
    <row r="230" spans="2:16" ht="12.75">
      <c r="B230" s="114" t="str">
        <f>INDEX(SUM!D:D,MATCH(SUM!$F$3,SUM!B:B,0),0)</f>
        <v>P085</v>
      </c>
      <c r="C230" s="116">
        <v>45</v>
      </c>
      <c r="D230" s="113" t="s">
        <v>1348</v>
      </c>
      <c r="E230" s="116">
        <f t="shared" si="4"/>
        <v>2020</v>
      </c>
      <c r="F230" s="181" t="s">
        <v>1463</v>
      </c>
      <c r="G230" s="117" t="s">
        <v>117</v>
      </c>
      <c r="H230" s="114" t="s">
        <v>1024</v>
      </c>
      <c r="I230" s="118">
        <f>'15'!D18</f>
        <v>150654.17</v>
      </c>
      <c r="J230" s="118" t="s">
        <v>6646</v>
      </c>
      <c r="K230" s="142" t="str">
        <f>INDEX(PA_EXTRACAOITEM!C:C,MATCH(F230,PA_EXTRACAOITEM!A:A,0),0)</f>
        <v>Retenção - Março</v>
      </c>
      <c r="N230" s="112" t="s">
        <v>2724</v>
      </c>
      <c r="O230" s="112">
        <v>79900311</v>
      </c>
      <c r="P230" s="112" t="s">
        <v>2597</v>
      </c>
    </row>
    <row r="231" spans="2:16" ht="12.75">
      <c r="B231" s="114" t="str">
        <f>INDEX(SUM!D:D,MATCH(SUM!$F$3,SUM!B:B,0),0)</f>
        <v>P085</v>
      </c>
      <c r="C231" s="116">
        <v>45</v>
      </c>
      <c r="D231" s="113" t="s">
        <v>1348</v>
      </c>
      <c r="E231" s="116">
        <f t="shared" si="4"/>
        <v>2020</v>
      </c>
      <c r="F231" s="181" t="s">
        <v>1464</v>
      </c>
      <c r="G231" s="117" t="s">
        <v>117</v>
      </c>
      <c r="H231" s="114" t="s">
        <v>1025</v>
      </c>
      <c r="I231" s="118">
        <f>'15'!D19</f>
        <v>141911.17</v>
      </c>
      <c r="J231" s="118" t="s">
        <v>6646</v>
      </c>
      <c r="K231" s="142" t="str">
        <f>INDEX(PA_EXTRACAOITEM!C:C,MATCH(F231,PA_EXTRACAOITEM!A:A,0),0)</f>
        <v>Retenção - Abril</v>
      </c>
      <c r="N231" s="112" t="s">
        <v>2725</v>
      </c>
      <c r="O231" s="112">
        <v>79901211</v>
      </c>
      <c r="P231" s="112" t="s">
        <v>2601</v>
      </c>
    </row>
    <row r="232" spans="2:16" ht="12.75">
      <c r="B232" s="114" t="str">
        <f>INDEX(SUM!D:D,MATCH(SUM!$F$3,SUM!B:B,0),0)</f>
        <v>P085</v>
      </c>
      <c r="C232" s="116">
        <v>45</v>
      </c>
      <c r="D232" s="113" t="s">
        <v>1348</v>
      </c>
      <c r="E232" s="116">
        <f t="shared" si="4"/>
        <v>2020</v>
      </c>
      <c r="F232" s="181" t="s">
        <v>1465</v>
      </c>
      <c r="G232" s="117" t="s">
        <v>117</v>
      </c>
      <c r="H232" s="114" t="s">
        <v>1026</v>
      </c>
      <c r="I232" s="118">
        <f>'15'!D20</f>
        <v>142376.89</v>
      </c>
      <c r="J232" s="118" t="s">
        <v>6646</v>
      </c>
      <c r="K232" s="142" t="str">
        <f>INDEX(PA_EXTRACAOITEM!C:C,MATCH(F232,PA_EXTRACAOITEM!A:A,0),0)</f>
        <v>Retenção - Maio</v>
      </c>
      <c r="N232" s="112" t="s">
        <v>2726</v>
      </c>
      <c r="O232" s="112">
        <v>80000000</v>
      </c>
      <c r="P232" s="112" t="s">
        <v>287</v>
      </c>
    </row>
    <row r="233" spans="2:16" ht="12.75">
      <c r="B233" s="114" t="str">
        <f>INDEX(SUM!D:D,MATCH(SUM!$F$3,SUM!B:B,0),0)</f>
        <v>P085</v>
      </c>
      <c r="C233" s="116">
        <v>45</v>
      </c>
      <c r="D233" s="113" t="s">
        <v>1348</v>
      </c>
      <c r="E233" s="116">
        <f t="shared" si="4"/>
        <v>2020</v>
      </c>
      <c r="F233" s="181" t="s">
        <v>1466</v>
      </c>
      <c r="G233" s="117" t="s">
        <v>117</v>
      </c>
      <c r="H233" s="114" t="s">
        <v>1027</v>
      </c>
      <c r="I233" s="118">
        <f>'15'!D21</f>
        <v>141090.98</v>
      </c>
      <c r="J233" s="118" t="s">
        <v>6646</v>
      </c>
      <c r="K233" s="142" t="str">
        <f>INDEX(PA_EXTRACAOITEM!C:C,MATCH(F233,PA_EXTRACAOITEM!A:A,0),0)</f>
        <v>Retenção - Junho</v>
      </c>
      <c r="N233" s="112" t="s">
        <v>2727</v>
      </c>
      <c r="O233" s="112">
        <v>81000000</v>
      </c>
      <c r="P233" s="112" t="s">
        <v>2618</v>
      </c>
    </row>
    <row r="234" spans="2:16" ht="12.75">
      <c r="B234" s="114" t="str">
        <f>INDEX(SUM!D:D,MATCH(SUM!$F$3,SUM!B:B,0),0)</f>
        <v>P085</v>
      </c>
      <c r="C234" s="116">
        <v>45</v>
      </c>
      <c r="D234" s="113" t="s">
        <v>1348</v>
      </c>
      <c r="E234" s="116">
        <f t="shared" si="4"/>
        <v>2020</v>
      </c>
      <c r="F234" s="181" t="s">
        <v>1467</v>
      </c>
      <c r="G234" s="117" t="s">
        <v>117</v>
      </c>
      <c r="H234" s="114" t="s">
        <v>1028</v>
      </c>
      <c r="I234" s="118">
        <f>'15'!D22</f>
        <v>141048.34</v>
      </c>
      <c r="J234" s="118" t="s">
        <v>6646</v>
      </c>
      <c r="K234" s="142" t="str">
        <f>INDEX(PA_EXTRACAOITEM!C:C,MATCH(F234,PA_EXTRACAOITEM!A:A,0),0)</f>
        <v>Retenção - Julho</v>
      </c>
      <c r="N234" s="112" t="s">
        <v>2728</v>
      </c>
      <c r="O234" s="112">
        <v>84000000</v>
      </c>
      <c r="P234" s="112" t="s">
        <v>2638</v>
      </c>
    </row>
    <row r="235" spans="2:16" ht="12.75">
      <c r="B235" s="114" t="str">
        <f>INDEX(SUM!D:D,MATCH(SUM!$F$3,SUM!B:B,0),0)</f>
        <v>P085</v>
      </c>
      <c r="C235" s="116">
        <v>45</v>
      </c>
      <c r="D235" s="113" t="s">
        <v>1348</v>
      </c>
      <c r="E235" s="116">
        <f t="shared" si="4"/>
        <v>2020</v>
      </c>
      <c r="F235" s="181" t="s">
        <v>1468</v>
      </c>
      <c r="G235" s="117" t="s">
        <v>117</v>
      </c>
      <c r="H235" s="114" t="s">
        <v>1029</v>
      </c>
      <c r="I235" s="118">
        <f>'15'!D23</f>
        <v>140692.6</v>
      </c>
      <c r="J235" s="118" t="s">
        <v>6646</v>
      </c>
      <c r="K235" s="142" t="str">
        <f>INDEX(PA_EXTRACAOITEM!C:C,MATCH(F235,PA_EXTRACAOITEM!A:A,0),0)</f>
        <v>Retenção - Agosto</v>
      </c>
      <c r="N235" s="112" t="s">
        <v>2729</v>
      </c>
      <c r="O235" s="112">
        <v>89000000</v>
      </c>
      <c r="P235" s="112" t="s">
        <v>2676</v>
      </c>
    </row>
    <row r="236" spans="2:16" ht="12.75">
      <c r="B236" s="114" t="str">
        <f>INDEX(SUM!D:D,MATCH(SUM!$F$3,SUM!B:B,0),0)</f>
        <v>P085</v>
      </c>
      <c r="C236" s="116">
        <v>45</v>
      </c>
      <c r="D236" s="113" t="s">
        <v>1348</v>
      </c>
      <c r="E236" s="116">
        <f t="shared" si="4"/>
        <v>2020</v>
      </c>
      <c r="F236" s="181" t="s">
        <v>1469</v>
      </c>
      <c r="G236" s="117" t="s">
        <v>117</v>
      </c>
      <c r="H236" s="114" t="s">
        <v>1030</v>
      </c>
      <c r="I236" s="118">
        <f>'15'!D24</f>
        <v>140526.03</v>
      </c>
      <c r="J236" s="118" t="s">
        <v>6646</v>
      </c>
      <c r="K236" s="142" t="str">
        <f>INDEX(PA_EXTRACAOITEM!C:C,MATCH(F236,PA_EXTRACAOITEM!A:A,0),0)</f>
        <v>Retenção - Setembro</v>
      </c>
      <c r="N236" s="112" t="s">
        <v>2730</v>
      </c>
      <c r="O236" s="112">
        <v>89900000</v>
      </c>
      <c r="P236" s="112" t="s">
        <v>2678</v>
      </c>
    </row>
    <row r="237" spans="2:16" ht="12.75">
      <c r="B237" s="114" t="str">
        <f>INDEX(SUM!D:D,MATCH(SUM!$F$3,SUM!B:B,0),0)</f>
        <v>P085</v>
      </c>
      <c r="C237" s="116">
        <v>45</v>
      </c>
      <c r="D237" s="113" t="s">
        <v>1348</v>
      </c>
      <c r="E237" s="116">
        <f t="shared" si="4"/>
        <v>2020</v>
      </c>
      <c r="F237" s="181" t="s">
        <v>1470</v>
      </c>
      <c r="G237" s="117" t="s">
        <v>117</v>
      </c>
      <c r="H237" s="114" t="s">
        <v>1031</v>
      </c>
      <c r="I237" s="118">
        <f>'15'!D25</f>
        <v>140458.64</v>
      </c>
      <c r="J237" s="118" t="s">
        <v>6646</v>
      </c>
      <c r="K237" s="142" t="str">
        <f>INDEX(PA_EXTRACAOITEM!C:C,MATCH(F237,PA_EXTRACAOITEM!A:A,0),0)</f>
        <v>Retenção - Outubro</v>
      </c>
      <c r="N237" s="112" t="s">
        <v>2731</v>
      </c>
      <c r="O237" s="112">
        <v>90000000000</v>
      </c>
      <c r="P237" s="112" t="s">
        <v>2732</v>
      </c>
    </row>
    <row r="238" spans="2:16" ht="12.75">
      <c r="B238" s="114" t="str">
        <f>INDEX(SUM!D:D,MATCH(SUM!$F$3,SUM!B:B,0),0)</f>
        <v>P085</v>
      </c>
      <c r="C238" s="116">
        <v>45</v>
      </c>
      <c r="D238" s="113" t="s">
        <v>1348</v>
      </c>
      <c r="E238" s="116">
        <f t="shared" si="4"/>
        <v>2020</v>
      </c>
      <c r="F238" s="181" t="s">
        <v>1471</v>
      </c>
      <c r="G238" s="117" t="s">
        <v>117</v>
      </c>
      <c r="H238" s="114" t="s">
        <v>1032</v>
      </c>
      <c r="I238" s="118">
        <f>'15'!D26</f>
        <v>140144.78</v>
      </c>
      <c r="J238" s="118" t="s">
        <v>6646</v>
      </c>
      <c r="K238" s="142" t="str">
        <f>INDEX(PA_EXTRACAOITEM!C:C,MATCH(F238,PA_EXTRACAOITEM!A:A,0),0)</f>
        <v>Retenção - Novembro</v>
      </c>
      <c r="N238" s="112" t="s">
        <v>2733</v>
      </c>
      <c r="O238" s="112">
        <v>91000000000</v>
      </c>
      <c r="P238" s="112" t="s">
        <v>2734</v>
      </c>
    </row>
    <row r="239" spans="2:16" ht="12.75">
      <c r="B239" s="114" t="str">
        <f>INDEX(SUM!D:D,MATCH(SUM!$F$3,SUM!B:B,0),0)</f>
        <v>P085</v>
      </c>
      <c r="C239" s="116">
        <v>45</v>
      </c>
      <c r="D239" s="113" t="s">
        <v>1348</v>
      </c>
      <c r="E239" s="116">
        <f t="shared" si="4"/>
        <v>2020</v>
      </c>
      <c r="F239" s="181" t="s">
        <v>1472</v>
      </c>
      <c r="G239" s="117" t="s">
        <v>117</v>
      </c>
      <c r="H239" s="114" t="s">
        <v>1033</v>
      </c>
      <c r="I239" s="118">
        <f>'15'!D27</f>
        <v>139141.21</v>
      </c>
      <c r="J239" s="118" t="s">
        <v>6646</v>
      </c>
      <c r="K239" s="142" t="str">
        <f>INDEX(PA_EXTRACAOITEM!C:C,MATCH(F239,PA_EXTRACAOITEM!A:A,0),0)</f>
        <v>Retenção - Dezembro</v>
      </c>
      <c r="N239" s="112" t="s">
        <v>2735</v>
      </c>
      <c r="O239" s="112">
        <v>91100000000</v>
      </c>
      <c r="P239" s="112" t="s">
        <v>2736</v>
      </c>
    </row>
    <row r="240" spans="2:16" ht="12.75">
      <c r="B240" s="114" t="str">
        <f>INDEX(SUM!D:D,MATCH(SUM!$F$3,SUM!B:B,0),0)</f>
        <v>P085</v>
      </c>
      <c r="C240" s="116">
        <v>45</v>
      </c>
      <c r="D240" s="113" t="s">
        <v>1348</v>
      </c>
      <c r="E240" s="116">
        <f t="shared" si="4"/>
        <v>2020</v>
      </c>
      <c r="F240" s="181" t="s">
        <v>1473</v>
      </c>
      <c r="G240" s="117" t="s">
        <v>117</v>
      </c>
      <c r="H240" s="114" t="s">
        <v>1034</v>
      </c>
      <c r="I240" s="118">
        <f>'15'!D28</f>
        <v>139797.46</v>
      </c>
      <c r="J240" s="118" t="s">
        <v>6646</v>
      </c>
      <c r="K240" s="142" t="str">
        <f>INDEX(PA_EXTRACAOITEM!C:C,MATCH(F240,PA_EXTRACAOITEM!A:A,0),0)</f>
        <v>Retenção - 13° Salário</v>
      </c>
      <c r="N240" s="112" t="s">
        <v>2737</v>
      </c>
      <c r="O240" s="112">
        <v>91110000000</v>
      </c>
      <c r="P240" s="112" t="s">
        <v>2738</v>
      </c>
    </row>
    <row r="241" spans="2:16" ht="12.75">
      <c r="B241" s="114" t="str">
        <f>INDEX(SUM!D:D,MATCH(SUM!$F$3,SUM!B:B,0),0)</f>
        <v>P085</v>
      </c>
      <c r="C241" s="116">
        <v>45</v>
      </c>
      <c r="D241" s="113" t="s">
        <v>1348</v>
      </c>
      <c r="E241" s="116">
        <f t="shared" si="4"/>
        <v>2020</v>
      </c>
      <c r="F241" s="181" t="s">
        <v>1474</v>
      </c>
      <c r="G241" s="117" t="s">
        <v>117</v>
      </c>
      <c r="H241" s="114" t="s">
        <v>1351</v>
      </c>
      <c r="I241" s="118">
        <f>'15'!E16</f>
        <v>132711.86</v>
      </c>
      <c r="J241" s="118" t="s">
        <v>6646</v>
      </c>
      <c r="K241" s="142" t="str">
        <f>INDEX(PA_EXTRACAOITEM!C:C,MATCH(F241,PA_EXTRACAOITEM!A:A,0),0)</f>
        <v>Contabilizada - Janeiro</v>
      </c>
      <c r="N241" s="112" t="s">
        <v>2739</v>
      </c>
      <c r="O241" s="112">
        <v>91111000000</v>
      </c>
      <c r="P241" s="112" t="s">
        <v>2740</v>
      </c>
    </row>
    <row r="242" spans="2:16" ht="12.75">
      <c r="B242" s="114" t="str">
        <f>INDEX(SUM!D:D,MATCH(SUM!$F$3,SUM!B:B,0),0)</f>
        <v>P085</v>
      </c>
      <c r="C242" s="116">
        <v>45</v>
      </c>
      <c r="D242" s="113" t="s">
        <v>1348</v>
      </c>
      <c r="E242" s="116">
        <f t="shared" si="4"/>
        <v>2020</v>
      </c>
      <c r="F242" s="181" t="s">
        <v>1475</v>
      </c>
      <c r="G242" s="117" t="s">
        <v>117</v>
      </c>
      <c r="H242" s="114" t="s">
        <v>1352</v>
      </c>
      <c r="I242" s="118">
        <f>'15'!E17</f>
        <v>140303.5</v>
      </c>
      <c r="J242" s="118" t="s">
        <v>6646</v>
      </c>
      <c r="K242" s="142" t="str">
        <f>INDEX(PA_EXTRACAOITEM!C:C,MATCH(F242,PA_EXTRACAOITEM!A:A,0),0)</f>
        <v>Contabilizada - Fevereiro</v>
      </c>
      <c r="N242" s="112" t="s">
        <v>2741</v>
      </c>
      <c r="O242" s="112">
        <v>91111100000</v>
      </c>
      <c r="P242" s="112" t="s">
        <v>2742</v>
      </c>
    </row>
    <row r="243" spans="2:16" ht="12.75">
      <c r="B243" s="114" t="str">
        <f>INDEX(SUM!D:D,MATCH(SUM!$F$3,SUM!B:B,0),0)</f>
        <v>P085</v>
      </c>
      <c r="C243" s="116">
        <v>45</v>
      </c>
      <c r="D243" s="113" t="s">
        <v>1348</v>
      </c>
      <c r="E243" s="116">
        <f t="shared" si="4"/>
        <v>2020</v>
      </c>
      <c r="F243" s="181" t="s">
        <v>1476</v>
      </c>
      <c r="G243" s="117" t="s">
        <v>117</v>
      </c>
      <c r="H243" s="114" t="s">
        <v>1353</v>
      </c>
      <c r="I243" s="118">
        <f>'15'!E18</f>
        <v>150654.19</v>
      </c>
      <c r="J243" s="118" t="s">
        <v>6646</v>
      </c>
      <c r="K243" s="142" t="str">
        <f>INDEX(PA_EXTRACAOITEM!C:C,MATCH(F243,PA_EXTRACAOITEM!A:A,0),0)</f>
        <v>Contabilizada - Março</v>
      </c>
      <c r="N243" s="112" t="s">
        <v>2743</v>
      </c>
      <c r="O243" s="112">
        <v>91111120111</v>
      </c>
      <c r="P243" s="112" t="s">
        <v>2744</v>
      </c>
    </row>
    <row r="244" spans="2:16" ht="12.75">
      <c r="B244" s="114" t="str">
        <f>INDEX(SUM!D:D,MATCH(SUM!$F$3,SUM!B:B,0),0)</f>
        <v>P085</v>
      </c>
      <c r="C244" s="116">
        <v>45</v>
      </c>
      <c r="D244" s="113" t="s">
        <v>1348</v>
      </c>
      <c r="E244" s="116">
        <f t="shared" si="4"/>
        <v>2020</v>
      </c>
      <c r="F244" s="181" t="s">
        <v>1477</v>
      </c>
      <c r="G244" s="117" t="s">
        <v>117</v>
      </c>
      <c r="H244" s="114" t="s">
        <v>1354</v>
      </c>
      <c r="I244" s="118">
        <f>'15'!E19</f>
        <v>141911.19</v>
      </c>
      <c r="J244" s="118" t="s">
        <v>6646</v>
      </c>
      <c r="K244" s="142" t="str">
        <f>INDEX(PA_EXTRACAOITEM!C:C,MATCH(F244,PA_EXTRACAOITEM!A:A,0),0)</f>
        <v>Contabilizada - Abril</v>
      </c>
      <c r="N244" s="112" t="s">
        <v>2745</v>
      </c>
      <c r="O244" s="112">
        <v>91200000000</v>
      </c>
      <c r="P244" s="112" t="s">
        <v>2746</v>
      </c>
    </row>
    <row r="245" spans="2:16" ht="12.75">
      <c r="B245" s="114" t="str">
        <f>INDEX(SUM!D:D,MATCH(SUM!$F$3,SUM!B:B,0),0)</f>
        <v>P085</v>
      </c>
      <c r="C245" s="116">
        <v>45</v>
      </c>
      <c r="D245" s="113" t="s">
        <v>1348</v>
      </c>
      <c r="E245" s="116">
        <f t="shared" si="4"/>
        <v>2020</v>
      </c>
      <c r="F245" s="181" t="s">
        <v>1478</v>
      </c>
      <c r="G245" s="117" t="s">
        <v>117</v>
      </c>
      <c r="H245" s="114" t="s">
        <v>1355</v>
      </c>
      <c r="I245" s="118">
        <f>'15'!E20</f>
        <v>142376.91</v>
      </c>
      <c r="J245" s="118" t="s">
        <v>6646</v>
      </c>
      <c r="K245" s="142" t="str">
        <f>INDEX(PA_EXTRACAOITEM!C:C,MATCH(F245,PA_EXTRACAOITEM!A:A,0),0)</f>
        <v>Contabilizada - Maio</v>
      </c>
      <c r="N245" s="112" t="s">
        <v>2747</v>
      </c>
      <c r="O245" s="112">
        <v>91210000000</v>
      </c>
      <c r="P245" s="112" t="s">
        <v>2748</v>
      </c>
    </row>
    <row r="246" spans="2:16" ht="12.75">
      <c r="B246" s="114" t="str">
        <f>INDEX(SUM!D:D,MATCH(SUM!$F$3,SUM!B:B,0),0)</f>
        <v>P085</v>
      </c>
      <c r="C246" s="116">
        <v>45</v>
      </c>
      <c r="D246" s="113" t="s">
        <v>1348</v>
      </c>
      <c r="E246" s="116">
        <f t="shared" si="4"/>
        <v>2020</v>
      </c>
      <c r="F246" s="181" t="s">
        <v>1479</v>
      </c>
      <c r="G246" s="117" t="s">
        <v>117</v>
      </c>
      <c r="H246" s="114" t="s">
        <v>1356</v>
      </c>
      <c r="I246" s="118">
        <f>'15'!E21</f>
        <v>141091</v>
      </c>
      <c r="J246" s="118" t="s">
        <v>6646</v>
      </c>
      <c r="K246" s="142" t="str">
        <f>INDEX(PA_EXTRACAOITEM!C:C,MATCH(F246,PA_EXTRACAOITEM!A:A,0),0)</f>
        <v>Contabilizada - Junho</v>
      </c>
      <c r="N246" s="112" t="s">
        <v>2749</v>
      </c>
      <c r="O246" s="112">
        <v>91211000000</v>
      </c>
      <c r="P246" s="112" t="s">
        <v>2750</v>
      </c>
    </row>
    <row r="247" spans="2:16" ht="12.75">
      <c r="B247" s="114" t="str">
        <f>INDEX(SUM!D:D,MATCH(SUM!$F$3,SUM!B:B,0),0)</f>
        <v>P085</v>
      </c>
      <c r="C247" s="116">
        <v>45</v>
      </c>
      <c r="D247" s="113" t="s">
        <v>1348</v>
      </c>
      <c r="E247" s="116">
        <f t="shared" si="4"/>
        <v>2020</v>
      </c>
      <c r="F247" s="181" t="s">
        <v>1480</v>
      </c>
      <c r="G247" s="117" t="s">
        <v>117</v>
      </c>
      <c r="H247" s="114" t="s">
        <v>1357</v>
      </c>
      <c r="I247" s="118">
        <f>'15'!E22</f>
        <v>141048.36</v>
      </c>
      <c r="J247" s="118" t="s">
        <v>6646</v>
      </c>
      <c r="K247" s="142" t="str">
        <f>INDEX(PA_EXTRACAOITEM!C:C,MATCH(F247,PA_EXTRACAOITEM!A:A,0),0)</f>
        <v>Contabilizada - Julho</v>
      </c>
      <c r="N247" s="112" t="s">
        <v>2751</v>
      </c>
      <c r="O247" s="112">
        <v>91217300000</v>
      </c>
      <c r="P247" s="112" t="s">
        <v>2752</v>
      </c>
    </row>
    <row r="248" spans="2:16" ht="12.75">
      <c r="B248" s="114" t="str">
        <f>INDEX(SUM!D:D,MATCH(SUM!$F$3,SUM!B:B,0),0)</f>
        <v>P085</v>
      </c>
      <c r="C248" s="116">
        <v>45</v>
      </c>
      <c r="D248" s="113" t="s">
        <v>1348</v>
      </c>
      <c r="E248" s="116">
        <f aca="true" t="shared" si="5" ref="E248:E311">+$E$2</f>
        <v>2020</v>
      </c>
      <c r="F248" s="181" t="s">
        <v>1481</v>
      </c>
      <c r="G248" s="117" t="s">
        <v>117</v>
      </c>
      <c r="H248" s="114" t="s">
        <v>1358</v>
      </c>
      <c r="I248" s="118">
        <f>'15'!E23</f>
        <v>140692.62</v>
      </c>
      <c r="J248" s="118" t="s">
        <v>6646</v>
      </c>
      <c r="K248" s="142" t="str">
        <f>INDEX(PA_EXTRACAOITEM!C:C,MATCH(F248,PA_EXTRACAOITEM!A:A,0),0)</f>
        <v>Contabilizada - Agosto</v>
      </c>
      <c r="N248" s="112" t="s">
        <v>2753</v>
      </c>
      <c r="O248" s="112">
        <v>91217380111</v>
      </c>
      <c r="P248" s="112" t="s">
        <v>2754</v>
      </c>
    </row>
    <row r="249" spans="2:16" ht="12.75">
      <c r="B249" s="114" t="str">
        <f>INDEX(SUM!D:D,MATCH(SUM!$F$3,SUM!B:B,0),0)</f>
        <v>P085</v>
      </c>
      <c r="C249" s="116">
        <v>45</v>
      </c>
      <c r="D249" s="113" t="s">
        <v>1348</v>
      </c>
      <c r="E249" s="116">
        <f t="shared" si="5"/>
        <v>2020</v>
      </c>
      <c r="F249" s="181" t="s">
        <v>1482</v>
      </c>
      <c r="G249" s="117" t="s">
        <v>117</v>
      </c>
      <c r="H249" s="114" t="s">
        <v>1359</v>
      </c>
      <c r="I249" s="118">
        <f>'15'!E24</f>
        <v>140526.05</v>
      </c>
      <c r="J249" s="118" t="s">
        <v>6646</v>
      </c>
      <c r="K249" s="142" t="str">
        <f>INDEX(PA_EXTRACAOITEM!C:C,MATCH(F249,PA_EXTRACAOITEM!A:A,0),0)</f>
        <v>Contabilizada - Setembro</v>
      </c>
      <c r="N249" s="112" t="s">
        <v>2755</v>
      </c>
      <c r="O249" s="112">
        <v>91217400000</v>
      </c>
      <c r="P249" s="112" t="s">
        <v>2756</v>
      </c>
    </row>
    <row r="250" spans="2:16" ht="12.75">
      <c r="B250" s="114" t="str">
        <f>INDEX(SUM!D:D,MATCH(SUM!$F$3,SUM!B:B,0),0)</f>
        <v>P085</v>
      </c>
      <c r="C250" s="116">
        <v>45</v>
      </c>
      <c r="D250" s="113" t="s">
        <v>1348</v>
      </c>
      <c r="E250" s="116">
        <f t="shared" si="5"/>
        <v>2020</v>
      </c>
      <c r="F250" s="181" t="s">
        <v>1483</v>
      </c>
      <c r="G250" s="117" t="s">
        <v>117</v>
      </c>
      <c r="H250" s="114" t="s">
        <v>1360</v>
      </c>
      <c r="I250" s="118">
        <f>'15'!E25</f>
        <v>140458.66</v>
      </c>
      <c r="J250" s="118" t="s">
        <v>6646</v>
      </c>
      <c r="K250" s="142" t="str">
        <f>INDEX(PA_EXTRACAOITEM!C:C,MATCH(F250,PA_EXTRACAOITEM!A:A,0),0)</f>
        <v>Contabilizada - Outubro</v>
      </c>
      <c r="N250" s="112" t="s">
        <v>2757</v>
      </c>
      <c r="O250" s="112">
        <v>91217400011</v>
      </c>
      <c r="P250" s="112" t="s">
        <v>2758</v>
      </c>
    </row>
    <row r="251" spans="2:16" ht="12.75">
      <c r="B251" s="114" t="str">
        <f>INDEX(SUM!D:D,MATCH(SUM!$F$3,SUM!B:B,0),0)</f>
        <v>P085</v>
      </c>
      <c r="C251" s="116">
        <v>45</v>
      </c>
      <c r="D251" s="113" t="s">
        <v>1348</v>
      </c>
      <c r="E251" s="116">
        <f t="shared" si="5"/>
        <v>2020</v>
      </c>
      <c r="F251" s="181" t="s">
        <v>1484</v>
      </c>
      <c r="G251" s="117" t="s">
        <v>117</v>
      </c>
      <c r="H251" s="114" t="s">
        <v>1361</v>
      </c>
      <c r="I251" s="118">
        <f>'15'!E26</f>
        <v>140144.8</v>
      </c>
      <c r="J251" s="118" t="s">
        <v>6646</v>
      </c>
      <c r="K251" s="142" t="str">
        <f>INDEX(PA_EXTRACAOITEM!C:C,MATCH(F251,PA_EXTRACAOITEM!A:A,0),0)</f>
        <v>Contabilizada - Novembro</v>
      </c>
      <c r="N251" s="112" t="s">
        <v>2759</v>
      </c>
      <c r="O251" s="112">
        <v>91500000000</v>
      </c>
      <c r="P251" s="112" t="s">
        <v>2760</v>
      </c>
    </row>
    <row r="252" spans="2:16" ht="12.75">
      <c r="B252" s="114" t="str">
        <f>INDEX(SUM!D:D,MATCH(SUM!$F$3,SUM!B:B,0),0)</f>
        <v>P085</v>
      </c>
      <c r="C252" s="116">
        <v>45</v>
      </c>
      <c r="D252" s="113" t="s">
        <v>1348</v>
      </c>
      <c r="E252" s="116">
        <f t="shared" si="5"/>
        <v>2020</v>
      </c>
      <c r="F252" s="181" t="s">
        <v>1485</v>
      </c>
      <c r="G252" s="117" t="s">
        <v>117</v>
      </c>
      <c r="H252" s="114" t="s">
        <v>1362</v>
      </c>
      <c r="I252" s="118">
        <f>'15'!E27</f>
        <v>139141.23</v>
      </c>
      <c r="J252" s="118" t="s">
        <v>6646</v>
      </c>
      <c r="K252" s="142" t="str">
        <f>INDEX(PA_EXTRACAOITEM!C:C,MATCH(F252,PA_EXTRACAOITEM!A:A,0),0)</f>
        <v>Contabilizada - Dezembro</v>
      </c>
      <c r="N252" s="112" t="s">
        <v>2761</v>
      </c>
      <c r="O252" s="112">
        <v>91510000000</v>
      </c>
      <c r="P252" s="112" t="s">
        <v>2762</v>
      </c>
    </row>
    <row r="253" spans="2:16" ht="12.75">
      <c r="B253" s="114" t="str">
        <f>INDEX(SUM!D:D,MATCH(SUM!$F$3,SUM!B:B,0),0)</f>
        <v>P085</v>
      </c>
      <c r="C253" s="116">
        <v>45</v>
      </c>
      <c r="D253" s="113" t="s">
        <v>1348</v>
      </c>
      <c r="E253" s="116">
        <f t="shared" si="5"/>
        <v>2020</v>
      </c>
      <c r="F253" s="181" t="s">
        <v>1486</v>
      </c>
      <c r="G253" s="117" t="s">
        <v>117</v>
      </c>
      <c r="H253" s="114" t="s">
        <v>1363</v>
      </c>
      <c r="I253" s="118">
        <f>'15'!E28</f>
        <v>139797.48</v>
      </c>
      <c r="J253" s="118" t="s">
        <v>6646</v>
      </c>
      <c r="K253" s="142" t="str">
        <f>INDEX(PA_EXTRACAOITEM!C:C,MATCH(F253,PA_EXTRACAOITEM!A:A,0),0)</f>
        <v>Contabilizada - 13° Salário</v>
      </c>
      <c r="N253" s="112" t="s">
        <v>2763</v>
      </c>
      <c r="O253" s="112">
        <v>91511000000</v>
      </c>
      <c r="P253" s="112" t="s">
        <v>2764</v>
      </c>
    </row>
    <row r="254" spans="2:16" ht="12.75">
      <c r="B254" s="114" t="str">
        <f>INDEX(SUM!D:D,MATCH(SUM!$F$3,SUM!B:B,0),0)</f>
        <v>P085</v>
      </c>
      <c r="C254" s="116">
        <v>45</v>
      </c>
      <c r="D254" s="113" t="s">
        <v>1348</v>
      </c>
      <c r="E254" s="116">
        <f t="shared" si="5"/>
        <v>2020</v>
      </c>
      <c r="F254" s="181" t="s">
        <v>1748</v>
      </c>
      <c r="G254" s="117" t="s">
        <v>117</v>
      </c>
      <c r="H254" s="114" t="s">
        <v>1722</v>
      </c>
      <c r="I254" s="118">
        <f>'15'!F16</f>
        <v>132711.86</v>
      </c>
      <c r="J254" s="118" t="s">
        <v>6646</v>
      </c>
      <c r="K254" s="142" t="str">
        <f>INDEX(PA_EXTRACAOITEM!C:C,MATCH(F254,PA_EXTRACAOITEM!A:A,0),0)</f>
        <v>Recolhimento (Valor Principal) - Janeiro</v>
      </c>
      <c r="N254" s="112" t="s">
        <v>2765</v>
      </c>
      <c r="O254" s="112">
        <v>91511100000</v>
      </c>
      <c r="P254" s="112" t="s">
        <v>2766</v>
      </c>
    </row>
    <row r="255" spans="2:16" ht="12.75">
      <c r="B255" s="114" t="str">
        <f>INDEX(SUM!D:D,MATCH(SUM!$F$3,SUM!B:B,0),0)</f>
        <v>P085</v>
      </c>
      <c r="C255" s="116">
        <v>45</v>
      </c>
      <c r="D255" s="113" t="s">
        <v>1348</v>
      </c>
      <c r="E255" s="116">
        <f t="shared" si="5"/>
        <v>2020</v>
      </c>
      <c r="F255" s="181" t="s">
        <v>1749</v>
      </c>
      <c r="G255" s="117" t="s">
        <v>117</v>
      </c>
      <c r="H255" s="114" t="s">
        <v>1723</v>
      </c>
      <c r="I255" s="118">
        <f>'15'!F17</f>
        <v>140303.5</v>
      </c>
      <c r="J255" s="118" t="s">
        <v>6646</v>
      </c>
      <c r="K255" s="142" t="str">
        <f>INDEX(PA_EXTRACAOITEM!C:C,MATCH(F255,PA_EXTRACAOITEM!A:A,0),0)</f>
        <v>Recolhimento (Valor Principal) - Fevereiro</v>
      </c>
      <c r="N255" s="112" t="s">
        <v>2767</v>
      </c>
      <c r="O255" s="112">
        <v>91511180111</v>
      </c>
      <c r="P255" s="112" t="s">
        <v>2768</v>
      </c>
    </row>
    <row r="256" spans="2:16" ht="12.75">
      <c r="B256" s="114" t="str">
        <f>INDEX(SUM!D:D,MATCH(SUM!$F$3,SUM!B:B,0),0)</f>
        <v>P085</v>
      </c>
      <c r="C256" s="116">
        <v>45</v>
      </c>
      <c r="D256" s="113" t="s">
        <v>1348</v>
      </c>
      <c r="E256" s="116">
        <f t="shared" si="5"/>
        <v>2020</v>
      </c>
      <c r="F256" s="181" t="s">
        <v>1750</v>
      </c>
      <c r="G256" s="117" t="s">
        <v>117</v>
      </c>
      <c r="H256" s="114" t="s">
        <v>1724</v>
      </c>
      <c r="I256" s="118">
        <f>'15'!F18</f>
        <v>150654.19</v>
      </c>
      <c r="J256" s="118" t="s">
        <v>6646</v>
      </c>
      <c r="K256" s="142" t="str">
        <f>INDEX(PA_EXTRACAOITEM!C:C,MATCH(F256,PA_EXTRACAOITEM!A:A,0),0)</f>
        <v>Recolhimento (Valor Principal) - Março</v>
      </c>
      <c r="N256" s="112" t="s">
        <v>2769</v>
      </c>
      <c r="O256" s="112">
        <v>91511180141</v>
      </c>
      <c r="P256" s="112" t="s">
        <v>2770</v>
      </c>
    </row>
    <row r="257" spans="2:16" ht="12.75">
      <c r="B257" s="114" t="str">
        <f>INDEX(SUM!D:D,MATCH(SUM!$F$3,SUM!B:B,0),0)</f>
        <v>P085</v>
      </c>
      <c r="C257" s="116">
        <v>45</v>
      </c>
      <c r="D257" s="113" t="s">
        <v>1348</v>
      </c>
      <c r="E257" s="116">
        <f t="shared" si="5"/>
        <v>2020</v>
      </c>
      <c r="F257" s="181" t="s">
        <v>1751</v>
      </c>
      <c r="G257" s="117" t="s">
        <v>117</v>
      </c>
      <c r="H257" s="114" t="s">
        <v>1725</v>
      </c>
      <c r="I257" s="118">
        <f>'15'!F19</f>
        <v>141911.19</v>
      </c>
      <c r="J257" s="118" t="s">
        <v>6646</v>
      </c>
      <c r="K257" s="142" t="str">
        <f>INDEX(PA_EXTRACAOITEM!C:C,MATCH(F257,PA_EXTRACAOITEM!A:A,0),0)</f>
        <v>Recolhimento (Valor Principal) - Abril</v>
      </c>
      <c r="N257" s="112" t="s">
        <v>2771</v>
      </c>
      <c r="O257" s="112">
        <v>91511180231</v>
      </c>
      <c r="P257" s="112" t="s">
        <v>2772</v>
      </c>
    </row>
    <row r="258" spans="2:16" ht="12.75">
      <c r="B258" s="114" t="str">
        <f>INDEX(SUM!D:D,MATCH(SUM!$F$3,SUM!B:B,0),0)</f>
        <v>P085</v>
      </c>
      <c r="C258" s="116">
        <v>45</v>
      </c>
      <c r="D258" s="113" t="s">
        <v>1348</v>
      </c>
      <c r="E258" s="116">
        <f t="shared" si="5"/>
        <v>2020</v>
      </c>
      <c r="F258" s="181" t="s">
        <v>1752</v>
      </c>
      <c r="G258" s="117" t="s">
        <v>117</v>
      </c>
      <c r="H258" s="114" t="s">
        <v>1726</v>
      </c>
      <c r="I258" s="118">
        <f>'15'!F20</f>
        <v>142376.91</v>
      </c>
      <c r="J258" s="118" t="s">
        <v>6646</v>
      </c>
      <c r="K258" s="142" t="str">
        <f>INDEX(PA_EXTRACAOITEM!C:C,MATCH(F258,PA_EXTRACAOITEM!A:A,0),0)</f>
        <v>Recolhimento (Valor Principal) - Maio</v>
      </c>
      <c r="N258" s="112" t="s">
        <v>2773</v>
      </c>
      <c r="O258" s="112">
        <v>91517000000</v>
      </c>
      <c r="P258" s="112" t="s">
        <v>2774</v>
      </c>
    </row>
    <row r="259" spans="2:16" ht="12.75">
      <c r="B259" s="114" t="str">
        <f>INDEX(SUM!D:D,MATCH(SUM!$F$3,SUM!B:B,0),0)</f>
        <v>P085</v>
      </c>
      <c r="C259" s="116">
        <v>45</v>
      </c>
      <c r="D259" s="113" t="s">
        <v>1348</v>
      </c>
      <c r="E259" s="116">
        <f t="shared" si="5"/>
        <v>2020</v>
      </c>
      <c r="F259" s="181" t="s">
        <v>1753</v>
      </c>
      <c r="G259" s="117" t="s">
        <v>117</v>
      </c>
      <c r="H259" s="114" t="s">
        <v>1727</v>
      </c>
      <c r="I259" s="118">
        <f>'15'!F21</f>
        <v>141091</v>
      </c>
      <c r="J259" s="118" t="s">
        <v>6646</v>
      </c>
      <c r="K259" s="142" t="str">
        <f>INDEX(PA_EXTRACAOITEM!C:C,MATCH(F259,PA_EXTRACAOITEM!A:A,0),0)</f>
        <v>Recolhimento (Valor Principal) - Junho</v>
      </c>
      <c r="N259" s="112" t="s">
        <v>2775</v>
      </c>
      <c r="O259" s="112">
        <v>91517100000</v>
      </c>
      <c r="P259" s="112" t="s">
        <v>2776</v>
      </c>
    </row>
    <row r="260" spans="2:16" ht="12.75">
      <c r="B260" s="114" t="str">
        <f>INDEX(SUM!D:D,MATCH(SUM!$F$3,SUM!B:B,0),0)</f>
        <v>P085</v>
      </c>
      <c r="C260" s="116">
        <v>45</v>
      </c>
      <c r="D260" s="113" t="s">
        <v>1348</v>
      </c>
      <c r="E260" s="116">
        <f t="shared" si="5"/>
        <v>2020</v>
      </c>
      <c r="F260" s="181" t="s">
        <v>1754</v>
      </c>
      <c r="G260" s="117" t="s">
        <v>117</v>
      </c>
      <c r="H260" s="114" t="s">
        <v>1728</v>
      </c>
      <c r="I260" s="118">
        <f>'15'!F22</f>
        <v>141048.36</v>
      </c>
      <c r="J260" s="118" t="s">
        <v>6646</v>
      </c>
      <c r="K260" s="142" t="str">
        <f>INDEX(PA_EXTRACAOITEM!C:C,MATCH(F260,PA_EXTRACAOITEM!A:A,0),0)</f>
        <v>Recolhimento (Valor Principal) - Julho</v>
      </c>
      <c r="N260" s="112" t="s">
        <v>2777</v>
      </c>
      <c r="O260" s="112">
        <v>91517180121</v>
      </c>
      <c r="P260" s="112" t="s">
        <v>2778</v>
      </c>
    </row>
    <row r="261" spans="2:16" ht="12.75">
      <c r="B261" s="114" t="str">
        <f>INDEX(SUM!D:D,MATCH(SUM!$F$3,SUM!B:B,0),0)</f>
        <v>P085</v>
      </c>
      <c r="C261" s="116">
        <v>45</v>
      </c>
      <c r="D261" s="113" t="s">
        <v>1348</v>
      </c>
      <c r="E261" s="116">
        <f t="shared" si="5"/>
        <v>2020</v>
      </c>
      <c r="F261" s="181" t="s">
        <v>1755</v>
      </c>
      <c r="G261" s="117" t="s">
        <v>117</v>
      </c>
      <c r="H261" s="114" t="s">
        <v>1729</v>
      </c>
      <c r="I261" s="118">
        <f>'15'!F23</f>
        <v>140692.62</v>
      </c>
      <c r="J261" s="118" t="s">
        <v>6646</v>
      </c>
      <c r="K261" s="142" t="str">
        <f>INDEX(PA_EXTRACAOITEM!C:C,MATCH(F261,PA_EXTRACAOITEM!A:A,0),0)</f>
        <v>Recolhimento (Valor Principal) - Agosto</v>
      </c>
      <c r="N261" s="112" t="s">
        <v>2779</v>
      </c>
      <c r="O261" s="112">
        <v>91517180151</v>
      </c>
      <c r="P261" s="112" t="s">
        <v>2780</v>
      </c>
    </row>
    <row r="262" spans="2:16" ht="12.75">
      <c r="B262" s="114" t="str">
        <f>INDEX(SUM!D:D,MATCH(SUM!$F$3,SUM!B:B,0),0)</f>
        <v>P085</v>
      </c>
      <c r="C262" s="116">
        <v>45</v>
      </c>
      <c r="D262" s="113" t="s">
        <v>1348</v>
      </c>
      <c r="E262" s="116">
        <f t="shared" si="5"/>
        <v>2020</v>
      </c>
      <c r="F262" s="181" t="s">
        <v>1756</v>
      </c>
      <c r="G262" s="117" t="s">
        <v>117</v>
      </c>
      <c r="H262" s="114" t="s">
        <v>1730</v>
      </c>
      <c r="I262" s="118">
        <f>'15'!F24</f>
        <v>140526.05</v>
      </c>
      <c r="J262" s="118" t="s">
        <v>6646</v>
      </c>
      <c r="K262" s="142" t="str">
        <f>INDEX(PA_EXTRACAOITEM!C:C,MATCH(F262,PA_EXTRACAOITEM!A:A,0),0)</f>
        <v>Recolhimento (Valor Principal) - Setembro</v>
      </c>
      <c r="N262" s="112" t="s">
        <v>2781</v>
      </c>
      <c r="O262" s="112">
        <v>91517180611</v>
      </c>
      <c r="P262" s="112" t="s">
        <v>2782</v>
      </c>
    </row>
    <row r="263" spans="2:16" ht="12.75">
      <c r="B263" s="114" t="str">
        <f>INDEX(SUM!D:D,MATCH(SUM!$F$3,SUM!B:B,0),0)</f>
        <v>P085</v>
      </c>
      <c r="C263" s="116">
        <v>45</v>
      </c>
      <c r="D263" s="113" t="s">
        <v>1348</v>
      </c>
      <c r="E263" s="116">
        <f t="shared" si="5"/>
        <v>2020</v>
      </c>
      <c r="F263" s="181" t="s">
        <v>1757</v>
      </c>
      <c r="G263" s="117" t="s">
        <v>117</v>
      </c>
      <c r="H263" s="114" t="s">
        <v>1731</v>
      </c>
      <c r="I263" s="118">
        <f>'15'!F25</f>
        <v>140458.66</v>
      </c>
      <c r="J263" s="118" t="s">
        <v>6646</v>
      </c>
      <c r="K263" s="142" t="str">
        <f>INDEX(PA_EXTRACAOITEM!C:C,MATCH(F263,PA_EXTRACAOITEM!A:A,0),0)</f>
        <v>Recolhimento (Valor Principal) - Outubro</v>
      </c>
      <c r="N263" s="112" t="s">
        <v>2783</v>
      </c>
      <c r="O263" s="112">
        <v>91517200000</v>
      </c>
      <c r="P263" s="112" t="s">
        <v>2784</v>
      </c>
    </row>
    <row r="264" spans="2:16" ht="12.75">
      <c r="B264" s="114" t="str">
        <f>INDEX(SUM!D:D,MATCH(SUM!$F$3,SUM!B:B,0),0)</f>
        <v>P085</v>
      </c>
      <c r="C264" s="116">
        <v>45</v>
      </c>
      <c r="D264" s="113" t="s">
        <v>1348</v>
      </c>
      <c r="E264" s="116">
        <f t="shared" si="5"/>
        <v>2020</v>
      </c>
      <c r="F264" s="181" t="s">
        <v>1758</v>
      </c>
      <c r="G264" s="117" t="s">
        <v>117</v>
      </c>
      <c r="H264" s="114" t="s">
        <v>1732</v>
      </c>
      <c r="I264" s="118">
        <f>'15'!F26</f>
        <v>140144.8</v>
      </c>
      <c r="J264" s="118" t="s">
        <v>6646</v>
      </c>
      <c r="K264" s="142" t="str">
        <f>INDEX(PA_EXTRACAOITEM!C:C,MATCH(F264,PA_EXTRACAOITEM!A:A,0),0)</f>
        <v>Recolhimento (Valor Principal) - Novembro</v>
      </c>
      <c r="N264" s="112" t="s">
        <v>2785</v>
      </c>
      <c r="O264" s="112">
        <v>91517280111</v>
      </c>
      <c r="P264" s="112" t="s">
        <v>2786</v>
      </c>
    </row>
    <row r="265" spans="2:16" ht="12.75">
      <c r="B265" s="114" t="str">
        <f>INDEX(SUM!D:D,MATCH(SUM!$F$3,SUM!B:B,0),0)</f>
        <v>P085</v>
      </c>
      <c r="C265" s="116">
        <v>45</v>
      </c>
      <c r="D265" s="113" t="s">
        <v>1348</v>
      </c>
      <c r="E265" s="116">
        <f t="shared" si="5"/>
        <v>2020</v>
      </c>
      <c r="F265" s="181" t="s">
        <v>1759</v>
      </c>
      <c r="G265" s="117" t="s">
        <v>117</v>
      </c>
      <c r="H265" s="114" t="s">
        <v>1733</v>
      </c>
      <c r="I265" s="118">
        <f>'15'!F27</f>
        <v>139141.23</v>
      </c>
      <c r="J265" s="118" t="s">
        <v>6646</v>
      </c>
      <c r="K265" s="142" t="str">
        <f>INDEX(PA_EXTRACAOITEM!C:C,MATCH(F265,PA_EXTRACAOITEM!A:A,0),0)</f>
        <v>Recolhimento (Valor Principal) - Dezembro</v>
      </c>
      <c r="N265" s="112" t="s">
        <v>2787</v>
      </c>
      <c r="O265" s="112">
        <v>91517280121</v>
      </c>
      <c r="P265" s="112" t="s">
        <v>2788</v>
      </c>
    </row>
    <row r="266" spans="2:16" ht="12.75">
      <c r="B266" s="114" t="str">
        <f>INDEX(SUM!D:D,MATCH(SUM!$F$3,SUM!B:B,0),0)</f>
        <v>P085</v>
      </c>
      <c r="C266" s="116">
        <v>45</v>
      </c>
      <c r="D266" s="113" t="s">
        <v>1348</v>
      </c>
      <c r="E266" s="116">
        <f t="shared" si="5"/>
        <v>2020</v>
      </c>
      <c r="F266" s="181" t="s">
        <v>1760</v>
      </c>
      <c r="G266" s="117" t="s">
        <v>117</v>
      </c>
      <c r="H266" s="114" t="s">
        <v>1734</v>
      </c>
      <c r="I266" s="118">
        <f>'15'!F28</f>
        <v>139797.48</v>
      </c>
      <c r="J266" s="118" t="s">
        <v>6646</v>
      </c>
      <c r="K266" s="142" t="str">
        <f>INDEX(PA_EXTRACAOITEM!C:C,MATCH(F266,PA_EXTRACAOITEM!A:A,0),0)</f>
        <v>Recolhimento (Valor Principal) - 13° Salário</v>
      </c>
      <c r="N266" s="112" t="s">
        <v>2789</v>
      </c>
      <c r="O266" s="112">
        <v>91517280131</v>
      </c>
      <c r="P266" s="112" t="s">
        <v>2790</v>
      </c>
    </row>
    <row r="267" spans="2:16" ht="12.75">
      <c r="B267" s="114" t="str">
        <f>INDEX(SUM!D:D,MATCH(SUM!$F$3,SUM!B:B,0),0)</f>
        <v>P085</v>
      </c>
      <c r="C267" s="116">
        <v>45</v>
      </c>
      <c r="D267" s="113" t="s">
        <v>1348</v>
      </c>
      <c r="E267" s="116">
        <f t="shared" si="5"/>
        <v>2020</v>
      </c>
      <c r="F267" s="181" t="s">
        <v>1761</v>
      </c>
      <c r="G267" s="117" t="s">
        <v>117</v>
      </c>
      <c r="H267" s="114" t="s">
        <v>1735</v>
      </c>
      <c r="I267" s="118" t="str">
        <f>'15'!G16</f>
        <v xml:space="preserve">                         -   </v>
      </c>
      <c r="J267" s="118" t="s">
        <v>6646</v>
      </c>
      <c r="K267" s="142" t="str">
        <f>INDEX(PA_EXTRACAOITEM!C:C,MATCH(F267,PA_EXTRACAOITEM!A:A,0),0)</f>
        <v>Recolhimento (Multas e Juros) - Janeiro</v>
      </c>
      <c r="N267" s="112" t="s">
        <v>2791</v>
      </c>
      <c r="O267" s="112">
        <v>91900000000</v>
      </c>
      <c r="P267" s="112" t="s">
        <v>2792</v>
      </c>
    </row>
    <row r="268" spans="2:16" ht="12.75">
      <c r="B268" s="114" t="str">
        <f>INDEX(SUM!D:D,MATCH(SUM!$F$3,SUM!B:B,0),0)</f>
        <v>P085</v>
      </c>
      <c r="C268" s="116">
        <v>45</v>
      </c>
      <c r="D268" s="113" t="s">
        <v>1348</v>
      </c>
      <c r="E268" s="116">
        <f t="shared" si="5"/>
        <v>2020</v>
      </c>
      <c r="F268" s="181" t="s">
        <v>1762</v>
      </c>
      <c r="G268" s="117" t="s">
        <v>117</v>
      </c>
      <c r="H268" s="114" t="s">
        <v>1736</v>
      </c>
      <c r="I268" s="118" t="str">
        <f>'15'!G17</f>
        <v xml:space="preserve">                         -   </v>
      </c>
      <c r="J268" s="118" t="s">
        <v>6646</v>
      </c>
      <c r="K268" s="142" t="str">
        <f>INDEX(PA_EXTRACAOITEM!C:C,MATCH(F268,PA_EXTRACAOITEM!A:A,0),0)</f>
        <v>Recolhimento (Multas e Juros) - Fevereiro</v>
      </c>
      <c r="N268" s="112" t="s">
        <v>2793</v>
      </c>
      <c r="O268" s="112">
        <v>91910000000</v>
      </c>
      <c r="P268" s="112" t="s">
        <v>2794</v>
      </c>
    </row>
    <row r="269" spans="2:16" ht="12.75">
      <c r="B269" s="114" t="str">
        <f>INDEX(SUM!D:D,MATCH(SUM!$F$3,SUM!B:B,0),0)</f>
        <v>P085</v>
      </c>
      <c r="C269" s="116">
        <v>45</v>
      </c>
      <c r="D269" s="113" t="s">
        <v>1348</v>
      </c>
      <c r="E269" s="116">
        <f t="shared" si="5"/>
        <v>2020</v>
      </c>
      <c r="F269" s="181" t="s">
        <v>1763</v>
      </c>
      <c r="G269" s="117" t="s">
        <v>117</v>
      </c>
      <c r="H269" s="114" t="s">
        <v>1737</v>
      </c>
      <c r="I269" s="118" t="str">
        <f>'15'!G18</f>
        <v xml:space="preserve">                         -   </v>
      </c>
      <c r="J269" s="118" t="s">
        <v>6646</v>
      </c>
      <c r="K269" s="142" t="str">
        <f>INDEX(PA_EXTRACAOITEM!C:C,MATCH(F269,PA_EXTRACAOITEM!A:A,0),0)</f>
        <v>Recolhimento (Multas e Juros) - Março</v>
      </c>
      <c r="N269" s="112" t="s">
        <v>2795</v>
      </c>
      <c r="O269" s="112">
        <v>91911000000</v>
      </c>
      <c r="P269" s="112" t="s">
        <v>2796</v>
      </c>
    </row>
    <row r="270" spans="2:16" ht="12.75">
      <c r="B270" s="114" t="str">
        <f>INDEX(SUM!D:D,MATCH(SUM!$F$3,SUM!B:B,0),0)</f>
        <v>P085</v>
      </c>
      <c r="C270" s="116">
        <v>45</v>
      </c>
      <c r="D270" s="113" t="s">
        <v>1348</v>
      </c>
      <c r="E270" s="116">
        <f t="shared" si="5"/>
        <v>2020</v>
      </c>
      <c r="F270" s="181" t="s">
        <v>1764</v>
      </c>
      <c r="G270" s="117" t="s">
        <v>117</v>
      </c>
      <c r="H270" s="114" t="s">
        <v>1738</v>
      </c>
      <c r="I270" s="118" t="str">
        <f>'15'!G19</f>
        <v xml:space="preserve">                         -   </v>
      </c>
      <c r="J270" s="118" t="s">
        <v>6646</v>
      </c>
      <c r="K270" s="142" t="str">
        <f>INDEX(PA_EXTRACAOITEM!C:C,MATCH(F270,PA_EXTRACAOITEM!A:A,0),0)</f>
        <v>Recolhimento (Multas e Juros) - Abril</v>
      </c>
      <c r="N270" s="112" t="s">
        <v>2797</v>
      </c>
      <c r="O270" s="112">
        <v>91911100000</v>
      </c>
      <c r="P270" s="112" t="s">
        <v>2798</v>
      </c>
    </row>
    <row r="271" spans="2:16" ht="12.75">
      <c r="B271" s="114" t="str">
        <f>INDEX(SUM!D:D,MATCH(SUM!$F$3,SUM!B:B,0),0)</f>
        <v>P085</v>
      </c>
      <c r="C271" s="116">
        <v>45</v>
      </c>
      <c r="D271" s="113" t="s">
        <v>1348</v>
      </c>
      <c r="E271" s="116">
        <f t="shared" si="5"/>
        <v>2020</v>
      </c>
      <c r="F271" s="181" t="s">
        <v>1765</v>
      </c>
      <c r="G271" s="117" t="s">
        <v>117</v>
      </c>
      <c r="H271" s="114" t="s">
        <v>1739</v>
      </c>
      <c r="I271" s="118" t="str">
        <f>'15'!G20</f>
        <v xml:space="preserve">                         -   </v>
      </c>
      <c r="J271" s="118" t="s">
        <v>6646</v>
      </c>
      <c r="K271" s="142" t="str">
        <f>INDEX(PA_EXTRACAOITEM!C:C,MATCH(F271,PA_EXTRACAOITEM!A:A,0),0)</f>
        <v>Recolhimento (Multas e Juros) - Maio</v>
      </c>
      <c r="N271" s="112" t="s">
        <v>2799</v>
      </c>
      <c r="O271" s="112">
        <v>91911130341</v>
      </c>
      <c r="P271" s="112" t="s">
        <v>2800</v>
      </c>
    </row>
    <row r="272" spans="2:16" ht="12.75">
      <c r="B272" s="114" t="str">
        <f>INDEX(SUM!D:D,MATCH(SUM!$F$3,SUM!B:B,0),0)</f>
        <v>P085</v>
      </c>
      <c r="C272" s="116">
        <v>45</v>
      </c>
      <c r="D272" s="113" t="s">
        <v>1348</v>
      </c>
      <c r="E272" s="116">
        <f t="shared" si="5"/>
        <v>2020</v>
      </c>
      <c r="F272" s="181" t="s">
        <v>1766</v>
      </c>
      <c r="G272" s="117" t="s">
        <v>117</v>
      </c>
      <c r="H272" s="114" t="s">
        <v>1740</v>
      </c>
      <c r="I272" s="118" t="str">
        <f>'15'!G21</f>
        <v xml:space="preserve">                         -   </v>
      </c>
      <c r="J272" s="118" t="s">
        <v>6646</v>
      </c>
      <c r="K272" s="142" t="str">
        <f>INDEX(PA_EXTRACAOITEM!C:C,MATCH(F272,PA_EXTRACAOITEM!A:A,0),0)</f>
        <v>Recolhimento (Multas e Juros) - Junho</v>
      </c>
      <c r="N272" s="112" t="s">
        <v>2801</v>
      </c>
      <c r="O272" s="112">
        <v>91911180111</v>
      </c>
      <c r="P272" s="112" t="s">
        <v>2802</v>
      </c>
    </row>
    <row r="273" spans="2:16" ht="12.75">
      <c r="B273" s="114" t="str">
        <f>INDEX(SUM!D:D,MATCH(SUM!$F$3,SUM!B:B,0),0)</f>
        <v>P085</v>
      </c>
      <c r="C273" s="116">
        <v>45</v>
      </c>
      <c r="D273" s="113" t="s">
        <v>1348</v>
      </c>
      <c r="E273" s="116">
        <f t="shared" si="5"/>
        <v>2020</v>
      </c>
      <c r="F273" s="181" t="s">
        <v>1767</v>
      </c>
      <c r="G273" s="117" t="s">
        <v>117</v>
      </c>
      <c r="H273" s="114" t="s">
        <v>1741</v>
      </c>
      <c r="I273" s="118" t="str">
        <f>'15'!G22</f>
        <v xml:space="preserve">                         -   </v>
      </c>
      <c r="J273" s="118" t="s">
        <v>6646</v>
      </c>
      <c r="K273" s="142" t="str">
        <f>INDEX(PA_EXTRACAOITEM!C:C,MATCH(F273,PA_EXTRACAOITEM!A:A,0),0)</f>
        <v>Recolhimento (Multas e Juros) - Julho</v>
      </c>
      <c r="N273" s="112" t="s">
        <v>2803</v>
      </c>
      <c r="O273" s="112">
        <v>91911180113</v>
      </c>
      <c r="P273" s="112" t="s">
        <v>2804</v>
      </c>
    </row>
    <row r="274" spans="2:16" ht="12.75">
      <c r="B274" s="114" t="str">
        <f>INDEX(SUM!D:D,MATCH(SUM!$F$3,SUM!B:B,0),0)</f>
        <v>P085</v>
      </c>
      <c r="C274" s="116">
        <v>45</v>
      </c>
      <c r="D274" s="113" t="s">
        <v>1348</v>
      </c>
      <c r="E274" s="116">
        <f t="shared" si="5"/>
        <v>2020</v>
      </c>
      <c r="F274" s="181" t="s">
        <v>1768</v>
      </c>
      <c r="G274" s="117" t="s">
        <v>117</v>
      </c>
      <c r="H274" s="114" t="s">
        <v>1742</v>
      </c>
      <c r="I274" s="118" t="str">
        <f>'15'!G23</f>
        <v xml:space="preserve">                         -   </v>
      </c>
      <c r="J274" s="118" t="s">
        <v>6646</v>
      </c>
      <c r="K274" s="142" t="str">
        <f>INDEX(PA_EXTRACAOITEM!C:C,MATCH(F274,PA_EXTRACAOITEM!A:A,0),0)</f>
        <v>Recolhimento (Multas e Juros) - Agosto</v>
      </c>
      <c r="N274" s="112" t="s">
        <v>2805</v>
      </c>
      <c r="O274" s="112">
        <v>91911180141</v>
      </c>
      <c r="P274" s="112" t="s">
        <v>2806</v>
      </c>
    </row>
    <row r="275" spans="2:16" ht="12.75">
      <c r="B275" s="114" t="str">
        <f>INDEX(SUM!D:D,MATCH(SUM!$F$3,SUM!B:B,0),0)</f>
        <v>P085</v>
      </c>
      <c r="C275" s="116">
        <v>45</v>
      </c>
      <c r="D275" s="113" t="s">
        <v>1348</v>
      </c>
      <c r="E275" s="116">
        <f t="shared" si="5"/>
        <v>2020</v>
      </c>
      <c r="F275" s="181" t="s">
        <v>1769</v>
      </c>
      <c r="G275" s="117" t="s">
        <v>117</v>
      </c>
      <c r="H275" s="114" t="s">
        <v>1743</v>
      </c>
      <c r="I275" s="118" t="str">
        <f>'15'!G24</f>
        <v xml:space="preserve">                         -   </v>
      </c>
      <c r="J275" s="118" t="s">
        <v>6646</v>
      </c>
      <c r="K275" s="142" t="str">
        <f>INDEX(PA_EXTRACAOITEM!C:C,MATCH(F275,PA_EXTRACAOITEM!A:A,0),0)</f>
        <v>Recolhimento (Multas e Juros) - Setembro</v>
      </c>
      <c r="N275" s="112" t="s">
        <v>2807</v>
      </c>
      <c r="O275" s="112">
        <v>91911180231</v>
      </c>
      <c r="P275" s="112" t="s">
        <v>2808</v>
      </c>
    </row>
    <row r="276" spans="2:16" ht="12.75">
      <c r="B276" s="114" t="str">
        <f>INDEX(SUM!D:D,MATCH(SUM!$F$3,SUM!B:B,0),0)</f>
        <v>P085</v>
      </c>
      <c r="C276" s="116">
        <v>45</v>
      </c>
      <c r="D276" s="113" t="s">
        <v>1348</v>
      </c>
      <c r="E276" s="116">
        <f t="shared" si="5"/>
        <v>2020</v>
      </c>
      <c r="F276" s="181" t="s">
        <v>1770</v>
      </c>
      <c r="G276" s="117" t="s">
        <v>117</v>
      </c>
      <c r="H276" s="114" t="s">
        <v>1744</v>
      </c>
      <c r="I276" s="118" t="str">
        <f>'15'!G25</f>
        <v xml:space="preserve">                         -   </v>
      </c>
      <c r="J276" s="118" t="s">
        <v>6646</v>
      </c>
      <c r="K276" s="142" t="str">
        <f>INDEX(PA_EXTRACAOITEM!C:C,MATCH(F276,PA_EXTRACAOITEM!A:A,0),0)</f>
        <v>Recolhimento (Multas e Juros) - Outubro</v>
      </c>
      <c r="N276" s="112" t="s">
        <v>2809</v>
      </c>
      <c r="O276" s="112">
        <v>91911200000</v>
      </c>
      <c r="P276" s="112" t="s">
        <v>2810</v>
      </c>
    </row>
    <row r="277" spans="2:16" ht="12.75">
      <c r="B277" s="114" t="str">
        <f>INDEX(SUM!D:D,MATCH(SUM!$F$3,SUM!B:B,0),0)</f>
        <v>P085</v>
      </c>
      <c r="C277" s="116">
        <v>45</v>
      </c>
      <c r="D277" s="113" t="s">
        <v>1348</v>
      </c>
      <c r="E277" s="116">
        <f t="shared" si="5"/>
        <v>2020</v>
      </c>
      <c r="F277" s="181" t="s">
        <v>1771</v>
      </c>
      <c r="G277" s="117" t="s">
        <v>117</v>
      </c>
      <c r="H277" s="114" t="s">
        <v>1745</v>
      </c>
      <c r="I277" s="118" t="str">
        <f>'15'!G26</f>
        <v xml:space="preserve">                         -   </v>
      </c>
      <c r="J277" s="118" t="s">
        <v>6646</v>
      </c>
      <c r="K277" s="142" t="str">
        <f>INDEX(PA_EXTRACAOITEM!C:C,MATCH(F277,PA_EXTRACAOITEM!A:A,0),0)</f>
        <v>Recolhimento (Multas e Juros) - Novembro</v>
      </c>
      <c r="N277" s="112" t="s">
        <v>2811</v>
      </c>
      <c r="O277" s="112">
        <v>91911210111</v>
      </c>
      <c r="P277" s="112" t="s">
        <v>2812</v>
      </c>
    </row>
    <row r="278" spans="2:16" ht="12.75">
      <c r="B278" s="114" t="str">
        <f>INDEX(SUM!D:D,MATCH(SUM!$F$3,SUM!B:B,0),0)</f>
        <v>P085</v>
      </c>
      <c r="C278" s="116">
        <v>45</v>
      </c>
      <c r="D278" s="113" t="s">
        <v>1348</v>
      </c>
      <c r="E278" s="116">
        <f t="shared" si="5"/>
        <v>2020</v>
      </c>
      <c r="F278" s="181" t="s">
        <v>1772</v>
      </c>
      <c r="G278" s="117" t="s">
        <v>117</v>
      </c>
      <c r="H278" s="114" t="s">
        <v>1746</v>
      </c>
      <c r="I278" s="118" t="str">
        <f>'15'!G27</f>
        <v xml:space="preserve">                         -   </v>
      </c>
      <c r="J278" s="118" t="s">
        <v>6646</v>
      </c>
      <c r="K278" s="142" t="str">
        <f>INDEX(PA_EXTRACAOITEM!C:C,MATCH(F278,PA_EXTRACAOITEM!A:A,0),0)</f>
        <v>Recolhimento (Multas e Juros) - Dezembro</v>
      </c>
      <c r="N278" s="112" t="s">
        <v>2813</v>
      </c>
      <c r="O278" s="112">
        <v>91911210411</v>
      </c>
      <c r="P278" s="112" t="s">
        <v>2814</v>
      </c>
    </row>
    <row r="279" spans="2:16" ht="12.75">
      <c r="B279" s="114" t="str">
        <f>INDEX(SUM!D:D,MATCH(SUM!$F$3,SUM!B:B,0),0)</f>
        <v>P085</v>
      </c>
      <c r="C279" s="116">
        <v>45</v>
      </c>
      <c r="D279" s="113" t="s">
        <v>1348</v>
      </c>
      <c r="E279" s="116">
        <f t="shared" si="5"/>
        <v>2020</v>
      </c>
      <c r="F279" s="181" t="s">
        <v>1773</v>
      </c>
      <c r="G279" s="117" t="s">
        <v>117</v>
      </c>
      <c r="H279" s="114" t="s">
        <v>1747</v>
      </c>
      <c r="I279" s="118" t="str">
        <f>'15'!G28</f>
        <v xml:space="preserve">                         -   </v>
      </c>
      <c r="J279" s="118" t="s">
        <v>6646</v>
      </c>
      <c r="K279" s="142" t="str">
        <f>INDEX(PA_EXTRACAOITEM!C:C,MATCH(F279,PA_EXTRACAOITEM!A:A,0),0)</f>
        <v>Recolhimento (Multas e Juros) - 13° Salário</v>
      </c>
      <c r="N279" s="112" t="s">
        <v>2815</v>
      </c>
      <c r="O279" s="112">
        <v>91911220111</v>
      </c>
      <c r="P279" s="112" t="s">
        <v>2816</v>
      </c>
    </row>
    <row r="280" spans="2:16" ht="12.75">
      <c r="B280" s="114" t="str">
        <f>INDEX(SUM!D:D,MATCH(SUM!$F$3,SUM!B:B,0),0)</f>
        <v>P085</v>
      </c>
      <c r="C280" s="116">
        <v>46</v>
      </c>
      <c r="D280" s="113" t="s">
        <v>1349</v>
      </c>
      <c r="E280" s="116">
        <f t="shared" si="5"/>
        <v>2020</v>
      </c>
      <c r="F280" s="181" t="s">
        <v>1487</v>
      </c>
      <c r="G280" s="117" t="s">
        <v>117</v>
      </c>
      <c r="H280" s="114" t="s">
        <v>1377</v>
      </c>
      <c r="I280" s="118">
        <f>'15'!D40</f>
        <v>253362.49</v>
      </c>
      <c r="J280" s="118" t="s">
        <v>6646</v>
      </c>
      <c r="K280" s="142" t="str">
        <f>INDEX(PA_EXTRACAOITEM!C:C,MATCH(F280,PA_EXTRACAOITEM!A:A,0),0)</f>
        <v>Devida - Janeiro</v>
      </c>
      <c r="N280" s="112" t="s">
        <v>2817</v>
      </c>
      <c r="O280" s="112">
        <v>91911300000</v>
      </c>
      <c r="P280" s="112" t="s">
        <v>2818</v>
      </c>
    </row>
    <row r="281" spans="2:16" ht="12.75">
      <c r="B281" s="114" t="str">
        <f>INDEX(SUM!D:D,MATCH(SUM!$F$3,SUM!B:B,0),0)</f>
        <v>P085</v>
      </c>
      <c r="C281" s="116">
        <v>46</v>
      </c>
      <c r="D281" s="113" t="s">
        <v>1349</v>
      </c>
      <c r="E281" s="116">
        <f t="shared" si="5"/>
        <v>2020</v>
      </c>
      <c r="F281" s="181" t="s">
        <v>1488</v>
      </c>
      <c r="G281" s="117" t="s">
        <v>117</v>
      </c>
      <c r="H281" s="114" t="s">
        <v>1378</v>
      </c>
      <c r="I281" s="118">
        <f>'15'!D41</f>
        <v>267854.49</v>
      </c>
      <c r="J281" s="118" t="s">
        <v>6646</v>
      </c>
      <c r="K281" s="142" t="str">
        <f>INDEX(PA_EXTRACAOITEM!C:C,MATCH(F281,PA_EXTRACAOITEM!A:A,0),0)</f>
        <v>Devida - Fevereiro</v>
      </c>
      <c r="N281" s="112" t="s">
        <v>2819</v>
      </c>
      <c r="O281" s="112">
        <v>91911389911</v>
      </c>
      <c r="P281" s="112" t="s">
        <v>2820</v>
      </c>
    </row>
    <row r="282" spans="2:16" ht="12.75">
      <c r="B282" s="114" t="str">
        <f>INDEX(SUM!D:D,MATCH(SUM!$F$3,SUM!B:B,0),0)</f>
        <v>P085</v>
      </c>
      <c r="C282" s="116">
        <v>46</v>
      </c>
      <c r="D282" s="113" t="s">
        <v>1349</v>
      </c>
      <c r="E282" s="116">
        <f t="shared" si="5"/>
        <v>2020</v>
      </c>
      <c r="F282" s="181" t="s">
        <v>1489</v>
      </c>
      <c r="G282" s="117" t="s">
        <v>117</v>
      </c>
      <c r="H282" s="114" t="s">
        <v>1379</v>
      </c>
      <c r="I282" s="118">
        <f>'15'!D42</f>
        <v>301494.93</v>
      </c>
      <c r="J282" s="118" t="s">
        <v>6646</v>
      </c>
      <c r="K282" s="142" t="str">
        <f>INDEX(PA_EXTRACAOITEM!C:C,MATCH(F282,PA_EXTRACAOITEM!A:A,0),0)</f>
        <v>Devida - Março</v>
      </c>
      <c r="N282" s="112" t="s">
        <v>2821</v>
      </c>
      <c r="O282" s="112">
        <v>91917000000</v>
      </c>
      <c r="P282" s="112" t="s">
        <v>2822</v>
      </c>
    </row>
    <row r="283" spans="2:16" ht="12.75">
      <c r="B283" s="114" t="str">
        <f>INDEX(SUM!D:D,MATCH(SUM!$F$3,SUM!B:B,0),0)</f>
        <v>P085</v>
      </c>
      <c r="C283" s="116">
        <v>46</v>
      </c>
      <c r="D283" s="113" t="s">
        <v>1349</v>
      </c>
      <c r="E283" s="116">
        <f t="shared" si="5"/>
        <v>2020</v>
      </c>
      <c r="F283" s="181" t="s">
        <v>1490</v>
      </c>
      <c r="G283" s="117" t="s">
        <v>117</v>
      </c>
      <c r="H283" s="114" t="s">
        <v>1380</v>
      </c>
      <c r="I283" s="118">
        <f>'15'!D43</f>
        <v>283993.14</v>
      </c>
      <c r="J283" s="118" t="s">
        <v>6646</v>
      </c>
      <c r="K283" s="142" t="str">
        <f>INDEX(PA_EXTRACAOITEM!C:C,MATCH(F283,PA_EXTRACAOITEM!A:A,0),0)</f>
        <v>Devida - Abril</v>
      </c>
      <c r="N283" s="112" t="s">
        <v>2823</v>
      </c>
      <c r="O283" s="112">
        <v>91917100000</v>
      </c>
      <c r="P283" s="112" t="s">
        <v>2824</v>
      </c>
    </row>
    <row r="284" spans="2:16" ht="12.75">
      <c r="B284" s="114" t="str">
        <f>INDEX(SUM!D:D,MATCH(SUM!$F$3,SUM!B:B,0),0)</f>
        <v>P085</v>
      </c>
      <c r="C284" s="116">
        <v>46</v>
      </c>
      <c r="D284" s="113" t="s">
        <v>1349</v>
      </c>
      <c r="E284" s="116">
        <f t="shared" si="5"/>
        <v>2020</v>
      </c>
      <c r="F284" s="181" t="s">
        <v>1491</v>
      </c>
      <c r="G284" s="117" t="s">
        <v>117</v>
      </c>
      <c r="H284" s="114" t="s">
        <v>1381</v>
      </c>
      <c r="I284" s="118">
        <f>'15'!D44</f>
        <v>284925.76</v>
      </c>
      <c r="J284" s="118" t="s">
        <v>6646</v>
      </c>
      <c r="K284" s="142" t="str">
        <f>INDEX(PA_EXTRACAOITEM!C:C,MATCH(F284,PA_EXTRACAOITEM!A:A,0),0)</f>
        <v>Devida - Maio</v>
      </c>
      <c r="N284" s="112" t="s">
        <v>2825</v>
      </c>
      <c r="O284" s="112">
        <v>91917180121</v>
      </c>
      <c r="P284" s="112" t="s">
        <v>2826</v>
      </c>
    </row>
    <row r="285" spans="2:16" ht="12.75">
      <c r="B285" s="114" t="str">
        <f>INDEX(SUM!D:D,MATCH(SUM!$F$3,SUM!B:B,0),0)</f>
        <v>P085</v>
      </c>
      <c r="C285" s="116">
        <v>46</v>
      </c>
      <c r="D285" s="113" t="s">
        <v>1349</v>
      </c>
      <c r="E285" s="116">
        <f t="shared" si="5"/>
        <v>2020</v>
      </c>
      <c r="F285" s="181" t="s">
        <v>1492</v>
      </c>
      <c r="G285" s="117" t="s">
        <v>117</v>
      </c>
      <c r="H285" s="114" t="s">
        <v>1382</v>
      </c>
      <c r="I285" s="118">
        <f>'15'!D45</f>
        <v>282351.41</v>
      </c>
      <c r="J285" s="118" t="s">
        <v>6646</v>
      </c>
      <c r="K285" s="142" t="str">
        <f>INDEX(PA_EXTRACAOITEM!C:C,MATCH(F285,PA_EXTRACAOITEM!A:A,0),0)</f>
        <v>Devida - Junho</v>
      </c>
      <c r="N285" s="112" t="s">
        <v>2827</v>
      </c>
      <c r="O285" s="112">
        <v>91917180151</v>
      </c>
      <c r="P285" s="112" t="s">
        <v>2828</v>
      </c>
    </row>
    <row r="286" spans="2:16" ht="12.75">
      <c r="B286" s="114" t="str">
        <f>INDEX(SUM!D:D,MATCH(SUM!$F$3,SUM!B:B,0),0)</f>
        <v>P085</v>
      </c>
      <c r="C286" s="116">
        <v>46</v>
      </c>
      <c r="D286" s="113" t="s">
        <v>1349</v>
      </c>
      <c r="E286" s="116">
        <f t="shared" si="5"/>
        <v>2020</v>
      </c>
      <c r="F286" s="181" t="s">
        <v>1493</v>
      </c>
      <c r="G286" s="117" t="s">
        <v>117</v>
      </c>
      <c r="H286" s="114" t="s">
        <v>1383</v>
      </c>
      <c r="I286" s="118">
        <f>'15'!D46</f>
        <v>282266.02</v>
      </c>
      <c r="J286" s="118" t="s">
        <v>6646</v>
      </c>
      <c r="K286" s="142" t="str">
        <f>INDEX(PA_EXTRACAOITEM!C:C,MATCH(F286,PA_EXTRACAOITEM!A:A,0),0)</f>
        <v>Devida - Julho</v>
      </c>
      <c r="N286" s="112" t="s">
        <v>2829</v>
      </c>
      <c r="O286" s="112">
        <v>91917180611</v>
      </c>
      <c r="P286" s="112" t="s">
        <v>2830</v>
      </c>
    </row>
    <row r="287" spans="2:16" ht="12.75">
      <c r="B287" s="114" t="str">
        <f>INDEX(SUM!D:D,MATCH(SUM!$F$3,SUM!B:B,0),0)</f>
        <v>P085</v>
      </c>
      <c r="C287" s="116">
        <v>46</v>
      </c>
      <c r="D287" s="113" t="s">
        <v>1349</v>
      </c>
      <c r="E287" s="116">
        <f t="shared" si="5"/>
        <v>2020</v>
      </c>
      <c r="F287" s="181" t="s">
        <v>1494</v>
      </c>
      <c r="G287" s="117" t="s">
        <v>117</v>
      </c>
      <c r="H287" s="114" t="s">
        <v>1384</v>
      </c>
      <c r="I287" s="118">
        <f>'15'!D47</f>
        <v>281553.87</v>
      </c>
      <c r="J287" s="118" t="s">
        <v>6646</v>
      </c>
      <c r="K287" s="142" t="str">
        <f>INDEX(PA_EXTRACAOITEM!C:C,MATCH(F287,PA_EXTRACAOITEM!A:A,0),0)</f>
        <v>Devida - Agosto</v>
      </c>
      <c r="N287" s="112" t="s">
        <v>2831</v>
      </c>
      <c r="O287" s="112">
        <v>91917200000</v>
      </c>
      <c r="P287" s="112" t="s">
        <v>2832</v>
      </c>
    </row>
    <row r="288" spans="2:16" ht="12.75">
      <c r="B288" s="114" t="str">
        <f>INDEX(SUM!D:D,MATCH(SUM!$F$3,SUM!B:B,0),0)</f>
        <v>P085</v>
      </c>
      <c r="C288" s="116">
        <v>46</v>
      </c>
      <c r="D288" s="113" t="s">
        <v>1349</v>
      </c>
      <c r="E288" s="116">
        <f t="shared" si="5"/>
        <v>2020</v>
      </c>
      <c r="F288" s="181" t="s">
        <v>1495</v>
      </c>
      <c r="G288" s="117" t="s">
        <v>117</v>
      </c>
      <c r="H288" s="114" t="s">
        <v>1385</v>
      </c>
      <c r="I288" s="118">
        <f>'15'!D48</f>
        <v>281220.39</v>
      </c>
      <c r="J288" s="118" t="s">
        <v>6646</v>
      </c>
      <c r="K288" s="142" t="str">
        <f>INDEX(PA_EXTRACAOITEM!C:C,MATCH(F288,PA_EXTRACAOITEM!A:A,0),0)</f>
        <v>Devida - Setembro</v>
      </c>
      <c r="N288" s="112" t="s">
        <v>2833</v>
      </c>
      <c r="O288" s="112">
        <v>91917280111</v>
      </c>
      <c r="P288" s="112" t="s">
        <v>2834</v>
      </c>
    </row>
    <row r="289" spans="2:16" ht="12.75">
      <c r="B289" s="114" t="str">
        <f>INDEX(SUM!D:D,MATCH(SUM!$F$3,SUM!B:B,0),0)</f>
        <v>P085</v>
      </c>
      <c r="C289" s="116">
        <v>46</v>
      </c>
      <c r="D289" s="113" t="s">
        <v>1349</v>
      </c>
      <c r="E289" s="116">
        <f t="shared" si="5"/>
        <v>2020</v>
      </c>
      <c r="F289" s="181" t="s">
        <v>1496</v>
      </c>
      <c r="G289" s="117" t="s">
        <v>117</v>
      </c>
      <c r="H289" s="114" t="s">
        <v>1386</v>
      </c>
      <c r="I289" s="118">
        <f>'15'!D49</f>
        <v>281085.52</v>
      </c>
      <c r="J289" s="118" t="s">
        <v>6646</v>
      </c>
      <c r="K289" s="142" t="str">
        <f>INDEX(PA_EXTRACAOITEM!C:C,MATCH(F289,PA_EXTRACAOITEM!A:A,0),0)</f>
        <v>Devida - Outubro</v>
      </c>
      <c r="N289" s="112" t="s">
        <v>2835</v>
      </c>
      <c r="O289" s="112">
        <v>91917280121</v>
      </c>
      <c r="P289" s="112" t="s">
        <v>2836</v>
      </c>
    </row>
    <row r="290" spans="2:16" ht="12.75">
      <c r="B290" s="114" t="str">
        <f>INDEX(SUM!D:D,MATCH(SUM!$F$3,SUM!B:B,0),0)</f>
        <v>P085</v>
      </c>
      <c r="C290" s="116">
        <v>46</v>
      </c>
      <c r="D290" s="113" t="s">
        <v>1349</v>
      </c>
      <c r="E290" s="116">
        <f t="shared" si="5"/>
        <v>2020</v>
      </c>
      <c r="F290" s="181" t="s">
        <v>1497</v>
      </c>
      <c r="G290" s="117" t="s">
        <v>117</v>
      </c>
      <c r="H290" s="114" t="s">
        <v>1387</v>
      </c>
      <c r="I290" s="118">
        <f>'15'!D50</f>
        <v>280457.26</v>
      </c>
      <c r="J290" s="118" t="s">
        <v>6646</v>
      </c>
      <c r="K290" s="142" t="str">
        <f>INDEX(PA_EXTRACAOITEM!C:C,MATCH(F290,PA_EXTRACAOITEM!A:A,0),0)</f>
        <v>Devida - Novembro</v>
      </c>
      <c r="N290" s="112" t="s">
        <v>2837</v>
      </c>
      <c r="O290" s="112">
        <v>91917280131</v>
      </c>
      <c r="P290" s="112" t="s">
        <v>2838</v>
      </c>
    </row>
    <row r="291" spans="2:16" ht="12.75">
      <c r="B291" s="114" t="str">
        <f>INDEX(SUM!D:D,MATCH(SUM!$F$3,SUM!B:B,0),0)</f>
        <v>P085</v>
      </c>
      <c r="C291" s="116">
        <v>46</v>
      </c>
      <c r="D291" s="113" t="s">
        <v>1349</v>
      </c>
      <c r="E291" s="116">
        <f t="shared" si="5"/>
        <v>2020</v>
      </c>
      <c r="F291" s="181" t="s">
        <v>1498</v>
      </c>
      <c r="G291" s="117" t="s">
        <v>117</v>
      </c>
      <c r="H291" s="114" t="s">
        <v>1388</v>
      </c>
      <c r="I291" s="118">
        <f>'15'!D51</f>
        <v>278448.26</v>
      </c>
      <c r="J291" s="118" t="s">
        <v>6646</v>
      </c>
      <c r="K291" s="142" t="str">
        <f>INDEX(PA_EXTRACAOITEM!C:C,MATCH(F291,PA_EXTRACAOITEM!A:A,0),0)</f>
        <v>Devida - Dezembro</v>
      </c>
      <c r="N291" s="112" t="s">
        <v>2839</v>
      </c>
      <c r="O291" s="112">
        <v>92000000000</v>
      </c>
      <c r="P291" s="112" t="s">
        <v>2840</v>
      </c>
    </row>
    <row r="292" spans="2:16" ht="12.75">
      <c r="B292" s="114" t="str">
        <f>INDEX(SUM!D:D,MATCH(SUM!$F$3,SUM!B:B,0),0)</f>
        <v>P085</v>
      </c>
      <c r="C292" s="116">
        <v>46</v>
      </c>
      <c r="D292" s="113" t="s">
        <v>1349</v>
      </c>
      <c r="E292" s="116">
        <f t="shared" si="5"/>
        <v>2020</v>
      </c>
      <c r="F292" s="181" t="s">
        <v>1499</v>
      </c>
      <c r="G292" s="117" t="s">
        <v>117</v>
      </c>
      <c r="H292" s="114" t="s">
        <v>1389</v>
      </c>
      <c r="I292" s="118">
        <f>'15'!D52</f>
        <v>279757.78</v>
      </c>
      <c r="J292" s="118" t="s">
        <v>6646</v>
      </c>
      <c r="K292" s="142" t="str">
        <f>INDEX(PA_EXTRACAOITEM!C:C,MATCH(F292,PA_EXTRACAOITEM!A:A,0),0)</f>
        <v>Devida - 13° Salário</v>
      </c>
      <c r="N292" s="112" t="s">
        <v>2841</v>
      </c>
      <c r="O292" s="112">
        <v>92200000000</v>
      </c>
      <c r="P292" s="112" t="s">
        <v>2746</v>
      </c>
    </row>
    <row r="293" spans="2:16" ht="12.75">
      <c r="B293" s="114" t="str">
        <f>INDEX(SUM!D:D,MATCH(SUM!$F$3,SUM!B:B,0),0)</f>
        <v>P085</v>
      </c>
      <c r="C293" s="116">
        <v>46</v>
      </c>
      <c r="D293" s="113" t="s">
        <v>1349</v>
      </c>
      <c r="E293" s="116">
        <f t="shared" si="5"/>
        <v>2020</v>
      </c>
      <c r="F293" s="181" t="s">
        <v>1500</v>
      </c>
      <c r="G293" s="117" t="s">
        <v>117</v>
      </c>
      <c r="H293" s="114" t="s">
        <v>1351</v>
      </c>
      <c r="I293" s="118">
        <f>'15'!E40</f>
        <v>253362.49</v>
      </c>
      <c r="J293" s="118" t="s">
        <v>6646</v>
      </c>
      <c r="K293" s="142" t="str">
        <f>INDEX(PA_EXTRACAOITEM!C:C,MATCH(F293,PA_EXTRACAOITEM!A:A,0),0)</f>
        <v>Contabilizada - Janeiro</v>
      </c>
      <c r="N293" s="112" t="s">
        <v>2842</v>
      </c>
      <c r="O293" s="112">
        <v>92220000000</v>
      </c>
      <c r="P293" s="112" t="s">
        <v>2843</v>
      </c>
    </row>
    <row r="294" spans="2:16" ht="12.75">
      <c r="B294" s="114" t="str">
        <f>INDEX(SUM!D:D,MATCH(SUM!$F$3,SUM!B:B,0),0)</f>
        <v>P085</v>
      </c>
      <c r="C294" s="116">
        <v>46</v>
      </c>
      <c r="D294" s="113" t="s">
        <v>1349</v>
      </c>
      <c r="E294" s="116">
        <f t="shared" si="5"/>
        <v>2020</v>
      </c>
      <c r="F294" s="181" t="s">
        <v>1501</v>
      </c>
      <c r="G294" s="117" t="s">
        <v>117</v>
      </c>
      <c r="H294" s="114" t="s">
        <v>1352</v>
      </c>
      <c r="I294" s="118">
        <f>'15'!E41</f>
        <v>267854.49</v>
      </c>
      <c r="J294" s="118" t="s">
        <v>6646</v>
      </c>
      <c r="K294" s="142" t="str">
        <f>INDEX(PA_EXTRACAOITEM!C:C,MATCH(F294,PA_EXTRACAOITEM!A:A,0),0)</f>
        <v>Contabilizada - Fevereiro</v>
      </c>
      <c r="N294" s="112" t="s">
        <v>2844</v>
      </c>
      <c r="O294" s="112">
        <v>92224000000</v>
      </c>
      <c r="P294" s="112" t="s">
        <v>2845</v>
      </c>
    </row>
    <row r="295" spans="2:16" ht="12.75">
      <c r="B295" s="114" t="str">
        <f>INDEX(SUM!D:D,MATCH(SUM!$F$3,SUM!B:B,0),0)</f>
        <v>P085</v>
      </c>
      <c r="C295" s="116">
        <v>46</v>
      </c>
      <c r="D295" s="113" t="s">
        <v>1349</v>
      </c>
      <c r="E295" s="116">
        <f t="shared" si="5"/>
        <v>2020</v>
      </c>
      <c r="F295" s="181" t="s">
        <v>1502</v>
      </c>
      <c r="G295" s="117" t="s">
        <v>117</v>
      </c>
      <c r="H295" s="114" t="s">
        <v>1353</v>
      </c>
      <c r="I295" s="118">
        <f>'15'!E42</f>
        <v>301494.93</v>
      </c>
      <c r="J295" s="118" t="s">
        <v>6646</v>
      </c>
      <c r="K295" s="142" t="str">
        <f>INDEX(PA_EXTRACAOITEM!C:C,MATCH(F295,PA_EXTRACAOITEM!A:A,0),0)</f>
        <v>Contabilizada - Março</v>
      </c>
      <c r="N295" s="112" t="s">
        <v>2846</v>
      </c>
      <c r="O295" s="112">
        <v>92224100000</v>
      </c>
      <c r="P295" s="112" t="s">
        <v>2847</v>
      </c>
    </row>
    <row r="296" spans="2:16" ht="12.75">
      <c r="B296" s="114" t="str">
        <f>INDEX(SUM!D:D,MATCH(SUM!$F$3,SUM!B:B,0),0)</f>
        <v>P085</v>
      </c>
      <c r="C296" s="116">
        <v>46</v>
      </c>
      <c r="D296" s="113" t="s">
        <v>1349</v>
      </c>
      <c r="E296" s="116">
        <f t="shared" si="5"/>
        <v>2020</v>
      </c>
      <c r="F296" s="181" t="s">
        <v>1503</v>
      </c>
      <c r="G296" s="117" t="s">
        <v>117</v>
      </c>
      <c r="H296" s="114" t="s">
        <v>1354</v>
      </c>
      <c r="I296" s="118">
        <f>'15'!E43</f>
        <v>283993.14</v>
      </c>
      <c r="J296" s="118" t="s">
        <v>6646</v>
      </c>
      <c r="K296" s="142" t="str">
        <f>INDEX(PA_EXTRACAOITEM!C:C,MATCH(F296,PA_EXTRACAOITEM!A:A,0),0)</f>
        <v>Contabilizada - Abril</v>
      </c>
      <c r="N296" s="112" t="s">
        <v>2848</v>
      </c>
      <c r="O296" s="112">
        <v>92224189911</v>
      </c>
      <c r="P296" s="112" t="s">
        <v>2849</v>
      </c>
    </row>
    <row r="297" spans="2:16" ht="12.75">
      <c r="B297" s="114" t="str">
        <f>INDEX(SUM!D:D,MATCH(SUM!$F$3,SUM!B:B,0),0)</f>
        <v>P085</v>
      </c>
      <c r="C297" s="116">
        <v>46</v>
      </c>
      <c r="D297" s="113" t="s">
        <v>1349</v>
      </c>
      <c r="E297" s="116">
        <f t="shared" si="5"/>
        <v>2020</v>
      </c>
      <c r="F297" s="181" t="s">
        <v>1504</v>
      </c>
      <c r="G297" s="117" t="s">
        <v>117</v>
      </c>
      <c r="H297" s="114" t="s">
        <v>1355</v>
      </c>
      <c r="I297" s="118">
        <f>'15'!E44</f>
        <v>284925.76</v>
      </c>
      <c r="J297" s="118" t="s">
        <v>6646</v>
      </c>
      <c r="K297" s="142" t="str">
        <f>INDEX(PA_EXTRACAOITEM!C:C,MATCH(F297,PA_EXTRACAOITEM!A:A,0),0)</f>
        <v>Contabilizada - Maio</v>
      </c>
      <c r="N297" s="112" t="s">
        <v>2850</v>
      </c>
      <c r="O297" s="112">
        <v>92224200000</v>
      </c>
      <c r="P297" s="112" t="s">
        <v>2851</v>
      </c>
    </row>
    <row r="298" spans="2:16" ht="12.75">
      <c r="B298" s="114" t="str">
        <f>INDEX(SUM!D:D,MATCH(SUM!$F$3,SUM!B:B,0),0)</f>
        <v>P085</v>
      </c>
      <c r="C298" s="116">
        <v>46</v>
      </c>
      <c r="D298" s="113" t="s">
        <v>1349</v>
      </c>
      <c r="E298" s="116">
        <f t="shared" si="5"/>
        <v>2020</v>
      </c>
      <c r="F298" s="181" t="s">
        <v>1505</v>
      </c>
      <c r="G298" s="117" t="s">
        <v>117</v>
      </c>
      <c r="H298" s="114" t="s">
        <v>1356</v>
      </c>
      <c r="I298" s="118">
        <f>'15'!E45</f>
        <v>282351.41</v>
      </c>
      <c r="J298" s="118" t="s">
        <v>6646</v>
      </c>
      <c r="K298" s="142" t="str">
        <f>INDEX(PA_EXTRACAOITEM!C:C,MATCH(F298,PA_EXTRACAOITEM!A:A,0),0)</f>
        <v>Contabilizada - Junho</v>
      </c>
      <c r="N298" s="112" t="s">
        <v>2852</v>
      </c>
      <c r="O298" s="112">
        <v>92224281091</v>
      </c>
      <c r="P298" s="112" t="s">
        <v>2853</v>
      </c>
    </row>
    <row r="299" spans="2:16" ht="12.75">
      <c r="B299" s="114" t="str">
        <f>INDEX(SUM!D:D,MATCH(SUM!$F$3,SUM!B:B,0),0)</f>
        <v>P085</v>
      </c>
      <c r="C299" s="116">
        <v>46</v>
      </c>
      <c r="D299" s="113" t="s">
        <v>1349</v>
      </c>
      <c r="E299" s="116">
        <f t="shared" si="5"/>
        <v>2020</v>
      </c>
      <c r="F299" s="181" t="s">
        <v>1506</v>
      </c>
      <c r="G299" s="117" t="s">
        <v>117</v>
      </c>
      <c r="H299" s="114" t="s">
        <v>1357</v>
      </c>
      <c r="I299" s="118">
        <f>'15'!E46</f>
        <v>282266.02</v>
      </c>
      <c r="J299" s="118" t="s">
        <v>6646</v>
      </c>
      <c r="K299" s="142" t="str">
        <f>INDEX(PA_EXTRACAOITEM!C:C,MATCH(F299,PA_EXTRACAOITEM!A:A,0),0)</f>
        <v>Contabilizada - Julho</v>
      </c>
      <c r="N299" s="112" t="s">
        <v>2854</v>
      </c>
      <c r="O299" s="112" t="s">
        <v>648</v>
      </c>
      <c r="P299" s="112" t="s">
        <v>124</v>
      </c>
    </row>
    <row r="300" spans="2:16" ht="12.75">
      <c r="B300" s="114" t="str">
        <f>INDEX(SUM!D:D,MATCH(SUM!$F$3,SUM!B:B,0),0)</f>
        <v>P085</v>
      </c>
      <c r="C300" s="116">
        <v>46</v>
      </c>
      <c r="D300" s="113" t="s">
        <v>1349</v>
      </c>
      <c r="E300" s="116">
        <f t="shared" si="5"/>
        <v>2020</v>
      </c>
      <c r="F300" s="181" t="s">
        <v>1507</v>
      </c>
      <c r="G300" s="117" t="s">
        <v>117</v>
      </c>
      <c r="H300" s="114" t="s">
        <v>1358</v>
      </c>
      <c r="I300" s="118">
        <f>'15'!E47</f>
        <v>281553.87</v>
      </c>
      <c r="J300" s="118" t="s">
        <v>6646</v>
      </c>
      <c r="K300" s="142" t="str">
        <f>INDEX(PA_EXTRACAOITEM!C:C,MATCH(F300,PA_EXTRACAOITEM!A:A,0),0)</f>
        <v>Contabilizada - Agosto</v>
      </c>
      <c r="N300" s="112" t="s">
        <v>2855</v>
      </c>
      <c r="O300" s="112" t="s">
        <v>651</v>
      </c>
      <c r="P300" s="112" t="s">
        <v>2856</v>
      </c>
    </row>
    <row r="301" spans="2:16" ht="12.75">
      <c r="B301" s="114" t="str">
        <f>INDEX(SUM!D:D,MATCH(SUM!$F$3,SUM!B:B,0),0)</f>
        <v>P085</v>
      </c>
      <c r="C301" s="116">
        <v>46</v>
      </c>
      <c r="D301" s="113" t="s">
        <v>1349</v>
      </c>
      <c r="E301" s="116">
        <f t="shared" si="5"/>
        <v>2020</v>
      </c>
      <c r="F301" s="181" t="s">
        <v>1508</v>
      </c>
      <c r="G301" s="117" t="s">
        <v>117</v>
      </c>
      <c r="H301" s="114" t="s">
        <v>1359</v>
      </c>
      <c r="I301" s="118">
        <f>'15'!E48</f>
        <v>281220.39</v>
      </c>
      <c r="J301" s="118" t="s">
        <v>6646</v>
      </c>
      <c r="K301" s="142" t="str">
        <f>INDEX(PA_EXTRACAOITEM!C:C,MATCH(F301,PA_EXTRACAOITEM!A:A,0),0)</f>
        <v>Contabilizada - Setembro</v>
      </c>
      <c r="N301" s="112" t="s">
        <v>2857</v>
      </c>
      <c r="O301" s="112" t="s">
        <v>677</v>
      </c>
      <c r="P301" s="112" t="s">
        <v>2858</v>
      </c>
    </row>
    <row r="302" spans="2:16" ht="12.75">
      <c r="B302" s="114" t="str">
        <f>INDEX(SUM!D:D,MATCH(SUM!$F$3,SUM!B:B,0),0)</f>
        <v>P085</v>
      </c>
      <c r="C302" s="116">
        <v>46</v>
      </c>
      <c r="D302" s="113" t="s">
        <v>1349</v>
      </c>
      <c r="E302" s="116">
        <f t="shared" si="5"/>
        <v>2020</v>
      </c>
      <c r="F302" s="181" t="s">
        <v>1509</v>
      </c>
      <c r="G302" s="117" t="s">
        <v>117</v>
      </c>
      <c r="H302" s="114" t="s">
        <v>1360</v>
      </c>
      <c r="I302" s="118">
        <f>'15'!E49</f>
        <v>281085.52</v>
      </c>
      <c r="J302" s="118" t="s">
        <v>6646</v>
      </c>
      <c r="K302" s="142" t="str">
        <f>INDEX(PA_EXTRACAOITEM!C:C,MATCH(F302,PA_EXTRACAOITEM!A:A,0),0)</f>
        <v>Contabilizada - Outubro</v>
      </c>
      <c r="N302" s="112" t="s">
        <v>2859</v>
      </c>
      <c r="O302" s="112" t="s">
        <v>703</v>
      </c>
      <c r="P302" s="112" t="s">
        <v>2860</v>
      </c>
    </row>
    <row r="303" spans="2:16" ht="12.75">
      <c r="B303" s="114" t="str">
        <f>INDEX(SUM!D:D,MATCH(SUM!$F$3,SUM!B:B,0),0)</f>
        <v>P085</v>
      </c>
      <c r="C303" s="116">
        <v>46</v>
      </c>
      <c r="D303" s="113" t="s">
        <v>1349</v>
      </c>
      <c r="E303" s="116">
        <f t="shared" si="5"/>
        <v>2020</v>
      </c>
      <c r="F303" s="181" t="s">
        <v>1510</v>
      </c>
      <c r="G303" s="117" t="s">
        <v>117</v>
      </c>
      <c r="H303" s="114" t="s">
        <v>1361</v>
      </c>
      <c r="I303" s="118">
        <f>'15'!E50</f>
        <v>280457.26</v>
      </c>
      <c r="J303" s="118" t="s">
        <v>6646</v>
      </c>
      <c r="K303" s="142" t="str">
        <f>INDEX(PA_EXTRACAOITEM!C:C,MATCH(F303,PA_EXTRACAOITEM!A:A,0),0)</f>
        <v>Contabilizada - Novembro</v>
      </c>
      <c r="N303" s="112" t="s">
        <v>2861</v>
      </c>
      <c r="O303" s="112" t="s">
        <v>800</v>
      </c>
      <c r="P303" s="112" t="s">
        <v>2862</v>
      </c>
    </row>
    <row r="304" spans="2:16" ht="12.75">
      <c r="B304" s="114" t="str">
        <f>INDEX(SUM!D:D,MATCH(SUM!$F$3,SUM!B:B,0),0)</f>
        <v>P085</v>
      </c>
      <c r="C304" s="116">
        <v>46</v>
      </c>
      <c r="D304" s="113" t="s">
        <v>1349</v>
      </c>
      <c r="E304" s="116">
        <f t="shared" si="5"/>
        <v>2020</v>
      </c>
      <c r="F304" s="181" t="s">
        <v>1511</v>
      </c>
      <c r="G304" s="117" t="s">
        <v>117</v>
      </c>
      <c r="H304" s="114" t="s">
        <v>1362</v>
      </c>
      <c r="I304" s="118">
        <f>'15'!E51</f>
        <v>278448.26</v>
      </c>
      <c r="J304" s="118" t="s">
        <v>6646</v>
      </c>
      <c r="K304" s="142" t="str">
        <f>INDEX(PA_EXTRACAOITEM!C:C,MATCH(F304,PA_EXTRACAOITEM!A:A,0),0)</f>
        <v>Contabilizada - Dezembro</v>
      </c>
      <c r="N304" s="112" t="s">
        <v>2863</v>
      </c>
      <c r="O304" s="112" t="s">
        <v>871</v>
      </c>
      <c r="P304" s="112" t="s">
        <v>2864</v>
      </c>
    </row>
    <row r="305" spans="2:16" ht="12.75">
      <c r="B305" s="114" t="str">
        <f>INDEX(SUM!D:D,MATCH(SUM!$F$3,SUM!B:B,0),0)</f>
        <v>P085</v>
      </c>
      <c r="C305" s="116">
        <v>46</v>
      </c>
      <c r="D305" s="113" t="s">
        <v>1349</v>
      </c>
      <c r="E305" s="116">
        <f t="shared" si="5"/>
        <v>2020</v>
      </c>
      <c r="F305" s="181" t="s">
        <v>1512</v>
      </c>
      <c r="G305" s="117" t="s">
        <v>117</v>
      </c>
      <c r="H305" s="114" t="s">
        <v>1363</v>
      </c>
      <c r="I305" s="118">
        <f>'15'!E52</f>
        <v>279757.78</v>
      </c>
      <c r="J305" s="118" t="s">
        <v>6646</v>
      </c>
      <c r="K305" s="142" t="str">
        <f>INDEX(PA_EXTRACAOITEM!C:C,MATCH(F305,PA_EXTRACAOITEM!A:A,0),0)</f>
        <v>Contabilizada - 13° Salário</v>
      </c>
      <c r="N305" s="112" t="s">
        <v>2865</v>
      </c>
      <c r="O305" s="112" t="s">
        <v>873</v>
      </c>
      <c r="P305" s="112" t="s">
        <v>2866</v>
      </c>
    </row>
    <row r="306" spans="2:16" ht="12.75">
      <c r="B306" s="114" t="str">
        <f>INDEX(SUM!D:D,MATCH(SUM!$F$3,SUM!B:B,0),0)</f>
        <v>P085</v>
      </c>
      <c r="C306" s="116">
        <v>46</v>
      </c>
      <c r="D306" s="113" t="s">
        <v>1349</v>
      </c>
      <c r="E306" s="116">
        <f t="shared" si="5"/>
        <v>2020</v>
      </c>
      <c r="F306" s="181" t="s">
        <v>1513</v>
      </c>
      <c r="G306" s="117" t="s">
        <v>117</v>
      </c>
      <c r="H306" s="114" t="s">
        <v>1364</v>
      </c>
      <c r="I306" s="118">
        <f>'15'!F40</f>
        <v>145.86</v>
      </c>
      <c r="J306" s="118" t="s">
        <v>6646</v>
      </c>
      <c r="K306" s="142" t="str">
        <f>INDEX(PA_EXTRACAOITEM!C:C,MATCH(F306,PA_EXTRACAOITEM!A:A,0),0)</f>
        <v>Benefícios Pagos Diretamente - Janeiro</v>
      </c>
      <c r="N306" s="112" t="s">
        <v>2867</v>
      </c>
      <c r="O306" s="112" t="s">
        <v>875</v>
      </c>
      <c r="P306" s="112" t="s">
        <v>2868</v>
      </c>
    </row>
    <row r="307" spans="2:16" ht="12.75">
      <c r="B307" s="114" t="str">
        <f>INDEX(SUM!D:D,MATCH(SUM!$F$3,SUM!B:B,0),0)</f>
        <v>P085</v>
      </c>
      <c r="C307" s="116">
        <v>46</v>
      </c>
      <c r="D307" s="113" t="s">
        <v>1349</v>
      </c>
      <c r="E307" s="116">
        <f t="shared" si="5"/>
        <v>2020</v>
      </c>
      <c r="F307" s="181" t="s">
        <v>1514</v>
      </c>
      <c r="G307" s="117" t="s">
        <v>117</v>
      </c>
      <c r="H307" s="114" t="s">
        <v>1365</v>
      </c>
      <c r="I307" s="118">
        <f>'15'!F41</f>
        <v>145.86</v>
      </c>
      <c r="J307" s="118" t="s">
        <v>6646</v>
      </c>
      <c r="K307" s="142" t="str">
        <f>INDEX(PA_EXTRACAOITEM!C:C,MATCH(F307,PA_EXTRACAOITEM!A:A,0),0)</f>
        <v>Benefícios Pagos Diretamente - Fevereiro</v>
      </c>
      <c r="N307" s="112" t="s">
        <v>2869</v>
      </c>
      <c r="O307" s="112" t="s">
        <v>924</v>
      </c>
      <c r="P307" s="112" t="s">
        <v>2870</v>
      </c>
    </row>
    <row r="308" spans="2:16" ht="12.75">
      <c r="B308" s="114" t="str">
        <f>INDEX(SUM!D:D,MATCH(SUM!$F$3,SUM!B:B,0),0)</f>
        <v>P085</v>
      </c>
      <c r="C308" s="116">
        <v>46</v>
      </c>
      <c r="D308" s="113" t="s">
        <v>1349</v>
      </c>
      <c r="E308" s="116">
        <f t="shared" si="5"/>
        <v>2020</v>
      </c>
      <c r="F308" s="181" t="s">
        <v>1515</v>
      </c>
      <c r="G308" s="117" t="s">
        <v>117</v>
      </c>
      <c r="H308" s="114" t="s">
        <v>1366</v>
      </c>
      <c r="I308" s="118">
        <f>'15'!F42</f>
        <v>145.86</v>
      </c>
      <c r="J308" s="118" t="s">
        <v>6646</v>
      </c>
      <c r="K308" s="142" t="str">
        <f>INDEX(PA_EXTRACAOITEM!C:C,MATCH(F308,PA_EXTRACAOITEM!A:A,0),0)</f>
        <v>Benefícios Pagos Diretamente - Março</v>
      </c>
      <c r="N308" s="112" t="s">
        <v>2871</v>
      </c>
      <c r="O308" s="112" t="s">
        <v>705</v>
      </c>
      <c r="P308" s="112" t="s">
        <v>1985</v>
      </c>
    </row>
    <row r="309" spans="2:16" ht="12.75">
      <c r="B309" s="114" t="str">
        <f>INDEX(SUM!D:D,MATCH(SUM!$F$3,SUM!B:B,0),0)</f>
        <v>P085</v>
      </c>
      <c r="C309" s="116">
        <v>46</v>
      </c>
      <c r="D309" s="113" t="s">
        <v>1349</v>
      </c>
      <c r="E309" s="116">
        <f t="shared" si="5"/>
        <v>2020</v>
      </c>
      <c r="F309" s="181" t="s">
        <v>1516</v>
      </c>
      <c r="G309" s="117" t="s">
        <v>117</v>
      </c>
      <c r="H309" s="114" t="s">
        <v>1367</v>
      </c>
      <c r="I309" s="118">
        <f>'15'!F43</f>
        <v>145.86</v>
      </c>
      <c r="J309" s="118" t="s">
        <v>6646</v>
      </c>
      <c r="K309" s="142" t="str">
        <f>INDEX(PA_EXTRACAOITEM!C:C,MATCH(F309,PA_EXTRACAOITEM!A:A,0),0)</f>
        <v>Benefícios Pagos Diretamente - Abril</v>
      </c>
      <c r="N309" s="112" t="s">
        <v>2872</v>
      </c>
      <c r="O309" s="112" t="s">
        <v>708</v>
      </c>
      <c r="P309" s="112" t="s">
        <v>2873</v>
      </c>
    </row>
    <row r="310" spans="2:16" ht="12.75">
      <c r="B310" s="114" t="str">
        <f>INDEX(SUM!D:D,MATCH(SUM!$F$3,SUM!B:B,0),0)</f>
        <v>P085</v>
      </c>
      <c r="C310" s="116">
        <v>46</v>
      </c>
      <c r="D310" s="113" t="s">
        <v>1349</v>
      </c>
      <c r="E310" s="116">
        <f t="shared" si="5"/>
        <v>2020</v>
      </c>
      <c r="F310" s="181" t="s">
        <v>1517</v>
      </c>
      <c r="G310" s="117" t="s">
        <v>117</v>
      </c>
      <c r="H310" s="114" t="s">
        <v>1368</v>
      </c>
      <c r="I310" s="118">
        <f>'15'!F44</f>
        <v>145.86</v>
      </c>
      <c r="J310" s="118" t="s">
        <v>6646</v>
      </c>
      <c r="K310" s="142" t="str">
        <f>INDEX(PA_EXTRACAOITEM!C:C,MATCH(F310,PA_EXTRACAOITEM!A:A,0),0)</f>
        <v>Benefícios Pagos Diretamente - Maio</v>
      </c>
      <c r="N310" s="112" t="s">
        <v>2874</v>
      </c>
      <c r="O310" s="112" t="s">
        <v>710</v>
      </c>
      <c r="P310" s="112" t="s">
        <v>2875</v>
      </c>
    </row>
    <row r="311" spans="2:16" ht="12.75">
      <c r="B311" s="114" t="str">
        <f>INDEX(SUM!D:D,MATCH(SUM!$F$3,SUM!B:B,0),0)</f>
        <v>P085</v>
      </c>
      <c r="C311" s="116">
        <v>46</v>
      </c>
      <c r="D311" s="113" t="s">
        <v>1349</v>
      </c>
      <c r="E311" s="116">
        <f t="shared" si="5"/>
        <v>2020</v>
      </c>
      <c r="F311" s="181" t="s">
        <v>1518</v>
      </c>
      <c r="G311" s="117" t="s">
        <v>117</v>
      </c>
      <c r="H311" s="114" t="s">
        <v>1369</v>
      </c>
      <c r="I311" s="118">
        <f>'15'!F45</f>
        <v>145.86</v>
      </c>
      <c r="J311" s="118" t="s">
        <v>6646</v>
      </c>
      <c r="K311" s="142" t="str">
        <f>INDEX(PA_EXTRACAOITEM!C:C,MATCH(F311,PA_EXTRACAOITEM!A:A,0),0)</f>
        <v>Benefícios Pagos Diretamente - Junho</v>
      </c>
      <c r="N311" s="112" t="s">
        <v>2876</v>
      </c>
      <c r="O311" s="112" t="s">
        <v>713</v>
      </c>
      <c r="P311" s="112" t="s">
        <v>2877</v>
      </c>
    </row>
    <row r="312" spans="2:16" ht="12.75">
      <c r="B312" s="114" t="str">
        <f>INDEX(SUM!D:D,MATCH(SUM!$F$3,SUM!B:B,0),0)</f>
        <v>P085</v>
      </c>
      <c r="C312" s="116">
        <v>46</v>
      </c>
      <c r="D312" s="113" t="s">
        <v>1349</v>
      </c>
      <c r="E312" s="116">
        <f aca="true" t="shared" si="6" ref="E312:E375">+$E$2</f>
        <v>2020</v>
      </c>
      <c r="F312" s="181" t="s">
        <v>1519</v>
      </c>
      <c r="G312" s="117" t="s">
        <v>117</v>
      </c>
      <c r="H312" s="114" t="s">
        <v>1370</v>
      </c>
      <c r="I312" s="118">
        <f>'15'!F46</f>
        <v>145.86</v>
      </c>
      <c r="J312" s="118" t="s">
        <v>6646</v>
      </c>
      <c r="K312" s="142" t="str">
        <f>INDEX(PA_EXTRACAOITEM!C:C,MATCH(F312,PA_EXTRACAOITEM!A:A,0),0)</f>
        <v>Benefícios Pagos Diretamente - Julho</v>
      </c>
      <c r="N312" s="112" t="s">
        <v>2878</v>
      </c>
      <c r="O312" s="112" t="s">
        <v>731</v>
      </c>
      <c r="P312" s="112" t="s">
        <v>2879</v>
      </c>
    </row>
    <row r="313" spans="2:16" ht="12.75">
      <c r="B313" s="114" t="str">
        <f>INDEX(SUM!D:D,MATCH(SUM!$F$3,SUM!B:B,0),0)</f>
        <v>P085</v>
      </c>
      <c r="C313" s="116">
        <v>46</v>
      </c>
      <c r="D313" s="113" t="s">
        <v>1349</v>
      </c>
      <c r="E313" s="116">
        <f t="shared" si="6"/>
        <v>2020</v>
      </c>
      <c r="F313" s="181" t="s">
        <v>1520</v>
      </c>
      <c r="G313" s="117" t="s">
        <v>117</v>
      </c>
      <c r="H313" s="114" t="s">
        <v>1371</v>
      </c>
      <c r="I313" s="118">
        <f>'15'!F47</f>
        <v>145.86</v>
      </c>
      <c r="J313" s="118" t="s">
        <v>6646</v>
      </c>
      <c r="K313" s="142" t="str">
        <f>INDEX(PA_EXTRACAOITEM!C:C,MATCH(F313,PA_EXTRACAOITEM!A:A,0),0)</f>
        <v>Benefícios Pagos Diretamente - Agosto</v>
      </c>
      <c r="N313" s="112" t="s">
        <v>647</v>
      </c>
      <c r="O313" s="112" t="s">
        <v>648</v>
      </c>
      <c r="P313" s="112" t="s">
        <v>2880</v>
      </c>
    </row>
    <row r="314" spans="2:16" ht="12.75">
      <c r="B314" s="114" t="str">
        <f>INDEX(SUM!D:D,MATCH(SUM!$F$3,SUM!B:B,0),0)</f>
        <v>P085</v>
      </c>
      <c r="C314" s="116">
        <v>46</v>
      </c>
      <c r="D314" s="113" t="s">
        <v>1349</v>
      </c>
      <c r="E314" s="116">
        <f t="shared" si="6"/>
        <v>2020</v>
      </c>
      <c r="F314" s="181" t="s">
        <v>1521</v>
      </c>
      <c r="G314" s="117" t="s">
        <v>117</v>
      </c>
      <c r="H314" s="114" t="s">
        <v>1372</v>
      </c>
      <c r="I314" s="118">
        <f>'15'!F48</f>
        <v>145.86</v>
      </c>
      <c r="J314" s="118" t="s">
        <v>6646</v>
      </c>
      <c r="K314" s="142" t="str">
        <f>INDEX(PA_EXTRACAOITEM!C:C,MATCH(F314,PA_EXTRACAOITEM!A:A,0),0)</f>
        <v>Benefícios Pagos Diretamente - Setembro</v>
      </c>
      <c r="N314" s="112" t="s">
        <v>650</v>
      </c>
      <c r="O314" s="112" t="s">
        <v>651</v>
      </c>
      <c r="P314" s="112" t="s">
        <v>1909</v>
      </c>
    </row>
    <row r="315" spans="2:16" ht="12.75">
      <c r="B315" s="114" t="str">
        <f>INDEX(SUM!D:D,MATCH(SUM!$F$3,SUM!B:B,0),0)</f>
        <v>P085</v>
      </c>
      <c r="C315" s="116">
        <v>46</v>
      </c>
      <c r="D315" s="113" t="s">
        <v>1349</v>
      </c>
      <c r="E315" s="116">
        <f t="shared" si="6"/>
        <v>2020</v>
      </c>
      <c r="F315" s="181" t="s">
        <v>1522</v>
      </c>
      <c r="G315" s="117" t="s">
        <v>117</v>
      </c>
      <c r="H315" s="114" t="s">
        <v>1373</v>
      </c>
      <c r="I315" s="118">
        <f>'15'!F49</f>
        <v>145.86</v>
      </c>
      <c r="J315" s="118" t="s">
        <v>6646</v>
      </c>
      <c r="K315" s="142" t="str">
        <f>INDEX(PA_EXTRACAOITEM!C:C,MATCH(F315,PA_EXTRACAOITEM!A:A,0),0)</f>
        <v>Benefícios Pagos Diretamente - Outubro</v>
      </c>
      <c r="N315" s="112" t="s">
        <v>652</v>
      </c>
      <c r="O315" s="112" t="s">
        <v>2881</v>
      </c>
      <c r="P315" s="112" t="s">
        <v>380</v>
      </c>
    </row>
    <row r="316" spans="2:16" ht="12.75">
      <c r="B316" s="114" t="str">
        <f>INDEX(SUM!D:D,MATCH(SUM!$F$3,SUM!B:B,0),0)</f>
        <v>P085</v>
      </c>
      <c r="C316" s="116">
        <v>46</v>
      </c>
      <c r="D316" s="113" t="s">
        <v>1349</v>
      </c>
      <c r="E316" s="116">
        <f t="shared" si="6"/>
        <v>2020</v>
      </c>
      <c r="F316" s="181" t="s">
        <v>1523</v>
      </c>
      <c r="G316" s="117" t="s">
        <v>117</v>
      </c>
      <c r="H316" s="114" t="s">
        <v>1374</v>
      </c>
      <c r="I316" s="118">
        <f>'15'!F50</f>
        <v>145.86</v>
      </c>
      <c r="J316" s="118" t="s">
        <v>6646</v>
      </c>
      <c r="K316" s="142" t="str">
        <f>INDEX(PA_EXTRACAOITEM!C:C,MATCH(F316,PA_EXTRACAOITEM!A:A,0),0)</f>
        <v>Benefícios Pagos Diretamente - Novembro</v>
      </c>
      <c r="N316" s="112" t="s">
        <v>653</v>
      </c>
      <c r="O316" s="112" t="s">
        <v>2882</v>
      </c>
      <c r="P316" s="112" t="s">
        <v>381</v>
      </c>
    </row>
    <row r="317" spans="2:16" ht="12.75">
      <c r="B317" s="114" t="str">
        <f>INDEX(SUM!D:D,MATCH(SUM!$F$3,SUM!B:B,0),0)</f>
        <v>P085</v>
      </c>
      <c r="C317" s="116">
        <v>46</v>
      </c>
      <c r="D317" s="113" t="s">
        <v>1349</v>
      </c>
      <c r="E317" s="116">
        <f t="shared" si="6"/>
        <v>2020</v>
      </c>
      <c r="F317" s="181" t="s">
        <v>1524</v>
      </c>
      <c r="G317" s="117" t="s">
        <v>117</v>
      </c>
      <c r="H317" s="114" t="s">
        <v>1375</v>
      </c>
      <c r="I317" s="118">
        <f>'15'!F51</f>
        <v>145.86</v>
      </c>
      <c r="J317" s="118" t="s">
        <v>6646</v>
      </c>
      <c r="K317" s="142" t="str">
        <f>INDEX(PA_EXTRACAOITEM!C:C,MATCH(F317,PA_EXTRACAOITEM!A:A,0),0)</f>
        <v>Benefícios Pagos Diretamente - Dezembro</v>
      </c>
      <c r="N317" s="112" t="s">
        <v>654</v>
      </c>
      <c r="O317" s="112" t="s">
        <v>2883</v>
      </c>
      <c r="P317" s="112" t="s">
        <v>2884</v>
      </c>
    </row>
    <row r="318" spans="2:16" ht="12.75">
      <c r="B318" s="114" t="str">
        <f>INDEX(SUM!D:D,MATCH(SUM!$F$3,SUM!B:B,0),0)</f>
        <v>P085</v>
      </c>
      <c r="C318" s="116">
        <v>46</v>
      </c>
      <c r="D318" s="113" t="s">
        <v>1349</v>
      </c>
      <c r="E318" s="116">
        <f t="shared" si="6"/>
        <v>2020</v>
      </c>
      <c r="F318" s="181" t="s">
        <v>1525</v>
      </c>
      <c r="G318" s="117" t="s">
        <v>117</v>
      </c>
      <c r="H318" s="114" t="s">
        <v>1376</v>
      </c>
      <c r="I318" s="118" t="str">
        <f>'15'!F52</f>
        <v xml:space="preserve">                                -   </v>
      </c>
      <c r="J318" s="118" t="s">
        <v>6646</v>
      </c>
      <c r="K318" s="142" t="str">
        <f>INDEX(PA_EXTRACAOITEM!C:C,MATCH(F318,PA_EXTRACAOITEM!A:A,0),0)</f>
        <v>Benefícios Pagos Diretamente - 13° Salário</v>
      </c>
      <c r="N318" s="112" t="s">
        <v>656</v>
      </c>
      <c r="O318" s="112" t="s">
        <v>2885</v>
      </c>
      <c r="P318" s="112" t="s">
        <v>2886</v>
      </c>
    </row>
    <row r="319" spans="2:16" ht="12.75">
      <c r="B319" s="114" t="str">
        <f>INDEX(SUM!D:D,MATCH(SUM!$F$3,SUM!B:B,0),0)</f>
        <v>P085</v>
      </c>
      <c r="C319" s="116">
        <v>46</v>
      </c>
      <c r="D319" s="113" t="s">
        <v>1349</v>
      </c>
      <c r="E319" s="116">
        <f t="shared" si="6"/>
        <v>2020</v>
      </c>
      <c r="F319" s="181" t="s">
        <v>1774</v>
      </c>
      <c r="G319" s="117" t="s">
        <v>117</v>
      </c>
      <c r="H319" s="114" t="s">
        <v>1722</v>
      </c>
      <c r="I319" s="118">
        <f>'15'!G40</f>
        <v>253216.63</v>
      </c>
      <c r="J319" s="118" t="s">
        <v>6646</v>
      </c>
      <c r="K319" s="142" t="str">
        <f>INDEX(PA_EXTRACAOITEM!C:C,MATCH(F319,PA_EXTRACAOITEM!A:A,0),0)</f>
        <v>Recolhimento (Valor Principal) - Janeiro</v>
      </c>
      <c r="N319" s="112" t="s">
        <v>658</v>
      </c>
      <c r="O319" s="112" t="s">
        <v>2887</v>
      </c>
      <c r="P319" s="112" t="s">
        <v>2888</v>
      </c>
    </row>
    <row r="320" spans="2:16" ht="12.75">
      <c r="B320" s="114" t="str">
        <f>INDEX(SUM!D:D,MATCH(SUM!$F$3,SUM!B:B,0),0)</f>
        <v>P085</v>
      </c>
      <c r="C320" s="116">
        <v>46</v>
      </c>
      <c r="D320" s="113" t="s">
        <v>1349</v>
      </c>
      <c r="E320" s="116">
        <f t="shared" si="6"/>
        <v>2020</v>
      </c>
      <c r="F320" s="181" t="s">
        <v>1775</v>
      </c>
      <c r="G320" s="117" t="s">
        <v>117</v>
      </c>
      <c r="H320" s="114" t="s">
        <v>1723</v>
      </c>
      <c r="I320" s="118">
        <f>'15'!G41</f>
        <v>267708.63</v>
      </c>
      <c r="J320" s="118" t="s">
        <v>6646</v>
      </c>
      <c r="K320" s="142" t="str">
        <f>INDEX(PA_EXTRACAOITEM!C:C,MATCH(F320,PA_EXTRACAOITEM!A:A,0),0)</f>
        <v>Recolhimento (Valor Principal) - Fevereiro</v>
      </c>
      <c r="N320" s="112" t="s">
        <v>660</v>
      </c>
      <c r="O320" s="112" t="s">
        <v>2889</v>
      </c>
      <c r="P320" s="112" t="s">
        <v>2890</v>
      </c>
    </row>
    <row r="321" spans="2:16" ht="12.75">
      <c r="B321" s="114" t="str">
        <f>INDEX(SUM!D:D,MATCH(SUM!$F$3,SUM!B:B,0),0)</f>
        <v>P085</v>
      </c>
      <c r="C321" s="116">
        <v>46</v>
      </c>
      <c r="D321" s="113" t="s">
        <v>1349</v>
      </c>
      <c r="E321" s="116">
        <f t="shared" si="6"/>
        <v>2020</v>
      </c>
      <c r="F321" s="181" t="s">
        <v>1776</v>
      </c>
      <c r="G321" s="117" t="s">
        <v>117</v>
      </c>
      <c r="H321" s="114" t="s">
        <v>1724</v>
      </c>
      <c r="I321" s="118">
        <f>'15'!G42</f>
        <v>301349.07</v>
      </c>
      <c r="J321" s="118" t="s">
        <v>6646</v>
      </c>
      <c r="K321" s="142" t="str">
        <f>INDEX(PA_EXTRACAOITEM!C:C,MATCH(F321,PA_EXTRACAOITEM!A:A,0),0)</f>
        <v>Recolhimento (Valor Principal) - Março</v>
      </c>
      <c r="N321" s="112" t="s">
        <v>661</v>
      </c>
      <c r="O321" s="112" t="s">
        <v>2891</v>
      </c>
      <c r="P321" s="112" t="s">
        <v>382</v>
      </c>
    </row>
    <row r="322" spans="2:16" ht="12.75">
      <c r="B322" s="114" t="str">
        <f>INDEX(SUM!D:D,MATCH(SUM!$F$3,SUM!B:B,0),0)</f>
        <v>P085</v>
      </c>
      <c r="C322" s="116">
        <v>46</v>
      </c>
      <c r="D322" s="113" t="s">
        <v>1349</v>
      </c>
      <c r="E322" s="116">
        <f t="shared" si="6"/>
        <v>2020</v>
      </c>
      <c r="F322" s="181" t="s">
        <v>1777</v>
      </c>
      <c r="G322" s="117" t="s">
        <v>117</v>
      </c>
      <c r="H322" s="114" t="s">
        <v>1725</v>
      </c>
      <c r="I322" s="118">
        <f>'15'!G43</f>
        <v>283847.28</v>
      </c>
      <c r="J322" s="118" t="s">
        <v>6646</v>
      </c>
      <c r="K322" s="142" t="str">
        <f>INDEX(PA_EXTRACAOITEM!C:C,MATCH(F322,PA_EXTRACAOITEM!A:A,0),0)</f>
        <v>Recolhimento (Valor Principal) - Abril</v>
      </c>
      <c r="N322" s="112" t="s">
        <v>662</v>
      </c>
      <c r="O322" s="112" t="s">
        <v>2892</v>
      </c>
      <c r="P322" s="112" t="s">
        <v>2893</v>
      </c>
    </row>
    <row r="323" spans="2:16" ht="12.75">
      <c r="B323" s="114" t="str">
        <f>INDEX(SUM!D:D,MATCH(SUM!$F$3,SUM!B:B,0),0)</f>
        <v>P085</v>
      </c>
      <c r="C323" s="116">
        <v>46</v>
      </c>
      <c r="D323" s="113" t="s">
        <v>1349</v>
      </c>
      <c r="E323" s="116">
        <f t="shared" si="6"/>
        <v>2020</v>
      </c>
      <c r="F323" s="181" t="s">
        <v>1778</v>
      </c>
      <c r="G323" s="117" t="s">
        <v>117</v>
      </c>
      <c r="H323" s="114" t="s">
        <v>1726</v>
      </c>
      <c r="I323" s="118">
        <f>'15'!G44</f>
        <v>284779.9</v>
      </c>
      <c r="J323" s="118" t="s">
        <v>6646</v>
      </c>
      <c r="K323" s="142" t="str">
        <f>INDEX(PA_EXTRACAOITEM!C:C,MATCH(F323,PA_EXTRACAOITEM!A:A,0),0)</f>
        <v>Recolhimento (Valor Principal) - Maio</v>
      </c>
      <c r="N323" s="112" t="s">
        <v>664</v>
      </c>
      <c r="O323" s="112" t="s">
        <v>2894</v>
      </c>
      <c r="P323" s="112" t="s">
        <v>2895</v>
      </c>
    </row>
    <row r="324" spans="2:16" ht="12.75">
      <c r="B324" s="114" t="str">
        <f>INDEX(SUM!D:D,MATCH(SUM!$F$3,SUM!B:B,0),0)</f>
        <v>P085</v>
      </c>
      <c r="C324" s="116">
        <v>46</v>
      </c>
      <c r="D324" s="113" t="s">
        <v>1349</v>
      </c>
      <c r="E324" s="116">
        <f t="shared" si="6"/>
        <v>2020</v>
      </c>
      <c r="F324" s="181" t="s">
        <v>1779</v>
      </c>
      <c r="G324" s="117" t="s">
        <v>117</v>
      </c>
      <c r="H324" s="114" t="s">
        <v>1727</v>
      </c>
      <c r="I324" s="118">
        <f>'15'!G45</f>
        <v>282205.55</v>
      </c>
      <c r="J324" s="118" t="s">
        <v>6646</v>
      </c>
      <c r="K324" s="142" t="str">
        <f>INDEX(PA_EXTRACAOITEM!C:C,MATCH(F324,PA_EXTRACAOITEM!A:A,0),0)</f>
        <v>Recolhimento (Valor Principal) - Junho</v>
      </c>
      <c r="N324" s="112" t="s">
        <v>666</v>
      </c>
      <c r="O324" s="112" t="s">
        <v>2896</v>
      </c>
      <c r="P324" s="112" t="s">
        <v>2897</v>
      </c>
    </row>
    <row r="325" spans="2:16" ht="12.75">
      <c r="B325" s="114" t="str">
        <f>INDEX(SUM!D:D,MATCH(SUM!$F$3,SUM!B:B,0),0)</f>
        <v>P085</v>
      </c>
      <c r="C325" s="116">
        <v>46</v>
      </c>
      <c r="D325" s="113" t="s">
        <v>1349</v>
      </c>
      <c r="E325" s="116">
        <f t="shared" si="6"/>
        <v>2020</v>
      </c>
      <c r="F325" s="181" t="s">
        <v>1780</v>
      </c>
      <c r="G325" s="117" t="s">
        <v>117</v>
      </c>
      <c r="H325" s="114" t="s">
        <v>1728</v>
      </c>
      <c r="I325" s="118">
        <f>'15'!G46</f>
        <v>282120.16</v>
      </c>
      <c r="J325" s="118" t="s">
        <v>6646</v>
      </c>
      <c r="K325" s="142" t="str">
        <f>INDEX(PA_EXTRACAOITEM!C:C,MATCH(F325,PA_EXTRACAOITEM!A:A,0),0)</f>
        <v>Recolhimento (Valor Principal) - Julho</v>
      </c>
      <c r="N325" s="112" t="s">
        <v>667</v>
      </c>
      <c r="O325" s="112" t="s">
        <v>2898</v>
      </c>
      <c r="P325" s="112" t="s">
        <v>2899</v>
      </c>
    </row>
    <row r="326" spans="2:15" ht="12.75">
      <c r="B326" s="114" t="str">
        <f>INDEX(SUM!D:D,MATCH(SUM!$F$3,SUM!B:B,0),0)</f>
        <v>P085</v>
      </c>
      <c r="C326" s="116">
        <v>46</v>
      </c>
      <c r="D326" s="113" t="s">
        <v>1349</v>
      </c>
      <c r="E326" s="116">
        <f t="shared" si="6"/>
        <v>2020</v>
      </c>
      <c r="F326" s="181" t="s">
        <v>1781</v>
      </c>
      <c r="G326" s="117" t="s">
        <v>117</v>
      </c>
      <c r="H326" s="114" t="s">
        <v>1729</v>
      </c>
      <c r="I326" s="118">
        <f>'15'!G47</f>
        <v>281408.01</v>
      </c>
      <c r="J326" s="118" t="s">
        <v>6646</v>
      </c>
      <c r="K326" s="142" t="str">
        <f>INDEX(PA_EXTRACAOITEM!C:C,MATCH(F326,PA_EXTRACAOITEM!A:A,0),0)</f>
        <v>Recolhimento (Valor Principal) - Agosto</v>
      </c>
      <c r="N326" s="112" t="s">
        <v>668</v>
      </c>
      <c r="O326" s="112" t="s">
        <v>2900</v>
      </c>
    </row>
    <row r="327" spans="2:15" ht="12.75">
      <c r="B327" s="114" t="str">
        <f>INDEX(SUM!D:D,MATCH(SUM!$F$3,SUM!B:B,0),0)</f>
        <v>P085</v>
      </c>
      <c r="C327" s="116">
        <v>46</v>
      </c>
      <c r="D327" s="113" t="s">
        <v>1349</v>
      </c>
      <c r="E327" s="116">
        <f t="shared" si="6"/>
        <v>2020</v>
      </c>
      <c r="F327" s="181" t="s">
        <v>1782</v>
      </c>
      <c r="G327" s="117" t="s">
        <v>117</v>
      </c>
      <c r="H327" s="114" t="s">
        <v>1730</v>
      </c>
      <c r="I327" s="118">
        <f>'15'!G48</f>
        <v>281074.53</v>
      </c>
      <c r="J327" s="118" t="s">
        <v>6646</v>
      </c>
      <c r="K327" s="142" t="str">
        <f>INDEX(PA_EXTRACAOITEM!C:C,MATCH(F327,PA_EXTRACAOITEM!A:A,0),0)</f>
        <v>Recolhimento (Valor Principal) - Setembro</v>
      </c>
      <c r="N327" s="112" t="s">
        <v>669</v>
      </c>
      <c r="O327" s="112" t="s">
        <v>2901</v>
      </c>
    </row>
    <row r="328" spans="2:15" ht="12.75">
      <c r="B328" s="114" t="str">
        <f>INDEX(SUM!D:D,MATCH(SUM!$F$3,SUM!B:B,0),0)</f>
        <v>P085</v>
      </c>
      <c r="C328" s="116">
        <v>46</v>
      </c>
      <c r="D328" s="113" t="s">
        <v>1349</v>
      </c>
      <c r="E328" s="116">
        <f t="shared" si="6"/>
        <v>2020</v>
      </c>
      <c r="F328" s="181" t="s">
        <v>1783</v>
      </c>
      <c r="G328" s="117" t="s">
        <v>117</v>
      </c>
      <c r="H328" s="114" t="s">
        <v>1731</v>
      </c>
      <c r="I328" s="118">
        <f>'15'!G49</f>
        <v>280939.66</v>
      </c>
      <c r="J328" s="118" t="s">
        <v>6646</v>
      </c>
      <c r="K328" s="142" t="str">
        <f>INDEX(PA_EXTRACAOITEM!C:C,MATCH(F328,PA_EXTRACAOITEM!A:A,0),0)</f>
        <v>Recolhimento (Valor Principal) - Outubro</v>
      </c>
      <c r="N328" s="112" t="s">
        <v>670</v>
      </c>
      <c r="O328" s="112" t="s">
        <v>2902</v>
      </c>
    </row>
    <row r="329" spans="2:15" ht="12.75">
      <c r="B329" s="114" t="str">
        <f>INDEX(SUM!D:D,MATCH(SUM!$F$3,SUM!B:B,0),0)</f>
        <v>P085</v>
      </c>
      <c r="C329" s="116">
        <v>46</v>
      </c>
      <c r="D329" s="113" t="s">
        <v>1349</v>
      </c>
      <c r="E329" s="116">
        <f t="shared" si="6"/>
        <v>2020</v>
      </c>
      <c r="F329" s="181" t="s">
        <v>1784</v>
      </c>
      <c r="G329" s="117" t="s">
        <v>117</v>
      </c>
      <c r="H329" s="114" t="s">
        <v>1732</v>
      </c>
      <c r="I329" s="118">
        <f>'15'!G50</f>
        <v>280311.4</v>
      </c>
      <c r="J329" s="118" t="s">
        <v>6646</v>
      </c>
      <c r="K329" s="142" t="str">
        <f>INDEX(PA_EXTRACAOITEM!C:C,MATCH(F329,PA_EXTRACAOITEM!A:A,0),0)</f>
        <v>Recolhimento (Valor Principal) - Novembro</v>
      </c>
      <c r="N329" s="112" t="s">
        <v>671</v>
      </c>
      <c r="O329" s="112" t="s">
        <v>2903</v>
      </c>
    </row>
    <row r="330" spans="2:15" ht="12.75">
      <c r="B330" s="114" t="str">
        <f>INDEX(SUM!D:D,MATCH(SUM!$F$3,SUM!B:B,0),0)</f>
        <v>P085</v>
      </c>
      <c r="C330" s="116">
        <v>46</v>
      </c>
      <c r="D330" s="113" t="s">
        <v>1349</v>
      </c>
      <c r="E330" s="116">
        <f t="shared" si="6"/>
        <v>2020</v>
      </c>
      <c r="F330" s="181" t="s">
        <v>1785</v>
      </c>
      <c r="G330" s="117" t="s">
        <v>117</v>
      </c>
      <c r="H330" s="114" t="s">
        <v>1733</v>
      </c>
      <c r="I330" s="118">
        <f>'15'!G51</f>
        <v>278302.4</v>
      </c>
      <c r="J330" s="118" t="s">
        <v>6646</v>
      </c>
      <c r="K330" s="142" t="str">
        <f>INDEX(PA_EXTRACAOITEM!C:C,MATCH(F330,PA_EXTRACAOITEM!A:A,0),0)</f>
        <v>Recolhimento (Valor Principal) - Dezembro</v>
      </c>
      <c r="N330" s="112" t="s">
        <v>672</v>
      </c>
      <c r="O330" s="112" t="s">
        <v>2904</v>
      </c>
    </row>
    <row r="331" spans="2:15" ht="12.75">
      <c r="B331" s="114" t="str">
        <f>INDEX(SUM!D:D,MATCH(SUM!$F$3,SUM!B:B,0),0)</f>
        <v>P085</v>
      </c>
      <c r="C331" s="116">
        <v>46</v>
      </c>
      <c r="D331" s="113" t="s">
        <v>1349</v>
      </c>
      <c r="E331" s="116">
        <f t="shared" si="6"/>
        <v>2020</v>
      </c>
      <c r="F331" s="181" t="s">
        <v>1786</v>
      </c>
      <c r="G331" s="117" t="s">
        <v>117</v>
      </c>
      <c r="H331" s="114" t="s">
        <v>1734</v>
      </c>
      <c r="I331" s="118">
        <f>'15'!G52</f>
        <v>279757.82</v>
      </c>
      <c r="J331" s="118" t="s">
        <v>6646</v>
      </c>
      <c r="K331" s="142" t="str">
        <f>INDEX(PA_EXTRACAOITEM!C:C,MATCH(F331,PA_EXTRACAOITEM!A:A,0),0)</f>
        <v>Recolhimento (Valor Principal) - 13° Salário</v>
      </c>
      <c r="N331" s="112" t="s">
        <v>673</v>
      </c>
      <c r="O331" s="112" t="s">
        <v>2905</v>
      </c>
    </row>
    <row r="332" spans="2:15" ht="12.75">
      <c r="B332" s="114" t="str">
        <f>INDEX(SUM!D:D,MATCH(SUM!$F$3,SUM!B:B,0),0)</f>
        <v>P085</v>
      </c>
      <c r="C332" s="116">
        <v>46</v>
      </c>
      <c r="D332" s="113" t="s">
        <v>1349</v>
      </c>
      <c r="E332" s="116">
        <f t="shared" si="6"/>
        <v>2020</v>
      </c>
      <c r="F332" s="181" t="s">
        <v>1896</v>
      </c>
      <c r="G332" s="117" t="s">
        <v>117</v>
      </c>
      <c r="H332" s="114" t="s">
        <v>1735</v>
      </c>
      <c r="I332" s="118">
        <f>'15'!H40</f>
        <v>440.37</v>
      </c>
      <c r="J332" s="118" t="s">
        <v>6646</v>
      </c>
      <c r="K332" s="142" t="str">
        <f>INDEX(PA_EXTRACAOITEM!C:C,MATCH(F332,PA_EXTRACAOITEM!A:A,0),0)</f>
        <v>Recolhimento (Multas e Juros) - Janeiro</v>
      </c>
      <c r="N332" s="112" t="s">
        <v>674</v>
      </c>
      <c r="O332" s="112" t="s">
        <v>2906</v>
      </c>
    </row>
    <row r="333" spans="2:15" ht="12.75">
      <c r="B333" s="114" t="str">
        <f>INDEX(SUM!D:D,MATCH(SUM!$F$3,SUM!B:B,0),0)</f>
        <v>P085</v>
      </c>
      <c r="C333" s="116">
        <v>46</v>
      </c>
      <c r="D333" s="113" t="s">
        <v>1349</v>
      </c>
      <c r="E333" s="116">
        <f t="shared" si="6"/>
        <v>2020</v>
      </c>
      <c r="F333" s="181" t="s">
        <v>1787</v>
      </c>
      <c r="G333" s="117" t="s">
        <v>117</v>
      </c>
      <c r="H333" s="114" t="s">
        <v>1736</v>
      </c>
      <c r="I333" s="118">
        <f>'15'!H41</f>
        <v>215.66</v>
      </c>
      <c r="J333" s="118" t="s">
        <v>6646</v>
      </c>
      <c r="K333" s="142" t="str">
        <f>INDEX(PA_EXTRACAOITEM!C:C,MATCH(F333,PA_EXTRACAOITEM!A:A,0),0)</f>
        <v>Recolhimento (Multas e Juros) - Fevereiro</v>
      </c>
      <c r="N333" s="112" t="s">
        <v>675</v>
      </c>
      <c r="O333" s="112" t="s">
        <v>2907</v>
      </c>
    </row>
    <row r="334" spans="2:16" ht="12.75">
      <c r="B334" s="114" t="str">
        <f>INDEX(SUM!D:D,MATCH(SUM!$F$3,SUM!B:B,0),0)</f>
        <v>P085</v>
      </c>
      <c r="C334" s="116">
        <v>46</v>
      </c>
      <c r="D334" s="113" t="s">
        <v>1349</v>
      </c>
      <c r="E334" s="116">
        <f t="shared" si="6"/>
        <v>2020</v>
      </c>
      <c r="F334" s="181" t="s">
        <v>1788</v>
      </c>
      <c r="G334" s="117" t="s">
        <v>117</v>
      </c>
      <c r="H334" s="114" t="s">
        <v>1737</v>
      </c>
      <c r="I334" s="118">
        <f>'15'!H42</f>
        <v>348.35</v>
      </c>
      <c r="J334" s="118" t="s">
        <v>6646</v>
      </c>
      <c r="K334" s="142" t="str">
        <f>INDEX(PA_EXTRACAOITEM!C:C,MATCH(F334,PA_EXTRACAOITEM!A:A,0),0)</f>
        <v>Recolhimento (Multas e Juros) - Março</v>
      </c>
      <c r="N334" s="112" t="s">
        <v>1950</v>
      </c>
      <c r="O334" s="112" t="s">
        <v>2908</v>
      </c>
      <c r="P334" s="112" t="s">
        <v>1898</v>
      </c>
    </row>
    <row r="335" spans="2:16" ht="12.75">
      <c r="B335" s="114" t="str">
        <f>INDEX(SUM!D:D,MATCH(SUM!$F$3,SUM!B:B,0),0)</f>
        <v>P085</v>
      </c>
      <c r="C335" s="116">
        <v>46</v>
      </c>
      <c r="D335" s="113" t="s">
        <v>1349</v>
      </c>
      <c r="E335" s="116">
        <f t="shared" si="6"/>
        <v>2020</v>
      </c>
      <c r="F335" s="181" t="s">
        <v>1789</v>
      </c>
      <c r="G335" s="117" t="s">
        <v>117</v>
      </c>
      <c r="H335" s="114" t="s">
        <v>1738</v>
      </c>
      <c r="I335" s="118" t="str">
        <f>'15'!H43</f>
        <v xml:space="preserve">                            -   </v>
      </c>
      <c r="J335" s="118" t="s">
        <v>6646</v>
      </c>
      <c r="K335" s="142" t="str">
        <f>INDEX(PA_EXTRACAOITEM!C:C,MATCH(F335,PA_EXTRACAOITEM!A:A,0),0)</f>
        <v>Recolhimento (Multas e Juros) - Abril</v>
      </c>
      <c r="N335" s="112" t="s">
        <v>1951</v>
      </c>
      <c r="O335" s="112" t="s">
        <v>1903</v>
      </c>
      <c r="P335" s="112" t="s">
        <v>1899</v>
      </c>
    </row>
    <row r="336" spans="2:16" ht="12.75">
      <c r="B336" s="114" t="str">
        <f>INDEX(SUM!D:D,MATCH(SUM!$F$3,SUM!B:B,0),0)</f>
        <v>P085</v>
      </c>
      <c r="C336" s="116">
        <v>46</v>
      </c>
      <c r="D336" s="113" t="s">
        <v>1349</v>
      </c>
      <c r="E336" s="116">
        <f t="shared" si="6"/>
        <v>2020</v>
      </c>
      <c r="F336" s="181" t="s">
        <v>1790</v>
      </c>
      <c r="G336" s="117" t="s">
        <v>117</v>
      </c>
      <c r="H336" s="114" t="s">
        <v>1739</v>
      </c>
      <c r="I336" s="118" t="str">
        <f>'15'!H44</f>
        <v xml:space="preserve">                            -   </v>
      </c>
      <c r="J336" s="118" t="s">
        <v>6646</v>
      </c>
      <c r="K336" s="142" t="str">
        <f>INDEX(PA_EXTRACAOITEM!C:C,MATCH(F336,PA_EXTRACAOITEM!A:A,0),0)</f>
        <v>Recolhimento (Multas e Juros) - Maio</v>
      </c>
      <c r="N336" s="112" t="s">
        <v>1952</v>
      </c>
      <c r="O336" s="112" t="s">
        <v>1904</v>
      </c>
      <c r="P336" s="112" t="s">
        <v>1900</v>
      </c>
    </row>
    <row r="337" spans="2:16" ht="12.75">
      <c r="B337" s="114" t="str">
        <f>INDEX(SUM!D:D,MATCH(SUM!$F$3,SUM!B:B,0),0)</f>
        <v>P085</v>
      </c>
      <c r="C337" s="116">
        <v>46</v>
      </c>
      <c r="D337" s="113" t="s">
        <v>1349</v>
      </c>
      <c r="E337" s="116">
        <f t="shared" si="6"/>
        <v>2020</v>
      </c>
      <c r="F337" s="181" t="s">
        <v>1791</v>
      </c>
      <c r="G337" s="117" t="s">
        <v>117</v>
      </c>
      <c r="H337" s="114" t="s">
        <v>1740</v>
      </c>
      <c r="I337" s="118" t="str">
        <f>'15'!H45</f>
        <v xml:space="preserve">                            -   </v>
      </c>
      <c r="J337" s="118" t="s">
        <v>6646</v>
      </c>
      <c r="K337" s="142" t="str">
        <f>INDEX(PA_EXTRACAOITEM!C:C,MATCH(F337,PA_EXTRACAOITEM!A:A,0),0)</f>
        <v>Recolhimento (Multas e Juros) - Junho</v>
      </c>
      <c r="N337" s="112" t="s">
        <v>1953</v>
      </c>
      <c r="O337" s="112" t="s">
        <v>1905</v>
      </c>
      <c r="P337" s="112" t="s">
        <v>1901</v>
      </c>
    </row>
    <row r="338" spans="2:16" ht="12.75">
      <c r="B338" s="114" t="str">
        <f>INDEX(SUM!D:D,MATCH(SUM!$F$3,SUM!B:B,0),0)</f>
        <v>P085</v>
      </c>
      <c r="C338" s="116">
        <v>46</v>
      </c>
      <c r="D338" s="113" t="s">
        <v>1349</v>
      </c>
      <c r="E338" s="116">
        <f t="shared" si="6"/>
        <v>2020</v>
      </c>
      <c r="F338" s="181" t="s">
        <v>1792</v>
      </c>
      <c r="G338" s="117" t="s">
        <v>117</v>
      </c>
      <c r="H338" s="114" t="s">
        <v>1741</v>
      </c>
      <c r="I338" s="118" t="str">
        <f>'15'!H46</f>
        <v xml:space="preserve">                            -   </v>
      </c>
      <c r="J338" s="118" t="s">
        <v>6646</v>
      </c>
      <c r="K338" s="142" t="str">
        <f>INDEX(PA_EXTRACAOITEM!C:C,MATCH(F338,PA_EXTRACAOITEM!A:A,0),0)</f>
        <v>Recolhimento (Multas e Juros) - Julho</v>
      </c>
      <c r="N338" s="112" t="s">
        <v>1954</v>
      </c>
      <c r="O338" s="112" t="s">
        <v>1906</v>
      </c>
      <c r="P338" s="112" t="s">
        <v>1902</v>
      </c>
    </row>
    <row r="339" spans="2:16" ht="12.75">
      <c r="B339" s="114" t="str">
        <f>INDEX(SUM!D:D,MATCH(SUM!$F$3,SUM!B:B,0),0)</f>
        <v>P085</v>
      </c>
      <c r="C339" s="116">
        <v>46</v>
      </c>
      <c r="D339" s="113" t="s">
        <v>1349</v>
      </c>
      <c r="E339" s="116">
        <f t="shared" si="6"/>
        <v>2020</v>
      </c>
      <c r="F339" s="181" t="s">
        <v>1793</v>
      </c>
      <c r="G339" s="117" t="s">
        <v>117</v>
      </c>
      <c r="H339" s="114" t="s">
        <v>1742</v>
      </c>
      <c r="I339" s="118" t="str">
        <f>'15'!H47</f>
        <v xml:space="preserve">                            -   </v>
      </c>
      <c r="J339" s="118" t="s">
        <v>6646</v>
      </c>
      <c r="K339" s="142" t="str">
        <f>INDEX(PA_EXTRACAOITEM!C:C,MATCH(F339,PA_EXTRACAOITEM!A:A,0),0)</f>
        <v>Recolhimento (Multas e Juros) - Agosto</v>
      </c>
      <c r="N339" s="112" t="s">
        <v>676</v>
      </c>
      <c r="O339" s="112" t="s">
        <v>677</v>
      </c>
      <c r="P339" s="112" t="s">
        <v>1910</v>
      </c>
    </row>
    <row r="340" spans="2:16" ht="12.75">
      <c r="B340" s="114" t="str">
        <f>INDEX(SUM!D:D,MATCH(SUM!$F$3,SUM!B:B,0),0)</f>
        <v>P085</v>
      </c>
      <c r="C340" s="116">
        <v>46</v>
      </c>
      <c r="D340" s="113" t="s">
        <v>1349</v>
      </c>
      <c r="E340" s="116">
        <f t="shared" si="6"/>
        <v>2020</v>
      </c>
      <c r="F340" s="181" t="s">
        <v>1794</v>
      </c>
      <c r="G340" s="117" t="s">
        <v>117</v>
      </c>
      <c r="H340" s="114" t="s">
        <v>1743</v>
      </c>
      <c r="I340" s="118" t="str">
        <f>'15'!H48</f>
        <v xml:space="preserve">                            -   </v>
      </c>
      <c r="J340" s="118" t="s">
        <v>6646</v>
      </c>
      <c r="K340" s="142" t="str">
        <f>INDEX(PA_EXTRACAOITEM!C:C,MATCH(F340,PA_EXTRACAOITEM!A:A,0),0)</f>
        <v>Recolhimento (Multas e Juros) - Setembro</v>
      </c>
      <c r="N340" s="112" t="s">
        <v>678</v>
      </c>
      <c r="O340" s="112" t="s">
        <v>679</v>
      </c>
      <c r="P340" s="112" t="s">
        <v>680</v>
      </c>
    </row>
    <row r="341" spans="2:16" ht="12.75">
      <c r="B341" s="114" t="str">
        <f>INDEX(SUM!D:D,MATCH(SUM!$F$3,SUM!B:B,0),0)</f>
        <v>P085</v>
      </c>
      <c r="C341" s="116">
        <v>46</v>
      </c>
      <c r="D341" s="113" t="s">
        <v>1349</v>
      </c>
      <c r="E341" s="116">
        <f t="shared" si="6"/>
        <v>2020</v>
      </c>
      <c r="F341" s="181" t="s">
        <v>1795</v>
      </c>
      <c r="G341" s="117" t="s">
        <v>117</v>
      </c>
      <c r="H341" s="114" t="s">
        <v>1744</v>
      </c>
      <c r="I341" s="118" t="str">
        <f>'15'!H49</f>
        <v xml:space="preserve">                            -   </v>
      </c>
      <c r="J341" s="118" t="s">
        <v>6646</v>
      </c>
      <c r="K341" s="142" t="str">
        <f>INDEX(PA_EXTRACAOITEM!C:C,MATCH(F341,PA_EXTRACAOITEM!A:A,0),0)</f>
        <v>Recolhimento (Multas e Juros) - Outubro</v>
      </c>
      <c r="N341" s="112" t="s">
        <v>681</v>
      </c>
      <c r="O341" s="112" t="s">
        <v>682</v>
      </c>
      <c r="P341" s="112" t="s">
        <v>55</v>
      </c>
    </row>
    <row r="342" spans="2:16" ht="12.75">
      <c r="B342" s="114" t="str">
        <f>INDEX(SUM!D:D,MATCH(SUM!$F$3,SUM!B:B,0),0)</f>
        <v>P085</v>
      </c>
      <c r="C342" s="116">
        <v>46</v>
      </c>
      <c r="D342" s="113" t="s">
        <v>1349</v>
      </c>
      <c r="E342" s="116">
        <f t="shared" si="6"/>
        <v>2020</v>
      </c>
      <c r="F342" s="181" t="s">
        <v>1796</v>
      </c>
      <c r="G342" s="117" t="s">
        <v>117</v>
      </c>
      <c r="H342" s="114" t="s">
        <v>1745</v>
      </c>
      <c r="I342" s="118" t="str">
        <f>'15'!H50</f>
        <v xml:space="preserve">                            -   </v>
      </c>
      <c r="J342" s="118" t="s">
        <v>6646</v>
      </c>
      <c r="K342" s="142" t="str">
        <f>INDEX(PA_EXTRACAOITEM!C:C,MATCH(F342,PA_EXTRACAOITEM!A:A,0),0)</f>
        <v>Recolhimento (Multas e Juros) - Novembro</v>
      </c>
      <c r="N342" s="112" t="s">
        <v>683</v>
      </c>
      <c r="O342" s="112" t="s">
        <v>684</v>
      </c>
      <c r="P342" s="112" t="s">
        <v>449</v>
      </c>
    </row>
    <row r="343" spans="2:16" ht="12.75">
      <c r="B343" s="114" t="str">
        <f>INDEX(SUM!D:D,MATCH(SUM!$F$3,SUM!B:B,0),0)</f>
        <v>P085</v>
      </c>
      <c r="C343" s="116">
        <v>46</v>
      </c>
      <c r="D343" s="113" t="s">
        <v>1349</v>
      </c>
      <c r="E343" s="116">
        <f t="shared" si="6"/>
        <v>2020</v>
      </c>
      <c r="F343" s="181" t="s">
        <v>1797</v>
      </c>
      <c r="G343" s="117" t="s">
        <v>117</v>
      </c>
      <c r="H343" s="114" t="s">
        <v>1746</v>
      </c>
      <c r="I343" s="118" t="str">
        <f>'15'!H51</f>
        <v xml:space="preserve">                            -   </v>
      </c>
      <c r="J343" s="118" t="s">
        <v>6646</v>
      </c>
      <c r="K343" s="142" t="str">
        <f>INDEX(PA_EXTRACAOITEM!C:C,MATCH(F343,PA_EXTRACAOITEM!A:A,0),0)</f>
        <v>Recolhimento (Multas e Juros) - Dezembro</v>
      </c>
      <c r="N343" s="112" t="s">
        <v>685</v>
      </c>
      <c r="O343" s="112" t="s">
        <v>2909</v>
      </c>
      <c r="P343" s="112" t="s">
        <v>381</v>
      </c>
    </row>
    <row r="344" spans="2:16" ht="12.75">
      <c r="B344" s="114" t="str">
        <f>INDEX(SUM!D:D,MATCH(SUM!$F$3,SUM!B:B,0),0)</f>
        <v>P085</v>
      </c>
      <c r="C344" s="116">
        <v>46</v>
      </c>
      <c r="D344" s="113" t="s">
        <v>1349</v>
      </c>
      <c r="E344" s="116">
        <f t="shared" si="6"/>
        <v>2020</v>
      </c>
      <c r="F344" s="181" t="s">
        <v>1798</v>
      </c>
      <c r="G344" s="117" t="s">
        <v>117</v>
      </c>
      <c r="H344" s="114" t="s">
        <v>1747</v>
      </c>
      <c r="I344" s="118" t="str">
        <f>'15'!H52</f>
        <v xml:space="preserve">                            -   </v>
      </c>
      <c r="J344" s="118" t="s">
        <v>6646</v>
      </c>
      <c r="K344" s="142" t="str">
        <f>INDEX(PA_EXTRACAOITEM!C:C,MATCH(F344,PA_EXTRACAOITEM!A:A,0),0)</f>
        <v>Recolhimento (Multas e Juros) - 13° Salário</v>
      </c>
      <c r="N344" s="112" t="s">
        <v>686</v>
      </c>
      <c r="O344" s="112" t="s">
        <v>2910</v>
      </c>
      <c r="P344" s="112" t="s">
        <v>382</v>
      </c>
    </row>
    <row r="345" spans="2:16" ht="12.75">
      <c r="B345" s="114" t="str">
        <f>INDEX(SUM!D:D,MATCH(SUM!$F$3,SUM!B:B,0),0)</f>
        <v>P085</v>
      </c>
      <c r="C345" s="116">
        <v>52</v>
      </c>
      <c r="D345" s="113" t="s">
        <v>1350</v>
      </c>
      <c r="E345" s="116">
        <f t="shared" si="6"/>
        <v>2020</v>
      </c>
      <c r="F345" s="181" t="s">
        <v>1526</v>
      </c>
      <c r="G345" s="117" t="s">
        <v>117</v>
      </c>
      <c r="H345" s="114" t="s">
        <v>1377</v>
      </c>
      <c r="I345" s="118">
        <f>'15'!D64</f>
        <v>0</v>
      </c>
      <c r="J345" s="118" t="s">
        <v>6646</v>
      </c>
      <c r="K345" s="142" t="str">
        <f>INDEX(PA_EXTRACAOITEM!C:C,MATCH(F345,PA_EXTRACAOITEM!A:A,0),0)</f>
        <v>Devida - Janeiro</v>
      </c>
      <c r="N345" s="112" t="s">
        <v>688</v>
      </c>
      <c r="O345" s="112" t="s">
        <v>2911</v>
      </c>
      <c r="P345" s="112" t="s">
        <v>714</v>
      </c>
    </row>
    <row r="346" spans="2:16" ht="12.75">
      <c r="B346" s="114" t="str">
        <f>INDEX(SUM!D:D,MATCH(SUM!$F$3,SUM!B:B,0),0)</f>
        <v>P085</v>
      </c>
      <c r="C346" s="116">
        <v>52</v>
      </c>
      <c r="D346" s="113" t="s">
        <v>1350</v>
      </c>
      <c r="E346" s="116">
        <f t="shared" si="6"/>
        <v>2020</v>
      </c>
      <c r="F346" s="181" t="s">
        <v>1527</v>
      </c>
      <c r="G346" s="117" t="s">
        <v>117</v>
      </c>
      <c r="H346" s="114" t="s">
        <v>1378</v>
      </c>
      <c r="I346" s="118">
        <f>'15'!D65</f>
        <v>0</v>
      </c>
      <c r="J346" s="118" t="s">
        <v>6646</v>
      </c>
      <c r="K346" s="142" t="str">
        <f>INDEX(PA_EXTRACAOITEM!C:C,MATCH(F346,PA_EXTRACAOITEM!A:A,0),0)</f>
        <v>Devida - Fevereiro</v>
      </c>
      <c r="N346" s="112" t="s">
        <v>690</v>
      </c>
      <c r="O346" s="112" t="s">
        <v>2912</v>
      </c>
      <c r="P346" s="112" t="s">
        <v>2895</v>
      </c>
    </row>
    <row r="347" spans="2:15" ht="12.75">
      <c r="B347" s="114" t="str">
        <f>INDEX(SUM!D:D,MATCH(SUM!$F$3,SUM!B:B,0),0)</f>
        <v>P085</v>
      </c>
      <c r="C347" s="116">
        <v>52</v>
      </c>
      <c r="D347" s="113" t="s">
        <v>1350</v>
      </c>
      <c r="E347" s="116">
        <f t="shared" si="6"/>
        <v>2020</v>
      </c>
      <c r="F347" s="181" t="s">
        <v>1528</v>
      </c>
      <c r="G347" s="117" t="s">
        <v>117</v>
      </c>
      <c r="H347" s="114" t="s">
        <v>1379</v>
      </c>
      <c r="I347" s="118">
        <f>'15'!D66</f>
        <v>0</v>
      </c>
      <c r="J347" s="118" t="s">
        <v>6646</v>
      </c>
      <c r="K347" s="142" t="str">
        <f>INDEX(PA_EXTRACAOITEM!C:C,MATCH(F347,PA_EXTRACAOITEM!A:A,0),0)</f>
        <v>Devida - Março</v>
      </c>
      <c r="N347" s="112" t="s">
        <v>692</v>
      </c>
      <c r="O347" s="112" t="s">
        <v>2913</v>
      </c>
    </row>
    <row r="348" spans="2:15" ht="12.75">
      <c r="B348" s="114" t="str">
        <f>INDEX(SUM!D:D,MATCH(SUM!$F$3,SUM!B:B,0),0)</f>
        <v>P085</v>
      </c>
      <c r="C348" s="116">
        <v>52</v>
      </c>
      <c r="D348" s="113" t="s">
        <v>1350</v>
      </c>
      <c r="E348" s="116">
        <f t="shared" si="6"/>
        <v>2020</v>
      </c>
      <c r="F348" s="181" t="s">
        <v>1529</v>
      </c>
      <c r="G348" s="117" t="s">
        <v>117</v>
      </c>
      <c r="H348" s="114" t="s">
        <v>1380</v>
      </c>
      <c r="I348" s="118">
        <f>'15'!D67</f>
        <v>0</v>
      </c>
      <c r="J348" s="118" t="s">
        <v>6646</v>
      </c>
      <c r="K348" s="142" t="str">
        <f>INDEX(PA_EXTRACAOITEM!C:C,MATCH(F348,PA_EXTRACAOITEM!A:A,0),0)</f>
        <v>Devida - Abril</v>
      </c>
      <c r="N348" s="112" t="s">
        <v>693</v>
      </c>
      <c r="O348" s="112" t="s">
        <v>2914</v>
      </c>
    </row>
    <row r="349" spans="2:15" ht="12.75">
      <c r="B349" s="114" t="str">
        <f>INDEX(SUM!D:D,MATCH(SUM!$F$3,SUM!B:B,0),0)</f>
        <v>P085</v>
      </c>
      <c r="C349" s="116">
        <v>52</v>
      </c>
      <c r="D349" s="113" t="s">
        <v>1350</v>
      </c>
      <c r="E349" s="116">
        <f t="shared" si="6"/>
        <v>2020</v>
      </c>
      <c r="F349" s="181" t="s">
        <v>1530</v>
      </c>
      <c r="G349" s="117" t="s">
        <v>117</v>
      </c>
      <c r="H349" s="114" t="s">
        <v>1381</v>
      </c>
      <c r="I349" s="118">
        <f>'15'!D68</f>
        <v>0</v>
      </c>
      <c r="J349" s="118" t="s">
        <v>6646</v>
      </c>
      <c r="K349" s="142" t="str">
        <f>INDEX(PA_EXTRACAOITEM!C:C,MATCH(F349,PA_EXTRACAOITEM!A:A,0),0)</f>
        <v>Devida - Maio</v>
      </c>
      <c r="N349" s="112" t="s">
        <v>694</v>
      </c>
      <c r="O349" s="112" t="s">
        <v>2915</v>
      </c>
    </row>
    <row r="350" spans="2:15" ht="12.75">
      <c r="B350" s="114" t="str">
        <f>INDEX(SUM!D:D,MATCH(SUM!$F$3,SUM!B:B,0),0)</f>
        <v>P085</v>
      </c>
      <c r="C350" s="116">
        <v>52</v>
      </c>
      <c r="D350" s="113" t="s">
        <v>1350</v>
      </c>
      <c r="E350" s="116">
        <f t="shared" si="6"/>
        <v>2020</v>
      </c>
      <c r="F350" s="181" t="s">
        <v>1531</v>
      </c>
      <c r="G350" s="117" t="s">
        <v>117</v>
      </c>
      <c r="H350" s="114" t="s">
        <v>1382</v>
      </c>
      <c r="I350" s="118">
        <f>'15'!D69</f>
        <v>0</v>
      </c>
      <c r="J350" s="118" t="s">
        <v>6646</v>
      </c>
      <c r="K350" s="142" t="str">
        <f>INDEX(PA_EXTRACAOITEM!C:C,MATCH(F350,PA_EXTRACAOITEM!A:A,0),0)</f>
        <v>Devida - Junho</v>
      </c>
      <c r="N350" s="112" t="s">
        <v>695</v>
      </c>
      <c r="O350" s="112" t="s">
        <v>2916</v>
      </c>
    </row>
    <row r="351" spans="2:15" ht="12.75">
      <c r="B351" s="114" t="str">
        <f>INDEX(SUM!D:D,MATCH(SUM!$F$3,SUM!B:B,0),0)</f>
        <v>P085</v>
      </c>
      <c r="C351" s="116">
        <v>52</v>
      </c>
      <c r="D351" s="113" t="s">
        <v>1350</v>
      </c>
      <c r="E351" s="116">
        <f t="shared" si="6"/>
        <v>2020</v>
      </c>
      <c r="F351" s="181" t="s">
        <v>1532</v>
      </c>
      <c r="G351" s="117" t="s">
        <v>117</v>
      </c>
      <c r="H351" s="114" t="s">
        <v>1383</v>
      </c>
      <c r="I351" s="118">
        <f>'15'!D70</f>
        <v>0</v>
      </c>
      <c r="J351" s="118" t="s">
        <v>6646</v>
      </c>
      <c r="K351" s="142" t="str">
        <f>INDEX(PA_EXTRACAOITEM!C:C,MATCH(F351,PA_EXTRACAOITEM!A:A,0),0)</f>
        <v>Devida - Julho</v>
      </c>
      <c r="N351" s="112" t="s">
        <v>696</v>
      </c>
      <c r="O351" s="112" t="s">
        <v>2917</v>
      </c>
    </row>
    <row r="352" spans="2:15" ht="12.75">
      <c r="B352" s="114" t="str">
        <f>INDEX(SUM!D:D,MATCH(SUM!$F$3,SUM!B:B,0),0)</f>
        <v>P085</v>
      </c>
      <c r="C352" s="116">
        <v>52</v>
      </c>
      <c r="D352" s="113" t="s">
        <v>1350</v>
      </c>
      <c r="E352" s="116">
        <f t="shared" si="6"/>
        <v>2020</v>
      </c>
      <c r="F352" s="181" t="s">
        <v>1533</v>
      </c>
      <c r="G352" s="117" t="s">
        <v>117</v>
      </c>
      <c r="H352" s="114" t="s">
        <v>1384</v>
      </c>
      <c r="I352" s="118">
        <f>'15'!D71</f>
        <v>0</v>
      </c>
      <c r="J352" s="118" t="s">
        <v>6646</v>
      </c>
      <c r="K352" s="142" t="str">
        <f>INDEX(PA_EXTRACAOITEM!C:C,MATCH(F352,PA_EXTRACAOITEM!A:A,0),0)</f>
        <v>Devida - Agosto</v>
      </c>
      <c r="N352" s="112" t="s">
        <v>697</v>
      </c>
      <c r="O352" s="112" t="s">
        <v>2918</v>
      </c>
    </row>
    <row r="353" spans="2:15" ht="12.75">
      <c r="B353" s="114" t="str">
        <f>INDEX(SUM!D:D,MATCH(SUM!$F$3,SUM!B:B,0),0)</f>
        <v>P085</v>
      </c>
      <c r="C353" s="116">
        <v>52</v>
      </c>
      <c r="D353" s="113" t="s">
        <v>1350</v>
      </c>
      <c r="E353" s="116">
        <f t="shared" si="6"/>
        <v>2020</v>
      </c>
      <c r="F353" s="181" t="s">
        <v>1534</v>
      </c>
      <c r="G353" s="117" t="s">
        <v>117</v>
      </c>
      <c r="H353" s="114" t="s">
        <v>1385</v>
      </c>
      <c r="I353" s="118">
        <f>'15'!D72</f>
        <v>0</v>
      </c>
      <c r="J353" s="118" t="s">
        <v>6646</v>
      </c>
      <c r="K353" s="142" t="str">
        <f>INDEX(PA_EXTRACAOITEM!C:C,MATCH(F353,PA_EXTRACAOITEM!A:A,0),0)</f>
        <v>Devida - Setembro</v>
      </c>
      <c r="N353" s="112" t="s">
        <v>698</v>
      </c>
      <c r="O353" s="112" t="s">
        <v>2919</v>
      </c>
    </row>
    <row r="354" spans="2:15" ht="12.75">
      <c r="B354" s="114" t="str">
        <f>INDEX(SUM!D:D,MATCH(SUM!$F$3,SUM!B:B,0),0)</f>
        <v>P085</v>
      </c>
      <c r="C354" s="116">
        <v>52</v>
      </c>
      <c r="D354" s="113" t="s">
        <v>1350</v>
      </c>
      <c r="E354" s="116">
        <f t="shared" si="6"/>
        <v>2020</v>
      </c>
      <c r="F354" s="181" t="s">
        <v>1535</v>
      </c>
      <c r="G354" s="117" t="s">
        <v>117</v>
      </c>
      <c r="H354" s="114" t="s">
        <v>1386</v>
      </c>
      <c r="I354" s="118">
        <f>'15'!D73</f>
        <v>0</v>
      </c>
      <c r="J354" s="118" t="s">
        <v>6646</v>
      </c>
      <c r="K354" s="142" t="str">
        <f>INDEX(PA_EXTRACAOITEM!C:C,MATCH(F354,PA_EXTRACAOITEM!A:A,0),0)</f>
        <v>Devida - Outubro</v>
      </c>
      <c r="N354" s="112" t="s">
        <v>699</v>
      </c>
      <c r="O354" s="112" t="s">
        <v>2920</v>
      </c>
    </row>
    <row r="355" spans="2:15" ht="12.75">
      <c r="B355" s="114" t="str">
        <f>INDEX(SUM!D:D,MATCH(SUM!$F$3,SUM!B:B,0),0)</f>
        <v>P085</v>
      </c>
      <c r="C355" s="116">
        <v>52</v>
      </c>
      <c r="D355" s="113" t="s">
        <v>1350</v>
      </c>
      <c r="E355" s="116">
        <f t="shared" si="6"/>
        <v>2020</v>
      </c>
      <c r="F355" s="181" t="s">
        <v>1536</v>
      </c>
      <c r="G355" s="117" t="s">
        <v>117</v>
      </c>
      <c r="H355" s="114" t="s">
        <v>1387</v>
      </c>
      <c r="I355" s="118">
        <f>'15'!D74</f>
        <v>0</v>
      </c>
      <c r="J355" s="118" t="s">
        <v>6646</v>
      </c>
      <c r="K355" s="142" t="str">
        <f>INDEX(PA_EXTRACAOITEM!C:C,MATCH(F355,PA_EXTRACAOITEM!A:A,0),0)</f>
        <v>Devida - Novembro</v>
      </c>
      <c r="N355" s="112" t="s">
        <v>700</v>
      </c>
      <c r="O355" s="112" t="s">
        <v>2921</v>
      </c>
    </row>
    <row r="356" spans="2:15" ht="12.75">
      <c r="B356" s="114" t="str">
        <f>INDEX(SUM!D:D,MATCH(SUM!$F$3,SUM!B:B,0),0)</f>
        <v>P085</v>
      </c>
      <c r="C356" s="116">
        <v>52</v>
      </c>
      <c r="D356" s="113" t="s">
        <v>1350</v>
      </c>
      <c r="E356" s="116">
        <f t="shared" si="6"/>
        <v>2020</v>
      </c>
      <c r="F356" s="181" t="s">
        <v>1537</v>
      </c>
      <c r="G356" s="117" t="s">
        <v>117</v>
      </c>
      <c r="H356" s="114" t="s">
        <v>1388</v>
      </c>
      <c r="I356" s="118">
        <f>'15'!D75</f>
        <v>0</v>
      </c>
      <c r="J356" s="118" t="s">
        <v>6646</v>
      </c>
      <c r="K356" s="142" t="str">
        <f>INDEX(PA_EXTRACAOITEM!C:C,MATCH(F356,PA_EXTRACAOITEM!A:A,0),0)</f>
        <v>Devida - Dezembro</v>
      </c>
      <c r="N356" s="112" t="s">
        <v>701</v>
      </c>
      <c r="O356" s="112" t="s">
        <v>2922</v>
      </c>
    </row>
    <row r="357" spans="2:16" ht="12.75">
      <c r="B357" s="114" t="str">
        <f>INDEX(SUM!D:D,MATCH(SUM!$F$3,SUM!B:B,0),0)</f>
        <v>P085</v>
      </c>
      <c r="C357" s="116">
        <v>52</v>
      </c>
      <c r="D357" s="113" t="s">
        <v>1350</v>
      </c>
      <c r="E357" s="116">
        <f t="shared" si="6"/>
        <v>2020</v>
      </c>
      <c r="F357" s="181" t="s">
        <v>1538</v>
      </c>
      <c r="G357" s="117" t="s">
        <v>117</v>
      </c>
      <c r="H357" s="114" t="s">
        <v>1389</v>
      </c>
      <c r="I357" s="118">
        <f>'15'!D76</f>
        <v>0</v>
      </c>
      <c r="J357" s="118" t="s">
        <v>6646</v>
      </c>
      <c r="K357" s="142" t="str">
        <f>INDEX(PA_EXTRACAOITEM!C:C,MATCH(F357,PA_EXTRACAOITEM!A:A,0),0)</f>
        <v>Devida - 13° Salário</v>
      </c>
      <c r="N357" s="112" t="s">
        <v>1955</v>
      </c>
      <c r="O357" s="112" t="s">
        <v>2923</v>
      </c>
      <c r="P357" s="112" t="s">
        <v>1908</v>
      </c>
    </row>
    <row r="358" spans="2:16" ht="12.75">
      <c r="B358" s="114" t="str">
        <f>INDEX(SUM!D:D,MATCH(SUM!$F$3,SUM!B:B,0),0)</f>
        <v>P085</v>
      </c>
      <c r="C358" s="116">
        <v>52</v>
      </c>
      <c r="D358" s="113" t="s">
        <v>1350</v>
      </c>
      <c r="E358" s="116">
        <f t="shared" si="6"/>
        <v>2020</v>
      </c>
      <c r="F358" s="181" t="s">
        <v>1539</v>
      </c>
      <c r="G358" s="117" t="s">
        <v>117</v>
      </c>
      <c r="H358" s="114" t="s">
        <v>1351</v>
      </c>
      <c r="I358" s="118">
        <f>'15'!E64</f>
        <v>0</v>
      </c>
      <c r="J358" s="118" t="s">
        <v>6646</v>
      </c>
      <c r="K358" s="142" t="str">
        <f>INDEX(PA_EXTRACAOITEM!C:C,MATCH(F358,PA_EXTRACAOITEM!A:A,0),0)</f>
        <v>Contabilizada - Janeiro</v>
      </c>
      <c r="N358" s="112" t="s">
        <v>702</v>
      </c>
      <c r="O358" s="112" t="s">
        <v>703</v>
      </c>
      <c r="P358" s="112" t="s">
        <v>2924</v>
      </c>
    </row>
    <row r="359" spans="2:16" ht="12.75">
      <c r="B359" s="114" t="str">
        <f>INDEX(SUM!D:D,MATCH(SUM!$F$3,SUM!B:B,0),0)</f>
        <v>P085</v>
      </c>
      <c r="C359" s="116">
        <v>52</v>
      </c>
      <c r="D359" s="113" t="s">
        <v>1350</v>
      </c>
      <c r="E359" s="116">
        <f t="shared" si="6"/>
        <v>2020</v>
      </c>
      <c r="F359" s="181" t="s">
        <v>1540</v>
      </c>
      <c r="G359" s="117" t="s">
        <v>117</v>
      </c>
      <c r="H359" s="114" t="s">
        <v>1352</v>
      </c>
      <c r="I359" s="118">
        <f>'15'!E65</f>
        <v>0</v>
      </c>
      <c r="J359" s="118" t="s">
        <v>6646</v>
      </c>
      <c r="K359" s="142" t="str">
        <f>INDEX(PA_EXTRACAOITEM!C:C,MATCH(F359,PA_EXTRACAOITEM!A:A,0),0)</f>
        <v>Contabilizada - Fevereiro</v>
      </c>
      <c r="N359" s="112" t="s">
        <v>704</v>
      </c>
      <c r="O359" s="112" t="s">
        <v>705</v>
      </c>
      <c r="P359" s="112" t="s">
        <v>2925</v>
      </c>
    </row>
    <row r="360" spans="2:16" ht="12.75">
      <c r="B360" s="114" t="str">
        <f>INDEX(SUM!D:D,MATCH(SUM!$F$3,SUM!B:B,0),0)</f>
        <v>P085</v>
      </c>
      <c r="C360" s="116">
        <v>52</v>
      </c>
      <c r="D360" s="113" t="s">
        <v>1350</v>
      </c>
      <c r="E360" s="116">
        <f t="shared" si="6"/>
        <v>2020</v>
      </c>
      <c r="F360" s="181" t="s">
        <v>1541</v>
      </c>
      <c r="G360" s="117" t="s">
        <v>117</v>
      </c>
      <c r="H360" s="114" t="s">
        <v>1353</v>
      </c>
      <c r="I360" s="118">
        <f>'15'!E66</f>
        <v>0</v>
      </c>
      <c r="J360" s="118" t="s">
        <v>6646</v>
      </c>
      <c r="K360" s="142" t="str">
        <f>INDEX(PA_EXTRACAOITEM!C:C,MATCH(F360,PA_EXTRACAOITEM!A:A,0),0)</f>
        <v>Contabilizada - Março</v>
      </c>
      <c r="N360" s="112" t="s">
        <v>707</v>
      </c>
      <c r="O360" s="112" t="s">
        <v>708</v>
      </c>
      <c r="P360" s="112" t="s">
        <v>2926</v>
      </c>
    </row>
    <row r="361" spans="2:16" ht="12.75">
      <c r="B361" s="114" t="str">
        <f>INDEX(SUM!D:D,MATCH(SUM!$F$3,SUM!B:B,0),0)</f>
        <v>P085</v>
      </c>
      <c r="C361" s="116">
        <v>52</v>
      </c>
      <c r="D361" s="113" t="s">
        <v>1350</v>
      </c>
      <c r="E361" s="116">
        <f t="shared" si="6"/>
        <v>2020</v>
      </c>
      <c r="F361" s="181" t="s">
        <v>1542</v>
      </c>
      <c r="G361" s="117" t="s">
        <v>117</v>
      </c>
      <c r="H361" s="114" t="s">
        <v>1354</v>
      </c>
      <c r="I361" s="118">
        <f>'15'!E67</f>
        <v>0</v>
      </c>
      <c r="J361" s="118" t="s">
        <v>6646</v>
      </c>
      <c r="K361" s="142" t="str">
        <f>INDEX(PA_EXTRACAOITEM!C:C,MATCH(F361,PA_EXTRACAOITEM!A:A,0),0)</f>
        <v>Contabilizada - Abril</v>
      </c>
      <c r="N361" s="112" t="s">
        <v>709</v>
      </c>
      <c r="O361" s="112" t="s">
        <v>710</v>
      </c>
      <c r="P361" s="112" t="s">
        <v>2927</v>
      </c>
    </row>
    <row r="362" spans="2:16" ht="12.75">
      <c r="B362" s="114" t="str">
        <f>INDEX(SUM!D:D,MATCH(SUM!$F$3,SUM!B:B,0),0)</f>
        <v>P085</v>
      </c>
      <c r="C362" s="116">
        <v>52</v>
      </c>
      <c r="D362" s="113" t="s">
        <v>1350</v>
      </c>
      <c r="E362" s="116">
        <f t="shared" si="6"/>
        <v>2020</v>
      </c>
      <c r="F362" s="181" t="s">
        <v>1543</v>
      </c>
      <c r="G362" s="117" t="s">
        <v>117</v>
      </c>
      <c r="H362" s="114" t="s">
        <v>1355</v>
      </c>
      <c r="I362" s="118">
        <f>'15'!E68</f>
        <v>0</v>
      </c>
      <c r="J362" s="118" t="s">
        <v>6646</v>
      </c>
      <c r="K362" s="142" t="str">
        <f>INDEX(PA_EXTRACAOITEM!C:C,MATCH(F362,PA_EXTRACAOITEM!A:A,0),0)</f>
        <v>Contabilizada - Maio</v>
      </c>
      <c r="N362" s="112" t="s">
        <v>712</v>
      </c>
      <c r="O362" s="112" t="s">
        <v>713</v>
      </c>
      <c r="P362" s="112" t="s">
        <v>714</v>
      </c>
    </row>
    <row r="363" spans="2:16" ht="12.75">
      <c r="B363" s="114" t="str">
        <f>INDEX(SUM!D:D,MATCH(SUM!$F$3,SUM!B:B,0),0)</f>
        <v>P085</v>
      </c>
      <c r="C363" s="116">
        <v>52</v>
      </c>
      <c r="D363" s="113" t="s">
        <v>1350</v>
      </c>
      <c r="E363" s="116">
        <f t="shared" si="6"/>
        <v>2020</v>
      </c>
      <c r="F363" s="181" t="s">
        <v>1544</v>
      </c>
      <c r="G363" s="117" t="s">
        <v>117</v>
      </c>
      <c r="H363" s="114" t="s">
        <v>1356</v>
      </c>
      <c r="I363" s="118">
        <f>'15'!E69</f>
        <v>0</v>
      </c>
      <c r="J363" s="118" t="s">
        <v>6646</v>
      </c>
      <c r="K363" s="142" t="str">
        <f>INDEX(PA_EXTRACAOITEM!C:C,MATCH(F363,PA_EXTRACAOITEM!A:A,0),0)</f>
        <v>Contabilizada - Junho</v>
      </c>
      <c r="N363" s="112" t="s">
        <v>715</v>
      </c>
      <c r="O363" s="112" t="s">
        <v>716</v>
      </c>
      <c r="P363" s="112" t="s">
        <v>717</v>
      </c>
    </row>
    <row r="364" spans="2:16" ht="12.75">
      <c r="B364" s="114" t="str">
        <f>INDEX(SUM!D:D,MATCH(SUM!$F$3,SUM!B:B,0),0)</f>
        <v>P085</v>
      </c>
      <c r="C364" s="116">
        <v>52</v>
      </c>
      <c r="D364" s="113" t="s">
        <v>1350</v>
      </c>
      <c r="E364" s="116">
        <f t="shared" si="6"/>
        <v>2020</v>
      </c>
      <c r="F364" s="181" t="s">
        <v>1545</v>
      </c>
      <c r="G364" s="117" t="s">
        <v>117</v>
      </c>
      <c r="H364" s="114" t="s">
        <v>1357</v>
      </c>
      <c r="I364" s="118">
        <f>'15'!E70</f>
        <v>0</v>
      </c>
      <c r="J364" s="118" t="s">
        <v>6646</v>
      </c>
      <c r="K364" s="142" t="str">
        <f>INDEX(PA_EXTRACAOITEM!C:C,MATCH(F364,PA_EXTRACAOITEM!A:A,0),0)</f>
        <v>Contabilizada - Julho</v>
      </c>
      <c r="N364" s="112" t="s">
        <v>1458</v>
      </c>
      <c r="O364" s="112" t="s">
        <v>2928</v>
      </c>
      <c r="P364" s="112" t="s">
        <v>1454</v>
      </c>
    </row>
    <row r="365" spans="2:16" ht="12.75">
      <c r="B365" s="114" t="str">
        <f>INDEX(SUM!D:D,MATCH(SUM!$F$3,SUM!B:B,0),0)</f>
        <v>P085</v>
      </c>
      <c r="C365" s="116">
        <v>52</v>
      </c>
      <c r="D365" s="113" t="s">
        <v>1350</v>
      </c>
      <c r="E365" s="116">
        <f t="shared" si="6"/>
        <v>2020</v>
      </c>
      <c r="F365" s="181" t="s">
        <v>1546</v>
      </c>
      <c r="G365" s="117" t="s">
        <v>117</v>
      </c>
      <c r="H365" s="114" t="s">
        <v>1358</v>
      </c>
      <c r="I365" s="118">
        <f>'15'!E71</f>
        <v>0</v>
      </c>
      <c r="J365" s="118" t="s">
        <v>6646</v>
      </c>
      <c r="K365" s="142" t="str">
        <f>INDEX(PA_EXTRACAOITEM!C:C,MATCH(F365,PA_EXTRACAOITEM!A:A,0),0)</f>
        <v>Contabilizada - Agosto</v>
      </c>
      <c r="N365" s="112" t="s">
        <v>1459</v>
      </c>
      <c r="O365" s="112" t="s">
        <v>2929</v>
      </c>
      <c r="P365" s="112" t="s">
        <v>1455</v>
      </c>
    </row>
    <row r="366" spans="2:16" ht="12.75">
      <c r="B366" s="114" t="str">
        <f>INDEX(SUM!D:D,MATCH(SUM!$F$3,SUM!B:B,0),0)</f>
        <v>P085</v>
      </c>
      <c r="C366" s="116">
        <v>52</v>
      </c>
      <c r="D366" s="113" t="s">
        <v>1350</v>
      </c>
      <c r="E366" s="116">
        <f t="shared" si="6"/>
        <v>2020</v>
      </c>
      <c r="F366" s="181" t="s">
        <v>1547</v>
      </c>
      <c r="G366" s="117" t="s">
        <v>117</v>
      </c>
      <c r="H366" s="114" t="s">
        <v>1359</v>
      </c>
      <c r="I366" s="118">
        <f>'15'!E72</f>
        <v>0</v>
      </c>
      <c r="J366" s="118" t="s">
        <v>6646</v>
      </c>
      <c r="K366" s="142" t="str">
        <f>INDEX(PA_EXTRACAOITEM!C:C,MATCH(F366,PA_EXTRACAOITEM!A:A,0),0)</f>
        <v>Contabilizada - Setembro</v>
      </c>
      <c r="N366" s="112" t="s">
        <v>718</v>
      </c>
      <c r="O366" s="112" t="s">
        <v>719</v>
      </c>
      <c r="P366" s="112" t="s">
        <v>1047</v>
      </c>
    </row>
    <row r="367" spans="2:15" ht="12.75">
      <c r="B367" s="114" t="str">
        <f>INDEX(SUM!D:D,MATCH(SUM!$F$3,SUM!B:B,0),0)</f>
        <v>P085</v>
      </c>
      <c r="C367" s="116">
        <v>52</v>
      </c>
      <c r="D367" s="113" t="s">
        <v>1350</v>
      </c>
      <c r="E367" s="116">
        <f t="shared" si="6"/>
        <v>2020</v>
      </c>
      <c r="F367" s="181" t="s">
        <v>1548</v>
      </c>
      <c r="G367" s="117" t="s">
        <v>117</v>
      </c>
      <c r="H367" s="114" t="s">
        <v>1360</v>
      </c>
      <c r="I367" s="118">
        <f>'15'!E73</f>
        <v>0</v>
      </c>
      <c r="J367" s="118" t="s">
        <v>6646</v>
      </c>
      <c r="K367" s="142" t="str">
        <f>INDEX(PA_EXTRACAOITEM!C:C,MATCH(F367,PA_EXTRACAOITEM!A:A,0),0)</f>
        <v>Contabilizada - Outubro</v>
      </c>
      <c r="N367" s="112" t="s">
        <v>720</v>
      </c>
      <c r="O367" s="112" t="s">
        <v>2930</v>
      </c>
    </row>
    <row r="368" spans="2:15" ht="12.75">
      <c r="B368" s="114" t="str">
        <f>INDEX(SUM!D:D,MATCH(SUM!$F$3,SUM!B:B,0),0)</f>
        <v>P085</v>
      </c>
      <c r="C368" s="116">
        <v>52</v>
      </c>
      <c r="D368" s="113" t="s">
        <v>1350</v>
      </c>
      <c r="E368" s="116">
        <f t="shared" si="6"/>
        <v>2020</v>
      </c>
      <c r="F368" s="181" t="s">
        <v>1549</v>
      </c>
      <c r="G368" s="117" t="s">
        <v>117</v>
      </c>
      <c r="H368" s="114" t="s">
        <v>1361</v>
      </c>
      <c r="I368" s="118">
        <f>'15'!E74</f>
        <v>0</v>
      </c>
      <c r="J368" s="118" t="s">
        <v>6646</v>
      </c>
      <c r="K368" s="142" t="str">
        <f>INDEX(PA_EXTRACAOITEM!C:C,MATCH(F368,PA_EXTRACAOITEM!A:A,0),0)</f>
        <v>Contabilizada - Novembro</v>
      </c>
      <c r="N368" s="112" t="s">
        <v>721</v>
      </c>
      <c r="O368" s="112" t="s">
        <v>2931</v>
      </c>
    </row>
    <row r="369" spans="2:15" ht="12.75">
      <c r="B369" s="114" t="str">
        <f>INDEX(SUM!D:D,MATCH(SUM!$F$3,SUM!B:B,0),0)</f>
        <v>P085</v>
      </c>
      <c r="C369" s="116">
        <v>52</v>
      </c>
      <c r="D369" s="113" t="s">
        <v>1350</v>
      </c>
      <c r="E369" s="116">
        <f t="shared" si="6"/>
        <v>2020</v>
      </c>
      <c r="F369" s="181" t="s">
        <v>1550</v>
      </c>
      <c r="G369" s="117" t="s">
        <v>117</v>
      </c>
      <c r="H369" s="114" t="s">
        <v>1362</v>
      </c>
      <c r="I369" s="118">
        <f>'15'!E75</f>
        <v>0</v>
      </c>
      <c r="J369" s="118" t="s">
        <v>6646</v>
      </c>
      <c r="K369" s="142" t="str">
        <f>INDEX(PA_EXTRACAOITEM!C:C,MATCH(F369,PA_EXTRACAOITEM!A:A,0),0)</f>
        <v>Contabilizada - Dezembro</v>
      </c>
      <c r="N369" s="112" t="s">
        <v>722</v>
      </c>
      <c r="O369" s="112" t="s">
        <v>2932</v>
      </c>
    </row>
    <row r="370" spans="2:15" ht="12.75">
      <c r="B370" s="114" t="str">
        <f>INDEX(SUM!D:D,MATCH(SUM!$F$3,SUM!B:B,0),0)</f>
        <v>P085</v>
      </c>
      <c r="C370" s="116">
        <v>52</v>
      </c>
      <c r="D370" s="113" t="s">
        <v>1350</v>
      </c>
      <c r="E370" s="116">
        <f t="shared" si="6"/>
        <v>2020</v>
      </c>
      <c r="F370" s="181" t="s">
        <v>1551</v>
      </c>
      <c r="G370" s="117" t="s">
        <v>117</v>
      </c>
      <c r="H370" s="114" t="s">
        <v>1363</v>
      </c>
      <c r="I370" s="118">
        <f>'15'!E76</f>
        <v>0</v>
      </c>
      <c r="J370" s="118" t="s">
        <v>6646</v>
      </c>
      <c r="K370" s="142" t="str">
        <f>INDEX(PA_EXTRACAOITEM!C:C,MATCH(F370,PA_EXTRACAOITEM!A:A,0),0)</f>
        <v>Contabilizada - 13° Salário</v>
      </c>
      <c r="N370" s="112" t="s">
        <v>723</v>
      </c>
      <c r="O370" s="112" t="s">
        <v>2933</v>
      </c>
    </row>
    <row r="371" spans="2:15" ht="12.75">
      <c r="B371" s="114" t="str">
        <f>INDEX(SUM!D:D,MATCH(SUM!$F$3,SUM!B:B,0),0)</f>
        <v>P085</v>
      </c>
      <c r="C371" s="116">
        <v>52</v>
      </c>
      <c r="D371" s="113" t="s">
        <v>1350</v>
      </c>
      <c r="E371" s="116">
        <f t="shared" si="6"/>
        <v>2020</v>
      </c>
      <c r="F371" s="181" t="s">
        <v>1799</v>
      </c>
      <c r="H371" s="114" t="s">
        <v>1722</v>
      </c>
      <c r="I371" s="118">
        <f>'15'!F64</f>
        <v>0</v>
      </c>
      <c r="J371" s="118" t="s">
        <v>6646</v>
      </c>
      <c r="K371" s="142" t="str">
        <f>INDEX(PA_EXTRACAOITEM!C:C,MATCH(F371,PA_EXTRACAOITEM!A:A,0),0)</f>
        <v>Recolhimento (Valor Principal) - Janeiro</v>
      </c>
      <c r="N371" s="112" t="s">
        <v>724</v>
      </c>
      <c r="O371" s="112" t="s">
        <v>2934</v>
      </c>
    </row>
    <row r="372" spans="2:15" ht="12.75">
      <c r="B372" s="114" t="str">
        <f>INDEX(SUM!D:D,MATCH(SUM!$F$3,SUM!B:B,0),0)</f>
        <v>P085</v>
      </c>
      <c r="C372" s="116">
        <v>52</v>
      </c>
      <c r="D372" s="113" t="s">
        <v>1350</v>
      </c>
      <c r="E372" s="116">
        <f t="shared" si="6"/>
        <v>2020</v>
      </c>
      <c r="F372" s="181" t="s">
        <v>1800</v>
      </c>
      <c r="H372" s="114" t="s">
        <v>1723</v>
      </c>
      <c r="I372" s="118">
        <f>'15'!F65</f>
        <v>0</v>
      </c>
      <c r="J372" s="118" t="s">
        <v>6646</v>
      </c>
      <c r="K372" s="142" t="str">
        <f>INDEX(PA_EXTRACAOITEM!C:C,MATCH(F372,PA_EXTRACAOITEM!A:A,0),0)</f>
        <v>Recolhimento (Valor Principal) - Fevereiro</v>
      </c>
      <c r="N372" s="112" t="s">
        <v>725</v>
      </c>
      <c r="O372" s="112" t="s">
        <v>2935</v>
      </c>
    </row>
    <row r="373" spans="2:15" ht="12.75">
      <c r="B373" s="114" t="str">
        <f>INDEX(SUM!D:D,MATCH(SUM!$F$3,SUM!B:B,0),0)</f>
        <v>P085</v>
      </c>
      <c r="C373" s="116">
        <v>52</v>
      </c>
      <c r="D373" s="113" t="s">
        <v>1350</v>
      </c>
      <c r="E373" s="116">
        <f t="shared" si="6"/>
        <v>2020</v>
      </c>
      <c r="F373" s="181" t="s">
        <v>1801</v>
      </c>
      <c r="H373" s="114" t="s">
        <v>1724</v>
      </c>
      <c r="I373" s="118">
        <f>'15'!F66</f>
        <v>0</v>
      </c>
      <c r="J373" s="118" t="s">
        <v>6646</v>
      </c>
      <c r="K373" s="142" t="str">
        <f>INDEX(PA_EXTRACAOITEM!C:C,MATCH(F373,PA_EXTRACAOITEM!A:A,0),0)</f>
        <v>Recolhimento (Valor Principal) - Março</v>
      </c>
      <c r="N373" s="112" t="s">
        <v>726</v>
      </c>
      <c r="O373" s="112" t="s">
        <v>2936</v>
      </c>
    </row>
    <row r="374" spans="2:15" ht="12.75">
      <c r="B374" s="114" t="str">
        <f>INDEX(SUM!D:D,MATCH(SUM!$F$3,SUM!B:B,0),0)</f>
        <v>P085</v>
      </c>
      <c r="C374" s="116">
        <v>52</v>
      </c>
      <c r="D374" s="113" t="s">
        <v>1350</v>
      </c>
      <c r="E374" s="116">
        <f t="shared" si="6"/>
        <v>2020</v>
      </c>
      <c r="F374" s="181" t="s">
        <v>1802</v>
      </c>
      <c r="H374" s="114" t="s">
        <v>1725</v>
      </c>
      <c r="I374" s="118">
        <f>'15'!F67</f>
        <v>0</v>
      </c>
      <c r="J374" s="118" t="s">
        <v>6646</v>
      </c>
      <c r="K374" s="142" t="str">
        <f>INDEX(PA_EXTRACAOITEM!C:C,MATCH(F374,PA_EXTRACAOITEM!A:A,0),0)</f>
        <v>Recolhimento (Valor Principal) - Abril</v>
      </c>
      <c r="N374" s="112" t="s">
        <v>727</v>
      </c>
      <c r="O374" s="112" t="s">
        <v>2937</v>
      </c>
    </row>
    <row r="375" spans="2:15" ht="12.75">
      <c r="B375" s="114" t="str">
        <f>INDEX(SUM!D:D,MATCH(SUM!$F$3,SUM!B:B,0),0)</f>
        <v>P085</v>
      </c>
      <c r="C375" s="116">
        <v>52</v>
      </c>
      <c r="D375" s="113" t="s">
        <v>1350</v>
      </c>
      <c r="E375" s="116">
        <f t="shared" si="6"/>
        <v>2020</v>
      </c>
      <c r="F375" s="181" t="s">
        <v>1803</v>
      </c>
      <c r="H375" s="114" t="s">
        <v>1726</v>
      </c>
      <c r="I375" s="118">
        <f>'15'!F68</f>
        <v>0</v>
      </c>
      <c r="J375" s="118" t="s">
        <v>6646</v>
      </c>
      <c r="K375" s="142" t="str">
        <f>INDEX(PA_EXTRACAOITEM!C:C,MATCH(F375,PA_EXTRACAOITEM!A:A,0),0)</f>
        <v>Recolhimento (Valor Principal) - Maio</v>
      </c>
      <c r="N375" s="112" t="s">
        <v>728</v>
      </c>
      <c r="O375" s="112" t="s">
        <v>2938</v>
      </c>
    </row>
    <row r="376" spans="2:15" ht="12.75">
      <c r="B376" s="114" t="str">
        <f>INDEX(SUM!D:D,MATCH(SUM!$F$3,SUM!B:B,0),0)</f>
        <v>P085</v>
      </c>
      <c r="C376" s="116">
        <v>52</v>
      </c>
      <c r="D376" s="113" t="s">
        <v>1350</v>
      </c>
      <c r="E376" s="116">
        <f aca="true" t="shared" si="7" ref="E376:E433">+$E$2</f>
        <v>2020</v>
      </c>
      <c r="F376" s="181" t="s">
        <v>1804</v>
      </c>
      <c r="H376" s="114" t="s">
        <v>1727</v>
      </c>
      <c r="I376" s="118">
        <f>'15'!F69</f>
        <v>0</v>
      </c>
      <c r="J376" s="118" t="s">
        <v>6646</v>
      </c>
      <c r="K376" s="142" t="str">
        <f>INDEX(PA_EXTRACAOITEM!C:C,MATCH(F376,PA_EXTRACAOITEM!A:A,0),0)</f>
        <v>Recolhimento (Valor Principal) - Junho</v>
      </c>
      <c r="N376" s="112" t="s">
        <v>729</v>
      </c>
      <c r="O376" s="112" t="s">
        <v>2939</v>
      </c>
    </row>
    <row r="377" spans="2:16" ht="12.75">
      <c r="B377" s="114" t="str">
        <f>INDEX(SUM!D:D,MATCH(SUM!$F$3,SUM!B:B,0),0)</f>
        <v>P085</v>
      </c>
      <c r="C377" s="116">
        <v>52</v>
      </c>
      <c r="D377" s="113" t="s">
        <v>1350</v>
      </c>
      <c r="E377" s="116">
        <f t="shared" si="7"/>
        <v>2020</v>
      </c>
      <c r="F377" s="181" t="s">
        <v>1805</v>
      </c>
      <c r="H377" s="114" t="s">
        <v>1728</v>
      </c>
      <c r="I377" s="118">
        <f>'15'!F70</f>
        <v>0</v>
      </c>
      <c r="J377" s="118" t="s">
        <v>6646</v>
      </c>
      <c r="K377" s="142" t="str">
        <f>INDEX(PA_EXTRACAOITEM!C:C,MATCH(F377,PA_EXTRACAOITEM!A:A,0),0)</f>
        <v>Recolhimento (Valor Principal) - Julho</v>
      </c>
      <c r="N377" s="112" t="s">
        <v>730</v>
      </c>
      <c r="O377" s="112" t="s">
        <v>731</v>
      </c>
      <c r="P377" s="112" t="s">
        <v>2940</v>
      </c>
    </row>
    <row r="378" spans="2:16" ht="12.75">
      <c r="B378" s="114" t="str">
        <f>INDEX(SUM!D:D,MATCH(SUM!$F$3,SUM!B:B,0),0)</f>
        <v>P085</v>
      </c>
      <c r="C378" s="116">
        <v>52</v>
      </c>
      <c r="D378" s="113" t="s">
        <v>1350</v>
      </c>
      <c r="E378" s="116">
        <f t="shared" si="7"/>
        <v>2020</v>
      </c>
      <c r="F378" s="181" t="s">
        <v>1806</v>
      </c>
      <c r="H378" s="114" t="s">
        <v>1729</v>
      </c>
      <c r="I378" s="118">
        <f>'15'!F71</f>
        <v>0</v>
      </c>
      <c r="J378" s="118" t="s">
        <v>6646</v>
      </c>
      <c r="K378" s="142" t="str">
        <f>INDEX(PA_EXTRACAOITEM!C:C,MATCH(F378,PA_EXTRACAOITEM!A:A,0),0)</f>
        <v>Recolhimento (Valor Principal) - Agosto</v>
      </c>
      <c r="N378" s="112" t="s">
        <v>2941</v>
      </c>
      <c r="O378" s="112" t="s">
        <v>732</v>
      </c>
      <c r="P378" s="112" t="s">
        <v>2942</v>
      </c>
    </row>
    <row r="379" spans="2:16" ht="12.75">
      <c r="B379" s="114" t="str">
        <f>INDEX(SUM!D:D,MATCH(SUM!$F$3,SUM!B:B,0),0)</f>
        <v>P085</v>
      </c>
      <c r="C379" s="116">
        <v>52</v>
      </c>
      <c r="D379" s="113" t="s">
        <v>1350</v>
      </c>
      <c r="E379" s="116">
        <f t="shared" si="7"/>
        <v>2020</v>
      </c>
      <c r="F379" s="181" t="s">
        <v>1807</v>
      </c>
      <c r="H379" s="114" t="s">
        <v>1730</v>
      </c>
      <c r="I379" s="118">
        <f>'15'!F72</f>
        <v>0</v>
      </c>
      <c r="J379" s="118" t="s">
        <v>6646</v>
      </c>
      <c r="K379" s="142" t="str">
        <f>INDEX(PA_EXTRACAOITEM!C:C,MATCH(F379,PA_EXTRACAOITEM!A:A,0),0)</f>
        <v>Recolhimento (Valor Principal) - Setembro</v>
      </c>
      <c r="N379" s="112" t="s">
        <v>1956</v>
      </c>
      <c r="O379" s="112" t="s">
        <v>733</v>
      </c>
      <c r="P379" s="112" t="s">
        <v>2943</v>
      </c>
    </row>
    <row r="380" spans="2:16" ht="12.75">
      <c r="B380" s="114" t="str">
        <f>INDEX(SUM!D:D,MATCH(SUM!$F$3,SUM!B:B,0),0)</f>
        <v>P085</v>
      </c>
      <c r="C380" s="116">
        <v>52</v>
      </c>
      <c r="D380" s="113" t="s">
        <v>1350</v>
      </c>
      <c r="E380" s="116">
        <f t="shared" si="7"/>
        <v>2020</v>
      </c>
      <c r="F380" s="181" t="s">
        <v>1808</v>
      </c>
      <c r="H380" s="114" t="s">
        <v>1731</v>
      </c>
      <c r="I380" s="118">
        <f>'15'!F73</f>
        <v>0</v>
      </c>
      <c r="J380" s="118" t="s">
        <v>6646</v>
      </c>
      <c r="K380" s="142" t="str">
        <f>INDEX(PA_EXTRACAOITEM!C:C,MATCH(F380,PA_EXTRACAOITEM!A:A,0),0)</f>
        <v>Recolhimento (Valor Principal) - Outubro</v>
      </c>
      <c r="N380" s="112" t="s">
        <v>2944</v>
      </c>
      <c r="O380" s="112" t="s">
        <v>788</v>
      </c>
      <c r="P380" s="112" t="s">
        <v>2945</v>
      </c>
    </row>
    <row r="381" spans="2:16" ht="12.75">
      <c r="B381" s="114" t="str">
        <f>INDEX(SUM!D:D,MATCH(SUM!$F$3,SUM!B:B,0),0)</f>
        <v>P085</v>
      </c>
      <c r="C381" s="116">
        <v>52</v>
      </c>
      <c r="D381" s="113" t="s">
        <v>1350</v>
      </c>
      <c r="E381" s="116">
        <f t="shared" si="7"/>
        <v>2020</v>
      </c>
      <c r="F381" s="181" t="s">
        <v>1809</v>
      </c>
      <c r="H381" s="114" t="s">
        <v>1732</v>
      </c>
      <c r="I381" s="118">
        <f>'15'!F74</f>
        <v>0</v>
      </c>
      <c r="J381" s="118" t="s">
        <v>6646</v>
      </c>
      <c r="K381" s="142" t="str">
        <f>INDEX(PA_EXTRACAOITEM!C:C,MATCH(F381,PA_EXTRACAOITEM!A:A,0),0)</f>
        <v>Recolhimento (Valor Principal) - Novembro</v>
      </c>
      <c r="N381" s="112" t="s">
        <v>2946</v>
      </c>
      <c r="O381" s="112" t="s">
        <v>789</v>
      </c>
      <c r="P381" s="112" t="s">
        <v>2947</v>
      </c>
    </row>
    <row r="382" spans="2:16" ht="12.75">
      <c r="B382" s="114" t="str">
        <f>INDEX(SUM!D:D,MATCH(SUM!$F$3,SUM!B:B,0),0)</f>
        <v>P085</v>
      </c>
      <c r="C382" s="116">
        <v>52</v>
      </c>
      <c r="D382" s="113" t="s">
        <v>1350</v>
      </c>
      <c r="E382" s="116">
        <f t="shared" si="7"/>
        <v>2020</v>
      </c>
      <c r="F382" s="181" t="s">
        <v>1810</v>
      </c>
      <c r="H382" s="114" t="s">
        <v>1733</v>
      </c>
      <c r="I382" s="118">
        <f>'15'!F75</f>
        <v>0</v>
      </c>
      <c r="J382" s="118" t="s">
        <v>6646</v>
      </c>
      <c r="K382" s="142" t="str">
        <f>INDEX(PA_EXTRACAOITEM!C:C,MATCH(F382,PA_EXTRACAOITEM!A:A,0),0)</f>
        <v>Recolhimento (Valor Principal) - Dezembro</v>
      </c>
      <c r="N382" s="112" t="s">
        <v>2948</v>
      </c>
      <c r="O382" s="112" t="s">
        <v>651</v>
      </c>
      <c r="P382" s="112" t="s">
        <v>2949</v>
      </c>
    </row>
    <row r="383" spans="2:16" ht="12.75">
      <c r="B383" s="114" t="str">
        <f>INDEX(SUM!D:D,MATCH(SUM!$F$3,SUM!B:B,0),0)</f>
        <v>P085</v>
      </c>
      <c r="C383" s="116">
        <v>52</v>
      </c>
      <c r="D383" s="113" t="s">
        <v>1350</v>
      </c>
      <c r="E383" s="116">
        <f t="shared" si="7"/>
        <v>2020</v>
      </c>
      <c r="F383" s="181" t="s">
        <v>1811</v>
      </c>
      <c r="H383" s="114" t="s">
        <v>1734</v>
      </c>
      <c r="I383" s="118">
        <f>'15'!F76</f>
        <v>0</v>
      </c>
      <c r="J383" s="118" t="s">
        <v>6646</v>
      </c>
      <c r="K383" s="142" t="str">
        <f>INDEX(PA_EXTRACAOITEM!C:C,MATCH(F383,PA_EXTRACAOITEM!A:A,0),0)</f>
        <v>Recolhimento (Valor Principal) - 13° Salário</v>
      </c>
      <c r="N383" s="112" t="s">
        <v>2950</v>
      </c>
      <c r="O383" s="112" t="s">
        <v>677</v>
      </c>
      <c r="P383" s="112" t="s">
        <v>2951</v>
      </c>
    </row>
    <row r="384" spans="2:16" ht="12.75">
      <c r="B384" s="114" t="str">
        <f>INDEX(SUM!D:D,MATCH(SUM!$F$3,SUM!B:B,0),0)</f>
        <v>P085</v>
      </c>
      <c r="C384" s="116">
        <v>52</v>
      </c>
      <c r="D384" s="113" t="s">
        <v>1350</v>
      </c>
      <c r="E384" s="116">
        <f t="shared" si="7"/>
        <v>2020</v>
      </c>
      <c r="F384" s="181" t="s">
        <v>1812</v>
      </c>
      <c r="G384" s="117" t="s">
        <v>117</v>
      </c>
      <c r="H384" s="114" t="s">
        <v>1735</v>
      </c>
      <c r="I384" s="118">
        <f>'15'!G64</f>
        <v>0</v>
      </c>
      <c r="J384" s="118" t="s">
        <v>6646</v>
      </c>
      <c r="K384" s="142" t="str">
        <f>INDEX(PA_EXTRACAOITEM!C:C,MATCH(F384,PA_EXTRACAOITEM!A:A,0),0)</f>
        <v>Recolhimento (Multas e Juros) - Janeiro</v>
      </c>
      <c r="N384" s="112" t="s">
        <v>2952</v>
      </c>
      <c r="O384" s="112" t="s">
        <v>703</v>
      </c>
      <c r="P384" s="112" t="s">
        <v>2953</v>
      </c>
    </row>
    <row r="385" spans="2:16" ht="12.75">
      <c r="B385" s="114" t="str">
        <f>INDEX(SUM!D:D,MATCH(SUM!$F$3,SUM!B:B,0),0)</f>
        <v>P085</v>
      </c>
      <c r="C385" s="116">
        <v>52</v>
      </c>
      <c r="D385" s="113" t="s">
        <v>1350</v>
      </c>
      <c r="E385" s="116">
        <f t="shared" si="7"/>
        <v>2020</v>
      </c>
      <c r="F385" s="181" t="s">
        <v>1813</v>
      </c>
      <c r="G385" s="117" t="s">
        <v>117</v>
      </c>
      <c r="H385" s="114" t="s">
        <v>1736</v>
      </c>
      <c r="I385" s="118">
        <f>'15'!G65</f>
        <v>0</v>
      </c>
      <c r="J385" s="118" t="s">
        <v>6646</v>
      </c>
      <c r="K385" s="142" t="str">
        <f>INDEX(PA_EXTRACAOITEM!C:C,MATCH(F385,PA_EXTRACAOITEM!A:A,0),0)</f>
        <v>Recolhimento (Multas e Juros) - Fevereiro</v>
      </c>
      <c r="N385" s="112" t="s">
        <v>2954</v>
      </c>
      <c r="O385" s="112" t="s">
        <v>800</v>
      </c>
      <c r="P385" s="112" t="s">
        <v>2955</v>
      </c>
    </row>
    <row r="386" spans="2:16" ht="12.75">
      <c r="B386" s="114" t="str">
        <f>INDEX(SUM!D:D,MATCH(SUM!$F$3,SUM!B:B,0),0)</f>
        <v>P085</v>
      </c>
      <c r="C386" s="116">
        <v>52</v>
      </c>
      <c r="D386" s="113" t="s">
        <v>1350</v>
      </c>
      <c r="E386" s="116">
        <f t="shared" si="7"/>
        <v>2020</v>
      </c>
      <c r="F386" s="181" t="s">
        <v>1814</v>
      </c>
      <c r="G386" s="117" t="s">
        <v>117</v>
      </c>
      <c r="H386" s="114" t="s">
        <v>1737</v>
      </c>
      <c r="I386" s="118">
        <f>'15'!G66</f>
        <v>0</v>
      </c>
      <c r="J386" s="118" t="s">
        <v>6646</v>
      </c>
      <c r="K386" s="142" t="str">
        <f>INDEX(PA_EXTRACAOITEM!C:C,MATCH(F386,PA_EXTRACAOITEM!A:A,0),0)</f>
        <v>Recolhimento (Multas e Juros) - Março</v>
      </c>
      <c r="N386" s="112" t="s">
        <v>2956</v>
      </c>
      <c r="O386" s="112" t="s">
        <v>708</v>
      </c>
      <c r="P386" s="112" t="s">
        <v>2957</v>
      </c>
    </row>
    <row r="387" spans="2:16" ht="12.75">
      <c r="B387" s="114" t="str">
        <f>INDEX(SUM!D:D,MATCH(SUM!$F$3,SUM!B:B,0),0)</f>
        <v>P085</v>
      </c>
      <c r="C387" s="116">
        <v>52</v>
      </c>
      <c r="D387" s="113" t="s">
        <v>1350</v>
      </c>
      <c r="E387" s="116">
        <f t="shared" si="7"/>
        <v>2020</v>
      </c>
      <c r="F387" s="181" t="s">
        <v>1815</v>
      </c>
      <c r="G387" s="117" t="s">
        <v>117</v>
      </c>
      <c r="H387" s="114" t="s">
        <v>1738</v>
      </c>
      <c r="I387" s="118">
        <f>'15'!G67</f>
        <v>0</v>
      </c>
      <c r="J387" s="118" t="s">
        <v>6646</v>
      </c>
      <c r="K387" s="142" t="str">
        <f>INDEX(PA_EXTRACAOITEM!C:C,MATCH(F387,PA_EXTRACAOITEM!A:A,0),0)</f>
        <v>Recolhimento (Multas e Juros) - Abril</v>
      </c>
      <c r="N387" s="112" t="s">
        <v>2958</v>
      </c>
      <c r="O387" s="112" t="s">
        <v>710</v>
      </c>
      <c r="P387" s="112" t="s">
        <v>2959</v>
      </c>
    </row>
    <row r="388" spans="2:16" ht="12.75">
      <c r="B388" s="114" t="str">
        <f>INDEX(SUM!D:D,MATCH(SUM!$F$3,SUM!B:B,0),0)</f>
        <v>P085</v>
      </c>
      <c r="C388" s="116">
        <v>52</v>
      </c>
      <c r="D388" s="113" t="s">
        <v>1350</v>
      </c>
      <c r="E388" s="116">
        <f t="shared" si="7"/>
        <v>2020</v>
      </c>
      <c r="F388" s="181" t="s">
        <v>1816</v>
      </c>
      <c r="G388" s="117" t="s">
        <v>117</v>
      </c>
      <c r="H388" s="114" t="s">
        <v>1739</v>
      </c>
      <c r="I388" s="118">
        <f>'15'!G68</f>
        <v>0</v>
      </c>
      <c r="J388" s="118" t="s">
        <v>6646</v>
      </c>
      <c r="K388" s="142" t="str">
        <f>INDEX(PA_EXTRACAOITEM!C:C,MATCH(F388,PA_EXTRACAOITEM!A:A,0),0)</f>
        <v>Recolhimento (Multas e Juros) - Maio</v>
      </c>
      <c r="N388" s="112" t="s">
        <v>2960</v>
      </c>
      <c r="O388" s="112" t="s">
        <v>713</v>
      </c>
      <c r="P388" s="112" t="s">
        <v>2961</v>
      </c>
    </row>
    <row r="389" spans="2:16" ht="12.75">
      <c r="B389" s="114" t="str">
        <f>INDEX(SUM!D:D,MATCH(SUM!$F$3,SUM!B:B,0),0)</f>
        <v>P085</v>
      </c>
      <c r="C389" s="116">
        <v>52</v>
      </c>
      <c r="D389" s="113" t="s">
        <v>1350</v>
      </c>
      <c r="E389" s="116">
        <f t="shared" si="7"/>
        <v>2020</v>
      </c>
      <c r="F389" s="181" t="s">
        <v>1817</v>
      </c>
      <c r="G389" s="117" t="s">
        <v>117</v>
      </c>
      <c r="H389" s="114" t="s">
        <v>1740</v>
      </c>
      <c r="I389" s="118">
        <f>'15'!G69</f>
        <v>0</v>
      </c>
      <c r="J389" s="118" t="s">
        <v>6646</v>
      </c>
      <c r="K389" s="142" t="str">
        <f>INDEX(PA_EXTRACAOITEM!C:C,MATCH(F389,PA_EXTRACAOITEM!A:A,0),0)</f>
        <v>Recolhimento (Multas e Juros) - Junho</v>
      </c>
      <c r="N389" s="112" t="s">
        <v>2962</v>
      </c>
      <c r="O389" s="112" t="s">
        <v>716</v>
      </c>
      <c r="P389" s="112" t="s">
        <v>2963</v>
      </c>
    </row>
    <row r="390" spans="2:16" ht="12.75">
      <c r="B390" s="114" t="str">
        <f>INDEX(SUM!D:D,MATCH(SUM!$F$3,SUM!B:B,0),0)</f>
        <v>P085</v>
      </c>
      <c r="C390" s="116">
        <v>52</v>
      </c>
      <c r="D390" s="113" t="s">
        <v>1350</v>
      </c>
      <c r="E390" s="116">
        <f t="shared" si="7"/>
        <v>2020</v>
      </c>
      <c r="F390" s="181" t="s">
        <v>1818</v>
      </c>
      <c r="G390" s="117" t="s">
        <v>117</v>
      </c>
      <c r="H390" s="114" t="s">
        <v>1741</v>
      </c>
      <c r="I390" s="118">
        <f>'15'!G70</f>
        <v>0</v>
      </c>
      <c r="J390" s="118" t="s">
        <v>6646</v>
      </c>
      <c r="K390" s="142" t="str">
        <f>INDEX(PA_EXTRACAOITEM!C:C,MATCH(F390,PA_EXTRACAOITEM!A:A,0),0)</f>
        <v>Recolhimento (Multas e Juros) - Julho</v>
      </c>
      <c r="N390" s="112" t="s">
        <v>2964</v>
      </c>
      <c r="O390" s="112" t="s">
        <v>2965</v>
      </c>
      <c r="P390" s="112" t="s">
        <v>2966</v>
      </c>
    </row>
    <row r="391" spans="2:16" ht="12.75">
      <c r="B391" s="114" t="str">
        <f>INDEX(SUM!D:D,MATCH(SUM!$F$3,SUM!B:B,0),0)</f>
        <v>P085</v>
      </c>
      <c r="C391" s="116">
        <v>52</v>
      </c>
      <c r="D391" s="113" t="s">
        <v>1350</v>
      </c>
      <c r="E391" s="116">
        <f t="shared" si="7"/>
        <v>2020</v>
      </c>
      <c r="F391" s="181" t="s">
        <v>1819</v>
      </c>
      <c r="G391" s="117" t="s">
        <v>117</v>
      </c>
      <c r="H391" s="114" t="s">
        <v>1742</v>
      </c>
      <c r="I391" s="118">
        <f>'15'!G71</f>
        <v>0</v>
      </c>
      <c r="J391" s="118" t="s">
        <v>6646</v>
      </c>
      <c r="K391" s="142" t="str">
        <f>INDEX(PA_EXTRACAOITEM!C:C,MATCH(F391,PA_EXTRACAOITEM!A:A,0),0)</f>
        <v>Recolhimento (Multas e Juros) - Agosto</v>
      </c>
      <c r="N391" s="112" t="s">
        <v>2967</v>
      </c>
      <c r="O391" s="112" t="s">
        <v>1036</v>
      </c>
      <c r="P391" s="112" t="s">
        <v>2968</v>
      </c>
    </row>
    <row r="392" spans="2:16" ht="12.75">
      <c r="B392" s="114" t="str">
        <f>INDEX(SUM!D:D,MATCH(SUM!$F$3,SUM!B:B,0),0)</f>
        <v>P085</v>
      </c>
      <c r="C392" s="116">
        <v>52</v>
      </c>
      <c r="D392" s="113" t="s">
        <v>1350</v>
      </c>
      <c r="E392" s="116">
        <f t="shared" si="7"/>
        <v>2020</v>
      </c>
      <c r="F392" s="181" t="s">
        <v>1820</v>
      </c>
      <c r="G392" s="117" t="s">
        <v>117</v>
      </c>
      <c r="H392" s="114" t="s">
        <v>1743</v>
      </c>
      <c r="I392" s="118">
        <f>'15'!G72</f>
        <v>0</v>
      </c>
      <c r="J392" s="118" t="s">
        <v>6646</v>
      </c>
      <c r="K392" s="142" t="str">
        <f>INDEX(PA_EXTRACAOITEM!C:C,MATCH(F392,PA_EXTRACAOITEM!A:A,0),0)</f>
        <v>Recolhimento (Multas e Juros) - Setembro</v>
      </c>
      <c r="N392" s="112" t="s">
        <v>2969</v>
      </c>
      <c r="O392" s="112" t="s">
        <v>1037</v>
      </c>
      <c r="P392" s="112" t="s">
        <v>2970</v>
      </c>
    </row>
    <row r="393" spans="2:16" ht="12.75">
      <c r="B393" s="114" t="str">
        <f>INDEX(SUM!D:D,MATCH(SUM!$F$3,SUM!B:B,0),0)</f>
        <v>P085</v>
      </c>
      <c r="C393" s="116">
        <v>52</v>
      </c>
      <c r="D393" s="113" t="s">
        <v>1350</v>
      </c>
      <c r="E393" s="116">
        <f t="shared" si="7"/>
        <v>2020</v>
      </c>
      <c r="F393" s="181" t="s">
        <v>1821</v>
      </c>
      <c r="G393" s="117" t="s">
        <v>117</v>
      </c>
      <c r="H393" s="114" t="s">
        <v>1744</v>
      </c>
      <c r="I393" s="118">
        <f>'15'!G73</f>
        <v>0</v>
      </c>
      <c r="J393" s="118" t="s">
        <v>6646</v>
      </c>
      <c r="K393" s="142" t="str">
        <f>INDEX(PA_EXTRACAOITEM!C:C,MATCH(F393,PA_EXTRACAOITEM!A:A,0),0)</f>
        <v>Recolhimento (Multas e Juros) - Outubro</v>
      </c>
      <c r="N393" s="112" t="s">
        <v>2971</v>
      </c>
      <c r="O393" s="112" t="s">
        <v>1038</v>
      </c>
      <c r="P393" s="112" t="s">
        <v>2972</v>
      </c>
    </row>
    <row r="394" spans="2:16" ht="12.75">
      <c r="B394" s="114" t="str">
        <f>INDEX(SUM!D:D,MATCH(SUM!$F$3,SUM!B:B,0),0)</f>
        <v>P085</v>
      </c>
      <c r="C394" s="116">
        <v>52</v>
      </c>
      <c r="D394" s="113" t="s">
        <v>1350</v>
      </c>
      <c r="E394" s="116">
        <f t="shared" si="7"/>
        <v>2020</v>
      </c>
      <c r="F394" s="181" t="s">
        <v>1822</v>
      </c>
      <c r="G394" s="117" t="s">
        <v>117</v>
      </c>
      <c r="H394" s="114" t="s">
        <v>1745</v>
      </c>
      <c r="I394" s="118">
        <f>'15'!G74</f>
        <v>0</v>
      </c>
      <c r="J394" s="118" t="s">
        <v>6646</v>
      </c>
      <c r="K394" s="142" t="str">
        <f>INDEX(PA_EXTRACAOITEM!C:C,MATCH(F394,PA_EXTRACAOITEM!A:A,0),0)</f>
        <v>Recolhimento (Multas e Juros) - Novembro</v>
      </c>
      <c r="N394" s="112" t="s">
        <v>766</v>
      </c>
      <c r="O394" s="112" t="s">
        <v>648</v>
      </c>
      <c r="P394" s="112" t="s">
        <v>2973</v>
      </c>
    </row>
    <row r="395" spans="2:16" ht="12.75">
      <c r="B395" s="114" t="str">
        <f>INDEX(SUM!D:D,MATCH(SUM!$F$3,SUM!B:B,0),0)</f>
        <v>P085</v>
      </c>
      <c r="C395" s="116">
        <v>52</v>
      </c>
      <c r="D395" s="113" t="s">
        <v>1350</v>
      </c>
      <c r="E395" s="116">
        <f t="shared" si="7"/>
        <v>2020</v>
      </c>
      <c r="F395" s="181" t="s">
        <v>1823</v>
      </c>
      <c r="G395" s="117" t="s">
        <v>117</v>
      </c>
      <c r="H395" s="114" t="s">
        <v>1746</v>
      </c>
      <c r="I395" s="118">
        <f>'15'!G75</f>
        <v>0</v>
      </c>
      <c r="J395" s="118" t="s">
        <v>6646</v>
      </c>
      <c r="K395" s="142" t="str">
        <f>INDEX(PA_EXTRACAOITEM!C:C,MATCH(F395,PA_EXTRACAOITEM!A:A,0),0)</f>
        <v>Recolhimento (Multas e Juros) - Dezembro</v>
      </c>
      <c r="N395" s="112" t="s">
        <v>767</v>
      </c>
      <c r="O395" s="112" t="s">
        <v>651</v>
      </c>
      <c r="P395" s="112" t="s">
        <v>768</v>
      </c>
    </row>
    <row r="396" spans="2:16" ht="12.75">
      <c r="B396" s="114" t="str">
        <f>INDEX(SUM!D:D,MATCH(SUM!$F$3,SUM!B:B,0),0)</f>
        <v>P085</v>
      </c>
      <c r="C396" s="116">
        <v>52</v>
      </c>
      <c r="D396" s="113" t="s">
        <v>1350</v>
      </c>
      <c r="E396" s="116">
        <f t="shared" si="7"/>
        <v>2020</v>
      </c>
      <c r="F396" s="181" t="s">
        <v>1824</v>
      </c>
      <c r="G396" s="117" t="s">
        <v>117</v>
      </c>
      <c r="H396" s="114" t="s">
        <v>1747</v>
      </c>
      <c r="I396" s="118">
        <f>'15'!G76</f>
        <v>0</v>
      </c>
      <c r="J396" s="118" t="s">
        <v>6646</v>
      </c>
      <c r="K396" s="142" t="str">
        <f>INDEX(PA_EXTRACAOITEM!C:C,MATCH(F396,PA_EXTRACAOITEM!A:A,0),0)</f>
        <v>Recolhimento (Multas e Juros) - 13° Salário</v>
      </c>
      <c r="N396" s="112" t="s">
        <v>769</v>
      </c>
      <c r="O396" s="112" t="s">
        <v>677</v>
      </c>
      <c r="P396" s="112" t="s">
        <v>770</v>
      </c>
    </row>
    <row r="397" spans="2:15" ht="12.75">
      <c r="B397" s="114" t="str">
        <f>INDEX(SUM!D:D,MATCH(SUM!$F$3,SUM!B:B,0),0)</f>
        <v>P085</v>
      </c>
      <c r="C397" s="116">
        <v>53</v>
      </c>
      <c r="D397" s="113" t="s">
        <v>1390</v>
      </c>
      <c r="E397" s="116">
        <f t="shared" si="7"/>
        <v>2020</v>
      </c>
      <c r="F397" s="181" t="s">
        <v>1552</v>
      </c>
      <c r="G397" s="117" t="s">
        <v>117</v>
      </c>
      <c r="H397" s="114" t="s">
        <v>1022</v>
      </c>
      <c r="I397" s="118">
        <f>'16'!D15</f>
        <v>133002.46</v>
      </c>
      <c r="J397" s="118" t="s">
        <v>6646</v>
      </c>
      <c r="K397" s="142" t="str">
        <f>INDEX(PA_EXTRACAOITEM!C:C,MATCH(F397,PA_EXTRACAOITEM!A:A,0),0)</f>
        <v>Retida - Janeiro</v>
      </c>
      <c r="N397" s="112" t="s">
        <v>2976</v>
      </c>
      <c r="O397" s="112" t="s">
        <v>708</v>
      </c>
    </row>
    <row r="398" spans="2:15" ht="12.75">
      <c r="B398" s="114" t="str">
        <f>INDEX(SUM!D:D,MATCH(SUM!$F$3,SUM!B:B,0),0)</f>
        <v>P085</v>
      </c>
      <c r="C398" s="116">
        <v>53</v>
      </c>
      <c r="D398" s="113" t="s">
        <v>1390</v>
      </c>
      <c r="E398" s="116">
        <f t="shared" si="7"/>
        <v>2020</v>
      </c>
      <c r="F398" s="181" t="s">
        <v>1553</v>
      </c>
      <c r="G398" s="117" t="s">
        <v>117</v>
      </c>
      <c r="H398" s="114" t="s">
        <v>1023</v>
      </c>
      <c r="I398" s="118">
        <f>'16'!D16</f>
        <v>140793.63</v>
      </c>
      <c r="J398" s="118" t="s">
        <v>6646</v>
      </c>
      <c r="K398" s="142" t="str">
        <f>INDEX(PA_EXTRACAOITEM!C:C,MATCH(F398,PA_EXTRACAOITEM!A:A,0),0)</f>
        <v>Retida - Fevereiro</v>
      </c>
      <c r="N398" s="112" t="s">
        <v>2977</v>
      </c>
      <c r="O398" s="112" t="s">
        <v>710</v>
      </c>
    </row>
    <row r="399" spans="2:15" ht="12.75">
      <c r="B399" s="114" t="str">
        <f>INDEX(SUM!D:D,MATCH(SUM!$F$3,SUM!B:B,0),0)</f>
        <v>P085</v>
      </c>
      <c r="C399" s="116">
        <v>53</v>
      </c>
      <c r="D399" s="113" t="s">
        <v>1390</v>
      </c>
      <c r="E399" s="116">
        <f t="shared" si="7"/>
        <v>2020</v>
      </c>
      <c r="F399" s="181" t="s">
        <v>1554</v>
      </c>
      <c r="G399" s="117" t="s">
        <v>117</v>
      </c>
      <c r="H399" s="114" t="s">
        <v>1024</v>
      </c>
      <c r="I399" s="118">
        <f>'16'!D17</f>
        <v>149491.75</v>
      </c>
      <c r="J399" s="118" t="s">
        <v>6646</v>
      </c>
      <c r="K399" s="142" t="str">
        <f>INDEX(PA_EXTRACAOITEM!C:C,MATCH(F399,PA_EXTRACAOITEM!A:A,0),0)</f>
        <v>Retida - Março</v>
      </c>
      <c r="N399" s="112" t="s">
        <v>2978</v>
      </c>
      <c r="O399" s="112" t="s">
        <v>713</v>
      </c>
    </row>
    <row r="400" spans="2:15" ht="12.75">
      <c r="B400" s="114" t="str">
        <f>INDEX(SUM!D:D,MATCH(SUM!$F$3,SUM!B:B,0),0)</f>
        <v>P085</v>
      </c>
      <c r="C400" s="116">
        <v>53</v>
      </c>
      <c r="D400" s="113" t="s">
        <v>1390</v>
      </c>
      <c r="E400" s="116">
        <f t="shared" si="7"/>
        <v>2020</v>
      </c>
      <c r="F400" s="181" t="s">
        <v>1555</v>
      </c>
      <c r="G400" s="117" t="s">
        <v>117</v>
      </c>
      <c r="H400" s="114" t="s">
        <v>1025</v>
      </c>
      <c r="I400" s="118">
        <f>'16'!D18</f>
        <v>141416.61</v>
      </c>
      <c r="J400" s="118" t="s">
        <v>6646</v>
      </c>
      <c r="K400" s="142" t="str">
        <f>INDEX(PA_EXTRACAOITEM!C:C,MATCH(F400,PA_EXTRACAOITEM!A:A,0),0)</f>
        <v>Retida - Abril</v>
      </c>
      <c r="N400" s="112" t="s">
        <v>2979</v>
      </c>
      <c r="O400" s="112" t="s">
        <v>716</v>
      </c>
    </row>
    <row r="401" spans="2:15" ht="12.75">
      <c r="B401" s="114" t="str">
        <f>INDEX(SUM!D:D,MATCH(SUM!$F$3,SUM!B:B,0),0)</f>
        <v>P085</v>
      </c>
      <c r="C401" s="116">
        <v>53</v>
      </c>
      <c r="D401" s="113" t="s">
        <v>1390</v>
      </c>
      <c r="E401" s="116">
        <f t="shared" si="7"/>
        <v>2020</v>
      </c>
      <c r="F401" s="181" t="s">
        <v>1556</v>
      </c>
      <c r="G401" s="117" t="s">
        <v>117</v>
      </c>
      <c r="H401" s="114" t="s">
        <v>1026</v>
      </c>
      <c r="I401" s="118">
        <f>'16'!D19</f>
        <v>143472.01</v>
      </c>
      <c r="J401" s="118" t="s">
        <v>6646</v>
      </c>
      <c r="K401" s="142" t="str">
        <f>INDEX(PA_EXTRACAOITEM!C:C,MATCH(F401,PA_EXTRACAOITEM!A:A,0),0)</f>
        <v>Retida - Maio</v>
      </c>
      <c r="N401" s="112" t="s">
        <v>2980</v>
      </c>
      <c r="O401" s="112" t="s">
        <v>719</v>
      </c>
    </row>
    <row r="402" spans="2:16" ht="12.75">
      <c r="B402" s="114" t="str">
        <f>INDEX(SUM!D:D,MATCH(SUM!$F$3,SUM!B:B,0),0)</f>
        <v>P085</v>
      </c>
      <c r="C402" s="116">
        <v>53</v>
      </c>
      <c r="D402" s="113" t="s">
        <v>1390</v>
      </c>
      <c r="E402" s="116">
        <f t="shared" si="7"/>
        <v>2020</v>
      </c>
      <c r="F402" s="181" t="s">
        <v>1557</v>
      </c>
      <c r="G402" s="117" t="s">
        <v>117</v>
      </c>
      <c r="H402" s="114" t="s">
        <v>1027</v>
      </c>
      <c r="I402" s="118">
        <f>'16'!D20</f>
        <v>141799.94</v>
      </c>
      <c r="J402" s="118" t="s">
        <v>6646</v>
      </c>
      <c r="K402" s="142" t="str">
        <f>INDEX(PA_EXTRACAOITEM!C:C,MATCH(F402,PA_EXTRACAOITEM!A:A,0),0)</f>
        <v>Retida - Junho</v>
      </c>
      <c r="N402" s="112" t="s">
        <v>2981</v>
      </c>
      <c r="O402" s="112" t="s">
        <v>731</v>
      </c>
      <c r="P402" s="112" t="s">
        <v>2982</v>
      </c>
    </row>
    <row r="403" spans="2:16" ht="12.75">
      <c r="B403" s="114" t="str">
        <f>INDEX(SUM!D:D,MATCH(SUM!$F$3,SUM!B:B,0),0)</f>
        <v>P085</v>
      </c>
      <c r="C403" s="116">
        <v>53</v>
      </c>
      <c r="D403" s="113" t="s">
        <v>1390</v>
      </c>
      <c r="E403" s="116">
        <f t="shared" si="7"/>
        <v>2020</v>
      </c>
      <c r="F403" s="181" t="s">
        <v>1558</v>
      </c>
      <c r="G403" s="117" t="s">
        <v>117</v>
      </c>
      <c r="H403" s="114" t="s">
        <v>1028</v>
      </c>
      <c r="I403" s="118">
        <f>'16'!D21</f>
        <v>141817.91</v>
      </c>
      <c r="J403" s="118" t="s">
        <v>6646</v>
      </c>
      <c r="K403" s="142" t="str">
        <f>INDEX(PA_EXTRACAOITEM!C:C,MATCH(F403,PA_EXTRACAOITEM!A:A,0),0)</f>
        <v>Retida - Julho</v>
      </c>
      <c r="N403" s="112" t="s">
        <v>777</v>
      </c>
      <c r="O403" s="112" t="s">
        <v>732</v>
      </c>
      <c r="P403" s="112" t="s">
        <v>2983</v>
      </c>
    </row>
    <row r="404" spans="2:16" ht="12.75">
      <c r="B404" s="114" t="str">
        <f>INDEX(SUM!D:D,MATCH(SUM!$F$3,SUM!B:B,0),0)</f>
        <v>P085</v>
      </c>
      <c r="C404" s="116">
        <v>53</v>
      </c>
      <c r="D404" s="113" t="s">
        <v>1390</v>
      </c>
      <c r="E404" s="116">
        <f t="shared" si="7"/>
        <v>2020</v>
      </c>
      <c r="F404" s="181" t="s">
        <v>1559</v>
      </c>
      <c r="G404" s="117" t="s">
        <v>117</v>
      </c>
      <c r="H404" s="114" t="s">
        <v>1029</v>
      </c>
      <c r="I404" s="118">
        <f>'16'!D22</f>
        <v>142167.65</v>
      </c>
      <c r="J404" s="118" t="s">
        <v>6646</v>
      </c>
      <c r="K404" s="142" t="str">
        <f>INDEX(PA_EXTRACAOITEM!C:C,MATCH(F404,PA_EXTRACAOITEM!A:A,0),0)</f>
        <v>Retida - Agosto</v>
      </c>
      <c r="N404" s="112" t="s">
        <v>779</v>
      </c>
      <c r="O404" s="112" t="s">
        <v>780</v>
      </c>
      <c r="P404" s="112" t="s">
        <v>781</v>
      </c>
    </row>
    <row r="405" spans="2:16" ht="12.75">
      <c r="B405" s="114" t="str">
        <f>INDEX(SUM!D:D,MATCH(SUM!$F$3,SUM!B:B,0),0)</f>
        <v>P085</v>
      </c>
      <c r="C405" s="116">
        <v>53</v>
      </c>
      <c r="D405" s="113" t="s">
        <v>1390</v>
      </c>
      <c r="E405" s="116">
        <f t="shared" si="7"/>
        <v>2020</v>
      </c>
      <c r="F405" s="181" t="s">
        <v>1560</v>
      </c>
      <c r="G405" s="117" t="s">
        <v>117</v>
      </c>
      <c r="H405" s="114" t="s">
        <v>1030</v>
      </c>
      <c r="I405" s="118">
        <f>'16'!D23</f>
        <v>141977.81</v>
      </c>
      <c r="J405" s="118" t="s">
        <v>6646</v>
      </c>
      <c r="K405" s="142" t="str">
        <f>INDEX(PA_EXTRACAOITEM!C:C,MATCH(F405,PA_EXTRACAOITEM!A:A,0),0)</f>
        <v>Retida - Setembro</v>
      </c>
      <c r="N405" s="112" t="s">
        <v>785</v>
      </c>
      <c r="O405" s="112" t="s">
        <v>783</v>
      </c>
      <c r="P405" s="112" t="s">
        <v>2984</v>
      </c>
    </row>
    <row r="406" spans="2:16" ht="12.75">
      <c r="B406" s="114" t="str">
        <f>INDEX(SUM!D:D,MATCH(SUM!$F$3,SUM!B:B,0),0)</f>
        <v>P085</v>
      </c>
      <c r="C406" s="116">
        <v>53</v>
      </c>
      <c r="D406" s="113" t="s">
        <v>1390</v>
      </c>
      <c r="E406" s="116">
        <f t="shared" si="7"/>
        <v>2020</v>
      </c>
      <c r="F406" s="181" t="s">
        <v>1561</v>
      </c>
      <c r="G406" s="117" t="s">
        <v>117</v>
      </c>
      <c r="H406" s="114" t="s">
        <v>1031</v>
      </c>
      <c r="I406" s="118">
        <f>'16'!D24</f>
        <v>141133.6</v>
      </c>
      <c r="J406" s="118" t="s">
        <v>6646</v>
      </c>
      <c r="K406" s="142" t="str">
        <f>INDEX(PA_EXTRACAOITEM!C:C,MATCH(F406,PA_EXTRACAOITEM!A:A,0),0)</f>
        <v>Retida - Outubro</v>
      </c>
      <c r="N406" s="112" t="s">
        <v>782</v>
      </c>
      <c r="O406" s="112" t="s">
        <v>786</v>
      </c>
      <c r="P406" s="112" t="s">
        <v>784</v>
      </c>
    </row>
    <row r="407" spans="2:16" ht="12.75">
      <c r="B407" s="114" t="str">
        <f>INDEX(SUM!D:D,MATCH(SUM!$F$3,SUM!B:B,0),0)</f>
        <v>P085</v>
      </c>
      <c r="C407" s="116">
        <v>53</v>
      </c>
      <c r="D407" s="113" t="s">
        <v>1390</v>
      </c>
      <c r="E407" s="116">
        <f t="shared" si="7"/>
        <v>2020</v>
      </c>
      <c r="F407" s="181" t="s">
        <v>1562</v>
      </c>
      <c r="G407" s="117" t="s">
        <v>117</v>
      </c>
      <c r="H407" s="114" t="s">
        <v>1032</v>
      </c>
      <c r="I407" s="118">
        <f>'16'!D25</f>
        <v>141011.17</v>
      </c>
      <c r="J407" s="118" t="s">
        <v>6646</v>
      </c>
      <c r="K407" s="142" t="str">
        <f>INDEX(PA_EXTRACAOITEM!C:C,MATCH(F407,PA_EXTRACAOITEM!A:A,0),0)</f>
        <v>Retida - Novembro</v>
      </c>
      <c r="N407" s="112" t="s">
        <v>787</v>
      </c>
      <c r="O407" s="112" t="s">
        <v>733</v>
      </c>
      <c r="P407" s="112" t="s">
        <v>2007</v>
      </c>
    </row>
    <row r="408" spans="2:16" ht="12.75">
      <c r="B408" s="114" t="str">
        <f>INDEX(SUM!D:D,MATCH(SUM!$F$3,SUM!B:B,0),0)</f>
        <v>P085</v>
      </c>
      <c r="C408" s="116">
        <v>53</v>
      </c>
      <c r="D408" s="113" t="s">
        <v>1390</v>
      </c>
      <c r="E408" s="116">
        <f t="shared" si="7"/>
        <v>2020</v>
      </c>
      <c r="F408" s="181" t="s">
        <v>1563</v>
      </c>
      <c r="G408" s="117" t="s">
        <v>117</v>
      </c>
      <c r="H408" s="114" t="s">
        <v>1033</v>
      </c>
      <c r="I408" s="118">
        <f>'16'!D26</f>
        <v>140401.29</v>
      </c>
      <c r="J408" s="118" t="s">
        <v>6646</v>
      </c>
      <c r="K408" s="142" t="str">
        <f>INDEX(PA_EXTRACAOITEM!C:C,MATCH(F408,PA_EXTRACAOITEM!A:A,0),0)</f>
        <v>Retida - Dezembro</v>
      </c>
      <c r="N408" s="112" t="s">
        <v>2985</v>
      </c>
      <c r="O408" s="112" t="s">
        <v>788</v>
      </c>
      <c r="P408" s="112" t="s">
        <v>2986</v>
      </c>
    </row>
    <row r="409" spans="2:16" ht="12.75">
      <c r="B409" s="114" t="str">
        <f>INDEX(SUM!D:D,MATCH(SUM!$F$3,SUM!B:B,0),0)</f>
        <v>P085</v>
      </c>
      <c r="C409" s="116">
        <v>53</v>
      </c>
      <c r="D409" s="113" t="s">
        <v>1390</v>
      </c>
      <c r="E409" s="116">
        <f t="shared" si="7"/>
        <v>2020</v>
      </c>
      <c r="F409" s="181" t="s">
        <v>1564</v>
      </c>
      <c r="G409" s="117" t="s">
        <v>117</v>
      </c>
      <c r="H409" s="114" t="s">
        <v>1034</v>
      </c>
      <c r="I409" s="118">
        <f>'16'!D27</f>
        <v>119284.35</v>
      </c>
      <c r="J409" s="118" t="s">
        <v>6646</v>
      </c>
      <c r="K409" s="142" t="str">
        <f>INDEX(PA_EXTRACAOITEM!C:C,MATCH(F409,PA_EXTRACAOITEM!A:A,0),0)</f>
        <v>Retida - 13° Salário</v>
      </c>
      <c r="N409" s="112" t="s">
        <v>2987</v>
      </c>
      <c r="O409" s="112" t="s">
        <v>789</v>
      </c>
      <c r="P409" s="112" t="s">
        <v>2988</v>
      </c>
    </row>
    <row r="410" spans="2:16" ht="12.75">
      <c r="B410" s="114" t="str">
        <f>INDEX(SUM!D:D,MATCH(SUM!$F$3,SUM!B:B,0),0)</f>
        <v>P085</v>
      </c>
      <c r="C410" s="116">
        <v>53</v>
      </c>
      <c r="D410" s="113" t="s">
        <v>1390</v>
      </c>
      <c r="E410" s="116">
        <f t="shared" si="7"/>
        <v>2020</v>
      </c>
      <c r="F410" s="181" t="s">
        <v>1565</v>
      </c>
      <c r="G410" s="117" t="s">
        <v>117</v>
      </c>
      <c r="H410" s="114" t="s">
        <v>1351</v>
      </c>
      <c r="I410" s="118">
        <f>'16'!E15</f>
        <v>133038.46</v>
      </c>
      <c r="J410" s="118" t="s">
        <v>6646</v>
      </c>
      <c r="K410" s="142" t="str">
        <f>INDEX(PA_EXTRACAOITEM!C:C,MATCH(F410,PA_EXTRACAOITEM!A:A,0),0)</f>
        <v>Contabilizada - Janeiro</v>
      </c>
      <c r="N410" s="112" t="s">
        <v>2989</v>
      </c>
      <c r="O410" s="112" t="s">
        <v>790</v>
      </c>
      <c r="P410" s="112" t="s">
        <v>2990</v>
      </c>
    </row>
    <row r="411" spans="2:16" ht="12.75">
      <c r="B411" s="114" t="str">
        <f>INDEX(SUM!D:D,MATCH(SUM!$F$3,SUM!B:B,0),0)</f>
        <v>P085</v>
      </c>
      <c r="C411" s="116">
        <v>53</v>
      </c>
      <c r="D411" s="113" t="s">
        <v>1390</v>
      </c>
      <c r="E411" s="116">
        <f t="shared" si="7"/>
        <v>2020</v>
      </c>
      <c r="F411" s="181" t="s">
        <v>1566</v>
      </c>
      <c r="G411" s="117" t="s">
        <v>117</v>
      </c>
      <c r="H411" s="114" t="s">
        <v>1352</v>
      </c>
      <c r="I411" s="118">
        <f>'16'!E16</f>
        <v>140793.63</v>
      </c>
      <c r="J411" s="118" t="s">
        <v>6646</v>
      </c>
      <c r="K411" s="142" t="str">
        <f>INDEX(PA_EXTRACAOITEM!C:C,MATCH(F411,PA_EXTRACAOITEM!A:A,0),0)</f>
        <v>Contabilizada - Fevereiro</v>
      </c>
      <c r="N411" s="112" t="s">
        <v>2991</v>
      </c>
      <c r="O411" s="112" t="s">
        <v>791</v>
      </c>
      <c r="P411" s="112" t="s">
        <v>2992</v>
      </c>
    </row>
    <row r="412" spans="2:16" ht="12.75">
      <c r="B412" s="114" t="str">
        <f>INDEX(SUM!D:D,MATCH(SUM!$F$3,SUM!B:B,0),0)</f>
        <v>P085</v>
      </c>
      <c r="C412" s="116">
        <v>53</v>
      </c>
      <c r="D412" s="113" t="s">
        <v>1390</v>
      </c>
      <c r="E412" s="116">
        <f t="shared" si="7"/>
        <v>2020</v>
      </c>
      <c r="F412" s="181" t="s">
        <v>1567</v>
      </c>
      <c r="G412" s="117" t="s">
        <v>117</v>
      </c>
      <c r="H412" s="114" t="s">
        <v>1353</v>
      </c>
      <c r="I412" s="118">
        <f>'16'!E17</f>
        <v>149491.75</v>
      </c>
      <c r="J412" s="118" t="s">
        <v>6646</v>
      </c>
      <c r="K412" s="142" t="str">
        <f>INDEX(PA_EXTRACAOITEM!C:C,MATCH(F412,PA_EXTRACAOITEM!A:A,0),0)</f>
        <v>Contabilizada - Março</v>
      </c>
      <c r="N412" s="112" t="s">
        <v>2993</v>
      </c>
      <c r="O412" s="112" t="s">
        <v>792</v>
      </c>
      <c r="P412" s="112" t="s">
        <v>2994</v>
      </c>
    </row>
    <row r="413" spans="2:16" ht="12.75">
      <c r="B413" s="114" t="str">
        <f>INDEX(SUM!D:D,MATCH(SUM!$F$3,SUM!B:B,0),0)</f>
        <v>P085</v>
      </c>
      <c r="C413" s="116">
        <v>53</v>
      </c>
      <c r="D413" s="113" t="s">
        <v>1390</v>
      </c>
      <c r="E413" s="116">
        <f t="shared" si="7"/>
        <v>2020</v>
      </c>
      <c r="F413" s="181" t="s">
        <v>1568</v>
      </c>
      <c r="G413" s="117" t="s">
        <v>117</v>
      </c>
      <c r="H413" s="114" t="s">
        <v>1354</v>
      </c>
      <c r="I413" s="118">
        <f>'16'!E18</f>
        <v>141416.61</v>
      </c>
      <c r="J413" s="118" t="s">
        <v>6646</v>
      </c>
      <c r="K413" s="142" t="str">
        <f>INDEX(PA_EXTRACAOITEM!C:C,MATCH(F413,PA_EXTRACAOITEM!A:A,0),0)</f>
        <v>Contabilizada - Abril</v>
      </c>
      <c r="N413" s="112" t="s">
        <v>2995</v>
      </c>
      <c r="O413" s="112" t="s">
        <v>648</v>
      </c>
      <c r="P413" s="112" t="s">
        <v>2996</v>
      </c>
    </row>
    <row r="414" spans="2:16" ht="12.75">
      <c r="B414" s="114" t="str">
        <f>INDEX(SUM!D:D,MATCH(SUM!$F$3,SUM!B:B,0),0)</f>
        <v>P085</v>
      </c>
      <c r="C414" s="116">
        <v>53</v>
      </c>
      <c r="D414" s="113" t="s">
        <v>1390</v>
      </c>
      <c r="E414" s="116">
        <f t="shared" si="7"/>
        <v>2020</v>
      </c>
      <c r="F414" s="181" t="s">
        <v>1569</v>
      </c>
      <c r="G414" s="117" t="s">
        <v>117</v>
      </c>
      <c r="H414" s="114" t="s">
        <v>1355</v>
      </c>
      <c r="I414" s="118">
        <f>'16'!E19</f>
        <v>143472.01</v>
      </c>
      <c r="J414" s="118" t="s">
        <v>6646</v>
      </c>
      <c r="K414" s="142" t="str">
        <f>INDEX(PA_EXTRACAOITEM!C:C,MATCH(F414,PA_EXTRACAOITEM!A:A,0),0)</f>
        <v>Contabilizada - Maio</v>
      </c>
      <c r="N414" s="112" t="s">
        <v>2997</v>
      </c>
      <c r="O414" s="112" t="s">
        <v>651</v>
      </c>
      <c r="P414" s="112" t="s">
        <v>2998</v>
      </c>
    </row>
    <row r="415" spans="2:16" ht="12.75">
      <c r="B415" s="114" t="str">
        <f>INDEX(SUM!D:D,MATCH(SUM!$F$3,SUM!B:B,0),0)</f>
        <v>P085</v>
      </c>
      <c r="C415" s="116">
        <v>53</v>
      </c>
      <c r="D415" s="113" t="s">
        <v>1390</v>
      </c>
      <c r="E415" s="116">
        <f t="shared" si="7"/>
        <v>2020</v>
      </c>
      <c r="F415" s="181" t="s">
        <v>1570</v>
      </c>
      <c r="G415" s="117" t="s">
        <v>117</v>
      </c>
      <c r="H415" s="114" t="s">
        <v>1356</v>
      </c>
      <c r="I415" s="118">
        <f>'16'!E20</f>
        <v>141799.94</v>
      </c>
      <c r="J415" s="118" t="s">
        <v>6646</v>
      </c>
      <c r="K415" s="142" t="str">
        <f>INDEX(PA_EXTRACAOITEM!C:C,MATCH(F415,PA_EXTRACAOITEM!A:A,0),0)</f>
        <v>Contabilizada - Junho</v>
      </c>
      <c r="N415" s="112" t="s">
        <v>2999</v>
      </c>
      <c r="O415" s="112" t="s">
        <v>2881</v>
      </c>
      <c r="P415" s="112" t="s">
        <v>3000</v>
      </c>
    </row>
    <row r="416" spans="2:16" ht="12.75">
      <c r="B416" s="114" t="str">
        <f>INDEX(SUM!D:D,MATCH(SUM!$F$3,SUM!B:B,0),0)</f>
        <v>P085</v>
      </c>
      <c r="C416" s="116">
        <v>53</v>
      </c>
      <c r="D416" s="113" t="s">
        <v>1390</v>
      </c>
      <c r="E416" s="116">
        <f t="shared" si="7"/>
        <v>2020</v>
      </c>
      <c r="F416" s="181" t="s">
        <v>1571</v>
      </c>
      <c r="G416" s="117" t="s">
        <v>117</v>
      </c>
      <c r="H416" s="114" t="s">
        <v>1357</v>
      </c>
      <c r="I416" s="118">
        <f>'16'!E21</f>
        <v>141817.91</v>
      </c>
      <c r="J416" s="118" t="s">
        <v>6646</v>
      </c>
      <c r="K416" s="142" t="str">
        <f>INDEX(PA_EXTRACAOITEM!C:C,MATCH(F416,PA_EXTRACAOITEM!A:A,0),0)</f>
        <v>Contabilizada - Julho</v>
      </c>
      <c r="N416" s="112" t="s">
        <v>3001</v>
      </c>
      <c r="O416" s="112" t="s">
        <v>3002</v>
      </c>
      <c r="P416" s="112" t="s">
        <v>3003</v>
      </c>
    </row>
    <row r="417" spans="2:16" ht="12.75">
      <c r="B417" s="114" t="str">
        <f>INDEX(SUM!D:D,MATCH(SUM!$F$3,SUM!B:B,0),0)</f>
        <v>P085</v>
      </c>
      <c r="C417" s="116">
        <v>53</v>
      </c>
      <c r="D417" s="113" t="s">
        <v>1390</v>
      </c>
      <c r="E417" s="116">
        <f t="shared" si="7"/>
        <v>2020</v>
      </c>
      <c r="F417" s="181" t="s">
        <v>1572</v>
      </c>
      <c r="G417" s="117" t="s">
        <v>117</v>
      </c>
      <c r="H417" s="114" t="s">
        <v>1358</v>
      </c>
      <c r="I417" s="118">
        <f>'16'!E22</f>
        <v>142167.65</v>
      </c>
      <c r="J417" s="118" t="s">
        <v>6646</v>
      </c>
      <c r="K417" s="142" t="str">
        <f>INDEX(PA_EXTRACAOITEM!C:C,MATCH(F417,PA_EXTRACAOITEM!A:A,0),0)</f>
        <v>Contabilizada - Agosto</v>
      </c>
      <c r="N417" s="112" t="s">
        <v>3004</v>
      </c>
      <c r="O417" s="112" t="s">
        <v>3005</v>
      </c>
      <c r="P417" s="112" t="s">
        <v>3006</v>
      </c>
    </row>
    <row r="418" spans="2:16" ht="12.75">
      <c r="B418" s="114" t="str">
        <f>INDEX(SUM!D:D,MATCH(SUM!$F$3,SUM!B:B,0),0)</f>
        <v>P085</v>
      </c>
      <c r="C418" s="116">
        <v>53</v>
      </c>
      <c r="D418" s="113" t="s">
        <v>1390</v>
      </c>
      <c r="E418" s="116">
        <f t="shared" si="7"/>
        <v>2020</v>
      </c>
      <c r="F418" s="181" t="s">
        <v>1573</v>
      </c>
      <c r="G418" s="117" t="s">
        <v>117</v>
      </c>
      <c r="H418" s="114" t="s">
        <v>1359</v>
      </c>
      <c r="I418" s="118">
        <f>'16'!E23</f>
        <v>141977.81</v>
      </c>
      <c r="J418" s="118" t="s">
        <v>6646</v>
      </c>
      <c r="K418" s="142" t="str">
        <f>INDEX(PA_EXTRACAOITEM!C:C,MATCH(F418,PA_EXTRACAOITEM!A:A,0),0)</f>
        <v>Contabilizada - Setembro</v>
      </c>
      <c r="N418" s="112" t="s">
        <v>3007</v>
      </c>
      <c r="O418" s="112" t="s">
        <v>3008</v>
      </c>
      <c r="P418" s="112" t="s">
        <v>3009</v>
      </c>
    </row>
    <row r="419" spans="2:16" ht="12.75">
      <c r="B419" s="114" t="str">
        <f>INDEX(SUM!D:D,MATCH(SUM!$F$3,SUM!B:B,0),0)</f>
        <v>P085</v>
      </c>
      <c r="C419" s="116">
        <v>53</v>
      </c>
      <c r="D419" s="113" t="s">
        <v>1390</v>
      </c>
      <c r="E419" s="116">
        <f t="shared" si="7"/>
        <v>2020</v>
      </c>
      <c r="F419" s="181" t="s">
        <v>1574</v>
      </c>
      <c r="G419" s="117" t="s">
        <v>117</v>
      </c>
      <c r="H419" s="114" t="s">
        <v>1360</v>
      </c>
      <c r="I419" s="118">
        <f>'16'!E24</f>
        <v>141133.6</v>
      </c>
      <c r="J419" s="118" t="s">
        <v>6646</v>
      </c>
      <c r="K419" s="142" t="str">
        <f>INDEX(PA_EXTRACAOITEM!C:C,MATCH(F419,PA_EXTRACAOITEM!A:A,0),0)</f>
        <v>Contabilizada - Outubro</v>
      </c>
      <c r="N419" s="112" t="s">
        <v>3010</v>
      </c>
      <c r="O419" s="112" t="s">
        <v>3011</v>
      </c>
      <c r="P419" s="112" t="s">
        <v>3012</v>
      </c>
    </row>
    <row r="420" spans="2:16" ht="12.75">
      <c r="B420" s="114" t="str">
        <f>INDEX(SUM!D:D,MATCH(SUM!$F$3,SUM!B:B,0),0)</f>
        <v>P085</v>
      </c>
      <c r="C420" s="116">
        <v>53</v>
      </c>
      <c r="D420" s="113" t="s">
        <v>1390</v>
      </c>
      <c r="E420" s="116">
        <f t="shared" si="7"/>
        <v>2020</v>
      </c>
      <c r="F420" s="181" t="s">
        <v>1575</v>
      </c>
      <c r="G420" s="117" t="s">
        <v>117</v>
      </c>
      <c r="H420" s="114" t="s">
        <v>1361</v>
      </c>
      <c r="I420" s="118">
        <f>'16'!E25</f>
        <v>141011.17</v>
      </c>
      <c r="J420" s="118" t="s">
        <v>6646</v>
      </c>
      <c r="K420" s="142" t="str">
        <f>INDEX(PA_EXTRACAOITEM!C:C,MATCH(F420,PA_EXTRACAOITEM!A:A,0),0)</f>
        <v>Contabilizada - Novembro</v>
      </c>
      <c r="N420" s="112" t="s">
        <v>3013</v>
      </c>
      <c r="O420" s="112" t="s">
        <v>2882</v>
      </c>
      <c r="P420" s="112" t="s">
        <v>3014</v>
      </c>
    </row>
    <row r="421" spans="2:16" ht="12.75">
      <c r="B421" s="114" t="str">
        <f>INDEX(SUM!D:D,MATCH(SUM!$F$3,SUM!B:B,0),0)</f>
        <v>P085</v>
      </c>
      <c r="C421" s="116">
        <v>53</v>
      </c>
      <c r="D421" s="113" t="s">
        <v>1390</v>
      </c>
      <c r="E421" s="116">
        <f t="shared" si="7"/>
        <v>2020</v>
      </c>
      <c r="F421" s="181" t="s">
        <v>1576</v>
      </c>
      <c r="G421" s="117" t="s">
        <v>117</v>
      </c>
      <c r="H421" s="114" t="s">
        <v>1362</v>
      </c>
      <c r="I421" s="118">
        <f>'16'!E26</f>
        <v>140401.29</v>
      </c>
      <c r="J421" s="118" t="s">
        <v>6646</v>
      </c>
      <c r="K421" s="142" t="str">
        <f>INDEX(PA_EXTRACAOITEM!C:C,MATCH(F421,PA_EXTRACAOITEM!A:A,0),0)</f>
        <v>Contabilizada - Dezembro</v>
      </c>
      <c r="N421" s="112" t="s">
        <v>3015</v>
      </c>
      <c r="O421" s="112" t="s">
        <v>3016</v>
      </c>
      <c r="P421" s="112" t="s">
        <v>3003</v>
      </c>
    </row>
    <row r="422" spans="2:16" ht="12.75">
      <c r="B422" s="114" t="str">
        <f>INDEX(SUM!D:D,MATCH(SUM!$F$3,SUM!B:B,0),0)</f>
        <v>P085</v>
      </c>
      <c r="C422" s="116">
        <v>53</v>
      </c>
      <c r="D422" s="113" t="s">
        <v>1390</v>
      </c>
      <c r="E422" s="116">
        <f t="shared" si="7"/>
        <v>2020</v>
      </c>
      <c r="F422" s="181" t="s">
        <v>1577</v>
      </c>
      <c r="G422" s="117" t="s">
        <v>117</v>
      </c>
      <c r="H422" s="114" t="s">
        <v>1363</v>
      </c>
      <c r="I422" s="118">
        <f>'16'!E27</f>
        <v>119284.35</v>
      </c>
      <c r="J422" s="118" t="s">
        <v>6646</v>
      </c>
      <c r="K422" s="142" t="str">
        <f>INDEX(PA_EXTRACAOITEM!C:C,MATCH(F422,PA_EXTRACAOITEM!A:A,0),0)</f>
        <v>Contabilizada - 13° Salário</v>
      </c>
      <c r="N422" s="112" t="s">
        <v>3017</v>
      </c>
      <c r="O422" s="112" t="s">
        <v>3018</v>
      </c>
      <c r="P422" s="112" t="s">
        <v>3006</v>
      </c>
    </row>
    <row r="423" spans="2:16" ht="12.75">
      <c r="B423" s="114" t="str">
        <f>INDEX(SUM!D:D,MATCH(SUM!$F$3,SUM!B:B,0),0)</f>
        <v>P085</v>
      </c>
      <c r="C423" s="116">
        <v>53</v>
      </c>
      <c r="D423" s="113" t="s">
        <v>1390</v>
      </c>
      <c r="E423" s="116">
        <f t="shared" si="7"/>
        <v>2020</v>
      </c>
      <c r="F423" s="181" t="s">
        <v>1825</v>
      </c>
      <c r="G423" s="117" t="s">
        <v>117</v>
      </c>
      <c r="H423" s="114" t="s">
        <v>1722</v>
      </c>
      <c r="I423" s="118">
        <f>'16'!F15</f>
        <v>133038.46</v>
      </c>
      <c r="J423" s="118" t="s">
        <v>6646</v>
      </c>
      <c r="K423" s="142" t="str">
        <f>INDEX(PA_EXTRACAOITEM!C:C,MATCH(F423,PA_EXTRACAOITEM!A:A,0),0)</f>
        <v>Recolhimento (Valor Principal) - Janeiro</v>
      </c>
      <c r="N423" s="112" t="s">
        <v>3019</v>
      </c>
      <c r="O423" s="112" t="s">
        <v>3020</v>
      </c>
      <c r="P423" s="112" t="s">
        <v>3009</v>
      </c>
    </row>
    <row r="424" spans="2:16" ht="12.75">
      <c r="B424" s="114" t="str">
        <f>INDEX(SUM!D:D,MATCH(SUM!$F$3,SUM!B:B,0),0)</f>
        <v>P085</v>
      </c>
      <c r="C424" s="116">
        <v>53</v>
      </c>
      <c r="D424" s="113" t="s">
        <v>1390</v>
      </c>
      <c r="E424" s="116">
        <f t="shared" si="7"/>
        <v>2020</v>
      </c>
      <c r="F424" s="181" t="s">
        <v>1826</v>
      </c>
      <c r="G424" s="117" t="s">
        <v>117</v>
      </c>
      <c r="H424" s="114" t="s">
        <v>1723</v>
      </c>
      <c r="I424" s="118">
        <f>'16'!F16</f>
        <v>140793.63</v>
      </c>
      <c r="J424" s="118" t="s">
        <v>6646</v>
      </c>
      <c r="K424" s="142" t="str">
        <f>INDEX(PA_EXTRACAOITEM!C:C,MATCH(F424,PA_EXTRACAOITEM!A:A,0),0)</f>
        <v>Recolhimento (Valor Principal) - Fevereiro</v>
      </c>
      <c r="N424" s="112" t="s">
        <v>3021</v>
      </c>
      <c r="O424" s="112" t="s">
        <v>3022</v>
      </c>
      <c r="P424" s="112" t="s">
        <v>3012</v>
      </c>
    </row>
    <row r="425" spans="2:16" ht="12.75">
      <c r="B425" s="114" t="str">
        <f>INDEX(SUM!D:D,MATCH(SUM!$F$3,SUM!B:B,0),0)</f>
        <v>P085</v>
      </c>
      <c r="C425" s="116">
        <v>53</v>
      </c>
      <c r="D425" s="113" t="s">
        <v>1390</v>
      </c>
      <c r="E425" s="116">
        <f t="shared" si="7"/>
        <v>2020</v>
      </c>
      <c r="F425" s="181" t="s">
        <v>1827</v>
      </c>
      <c r="G425" s="117" t="s">
        <v>117</v>
      </c>
      <c r="H425" s="114" t="s">
        <v>1724</v>
      </c>
      <c r="I425" s="118">
        <f>'16'!F17</f>
        <v>149491.75</v>
      </c>
      <c r="J425" s="118" t="s">
        <v>6646</v>
      </c>
      <c r="K425" s="142" t="str">
        <f>INDEX(PA_EXTRACAOITEM!C:C,MATCH(F425,PA_EXTRACAOITEM!A:A,0),0)</f>
        <v>Recolhimento (Valor Principal) - Março</v>
      </c>
      <c r="N425" s="112" t="s">
        <v>3023</v>
      </c>
      <c r="O425" s="112" t="s">
        <v>677</v>
      </c>
      <c r="P425" s="112" t="s">
        <v>3024</v>
      </c>
    </row>
    <row r="426" spans="2:16" ht="12.75">
      <c r="B426" s="114" t="str">
        <f>INDEX(SUM!D:D,MATCH(SUM!$F$3,SUM!B:B,0),0)</f>
        <v>P085</v>
      </c>
      <c r="C426" s="116">
        <v>53</v>
      </c>
      <c r="D426" s="113" t="s">
        <v>1390</v>
      </c>
      <c r="E426" s="116">
        <f t="shared" si="7"/>
        <v>2020</v>
      </c>
      <c r="F426" s="181" t="s">
        <v>1828</v>
      </c>
      <c r="G426" s="117" t="s">
        <v>117</v>
      </c>
      <c r="H426" s="114" t="s">
        <v>1725</v>
      </c>
      <c r="I426" s="118">
        <f>'16'!F18</f>
        <v>141416.61</v>
      </c>
      <c r="J426" s="118" t="s">
        <v>6646</v>
      </c>
      <c r="K426" s="142" t="str">
        <f>INDEX(PA_EXTRACAOITEM!C:C,MATCH(F426,PA_EXTRACAOITEM!A:A,0),0)</f>
        <v>Recolhimento (Valor Principal) - Abril</v>
      </c>
      <c r="N426" s="112" t="s">
        <v>3025</v>
      </c>
      <c r="O426" s="112" t="s">
        <v>679</v>
      </c>
      <c r="P426" s="112" t="s">
        <v>3026</v>
      </c>
    </row>
    <row r="427" spans="2:16" ht="12.75">
      <c r="B427" s="114" t="str">
        <f>INDEX(SUM!D:D,MATCH(SUM!$F$3,SUM!B:B,0),0)</f>
        <v>P085</v>
      </c>
      <c r="C427" s="116">
        <v>53</v>
      </c>
      <c r="D427" s="113" t="s">
        <v>1390</v>
      </c>
      <c r="E427" s="116">
        <f t="shared" si="7"/>
        <v>2020</v>
      </c>
      <c r="F427" s="181" t="s">
        <v>1829</v>
      </c>
      <c r="G427" s="117" t="s">
        <v>117</v>
      </c>
      <c r="H427" s="114" t="s">
        <v>1726</v>
      </c>
      <c r="I427" s="118">
        <f>'16'!F19</f>
        <v>143472.01</v>
      </c>
      <c r="J427" s="118" t="s">
        <v>6646</v>
      </c>
      <c r="K427" s="142" t="str">
        <f>INDEX(PA_EXTRACAOITEM!C:C,MATCH(F427,PA_EXTRACAOITEM!A:A,0),0)</f>
        <v>Recolhimento (Valor Principal) - Maio</v>
      </c>
      <c r="N427" s="112" t="s">
        <v>3027</v>
      </c>
      <c r="O427" s="112" t="s">
        <v>3028</v>
      </c>
      <c r="P427" s="112" t="s">
        <v>3003</v>
      </c>
    </row>
    <row r="428" spans="2:16" ht="12.75">
      <c r="B428" s="114" t="str">
        <f>INDEX(SUM!D:D,MATCH(SUM!$F$3,SUM!B:B,0),0)</f>
        <v>P085</v>
      </c>
      <c r="C428" s="116">
        <v>53</v>
      </c>
      <c r="D428" s="113" t="s">
        <v>1390</v>
      </c>
      <c r="E428" s="116">
        <f t="shared" si="7"/>
        <v>2020</v>
      </c>
      <c r="F428" s="181" t="s">
        <v>1830</v>
      </c>
      <c r="G428" s="117" t="s">
        <v>117</v>
      </c>
      <c r="H428" s="114" t="s">
        <v>1727</v>
      </c>
      <c r="I428" s="118">
        <f>'16'!F20</f>
        <v>141799.94</v>
      </c>
      <c r="J428" s="118" t="s">
        <v>6646</v>
      </c>
      <c r="K428" s="142" t="str">
        <f>INDEX(PA_EXTRACAOITEM!C:C,MATCH(F428,PA_EXTRACAOITEM!A:A,0),0)</f>
        <v>Recolhimento (Valor Principal) - Junho</v>
      </c>
      <c r="N428" s="112" t="s">
        <v>3029</v>
      </c>
      <c r="O428" s="112" t="s">
        <v>3030</v>
      </c>
      <c r="P428" s="112" t="s">
        <v>3006</v>
      </c>
    </row>
    <row r="429" spans="2:16" ht="12.75">
      <c r="B429" s="114" t="str">
        <f>INDEX(SUM!D:D,MATCH(SUM!$F$3,SUM!B:B,0),0)</f>
        <v>P085</v>
      </c>
      <c r="C429" s="116">
        <v>53</v>
      </c>
      <c r="D429" s="113" t="s">
        <v>1390</v>
      </c>
      <c r="E429" s="116">
        <f t="shared" si="7"/>
        <v>2020</v>
      </c>
      <c r="F429" s="181" t="s">
        <v>1831</v>
      </c>
      <c r="G429" s="117" t="s">
        <v>117</v>
      </c>
      <c r="H429" s="114" t="s">
        <v>1728</v>
      </c>
      <c r="I429" s="118">
        <f>'16'!F21</f>
        <v>141817.91</v>
      </c>
      <c r="J429" s="118" t="s">
        <v>6646</v>
      </c>
      <c r="K429" s="142" t="str">
        <f>INDEX(PA_EXTRACAOITEM!C:C,MATCH(F429,PA_EXTRACAOITEM!A:A,0),0)</f>
        <v>Recolhimento (Valor Principal) - Julho</v>
      </c>
      <c r="N429" s="112" t="s">
        <v>3031</v>
      </c>
      <c r="O429" s="112" t="s">
        <v>3032</v>
      </c>
      <c r="P429" s="112" t="s">
        <v>3009</v>
      </c>
    </row>
    <row r="430" spans="2:16" ht="12.75">
      <c r="B430" s="114" t="str">
        <f>INDEX(SUM!D:D,MATCH(SUM!$F$3,SUM!B:B,0),0)</f>
        <v>P085</v>
      </c>
      <c r="C430" s="116">
        <v>53</v>
      </c>
      <c r="D430" s="113" t="s">
        <v>1390</v>
      </c>
      <c r="E430" s="116">
        <f t="shared" si="7"/>
        <v>2020</v>
      </c>
      <c r="F430" s="181" t="s">
        <v>1832</v>
      </c>
      <c r="G430" s="117" t="s">
        <v>117</v>
      </c>
      <c r="H430" s="114" t="s">
        <v>1729</v>
      </c>
      <c r="I430" s="118">
        <f>'16'!F22</f>
        <v>142167.65</v>
      </c>
      <c r="J430" s="118" t="s">
        <v>6646</v>
      </c>
      <c r="K430" s="142" t="str">
        <f>INDEX(PA_EXTRACAOITEM!C:C,MATCH(F430,PA_EXTRACAOITEM!A:A,0),0)</f>
        <v>Recolhimento (Valor Principal) - Agosto</v>
      </c>
      <c r="N430" s="112" t="s">
        <v>3033</v>
      </c>
      <c r="O430" s="112" t="s">
        <v>3034</v>
      </c>
      <c r="P430" s="112" t="s">
        <v>3012</v>
      </c>
    </row>
    <row r="431" spans="2:16" ht="12.75">
      <c r="B431" s="114" t="str">
        <f>INDEX(SUM!D:D,MATCH(SUM!$F$3,SUM!B:B,0),0)</f>
        <v>P085</v>
      </c>
      <c r="C431" s="116">
        <v>53</v>
      </c>
      <c r="D431" s="113" t="s">
        <v>1390</v>
      </c>
      <c r="E431" s="116">
        <f t="shared" si="7"/>
        <v>2020</v>
      </c>
      <c r="F431" s="181" t="s">
        <v>1833</v>
      </c>
      <c r="G431" s="117" t="s">
        <v>117</v>
      </c>
      <c r="H431" s="114" t="s">
        <v>1730</v>
      </c>
      <c r="I431" s="118">
        <f>'16'!F23</f>
        <v>141415.26</v>
      </c>
      <c r="J431" s="118" t="s">
        <v>6646</v>
      </c>
      <c r="K431" s="142" t="str">
        <f>INDEX(PA_EXTRACAOITEM!C:C,MATCH(F431,PA_EXTRACAOITEM!A:A,0),0)</f>
        <v>Recolhimento (Valor Principal) - Setembro</v>
      </c>
      <c r="N431" s="112" t="s">
        <v>3035</v>
      </c>
      <c r="O431" s="112" t="s">
        <v>682</v>
      </c>
      <c r="P431" s="112" t="s">
        <v>3036</v>
      </c>
    </row>
    <row r="432" spans="2:16" ht="12.75">
      <c r="B432" s="114" t="str">
        <f>INDEX(SUM!D:D,MATCH(SUM!$F$3,SUM!B:B,0),0)</f>
        <v>P085</v>
      </c>
      <c r="C432" s="116">
        <v>53</v>
      </c>
      <c r="D432" s="113" t="s">
        <v>1390</v>
      </c>
      <c r="E432" s="116">
        <f t="shared" si="7"/>
        <v>2020</v>
      </c>
      <c r="F432" s="181" t="s">
        <v>1834</v>
      </c>
      <c r="G432" s="117" t="s">
        <v>117</v>
      </c>
      <c r="H432" s="114" t="s">
        <v>1731</v>
      </c>
      <c r="I432" s="118">
        <f>'16'!F24</f>
        <v>141133.6</v>
      </c>
      <c r="J432" s="118" t="s">
        <v>6646</v>
      </c>
      <c r="K432" s="142" t="str">
        <f>INDEX(PA_EXTRACAOITEM!C:C,MATCH(F432,PA_EXTRACAOITEM!A:A,0),0)</f>
        <v>Recolhimento (Valor Principal) - Outubro</v>
      </c>
      <c r="N432" s="112" t="s">
        <v>3037</v>
      </c>
      <c r="O432" s="112" t="s">
        <v>3038</v>
      </c>
      <c r="P432" s="112" t="s">
        <v>3003</v>
      </c>
    </row>
    <row r="433" spans="2:16" ht="12.75">
      <c r="B433" s="114" t="str">
        <f>INDEX(SUM!D:D,MATCH(SUM!$F$3,SUM!B:B,0),0)</f>
        <v>P085</v>
      </c>
      <c r="C433" s="116">
        <v>53</v>
      </c>
      <c r="D433" s="113" t="s">
        <v>1390</v>
      </c>
      <c r="E433" s="116">
        <f t="shared" si="7"/>
        <v>2020</v>
      </c>
      <c r="F433" s="181" t="s">
        <v>1835</v>
      </c>
      <c r="G433" s="117" t="s">
        <v>117</v>
      </c>
      <c r="H433" s="114" t="s">
        <v>1732</v>
      </c>
      <c r="I433" s="118">
        <f>'16'!F25</f>
        <v>141011.17</v>
      </c>
      <c r="J433" s="118" t="s">
        <v>6646</v>
      </c>
      <c r="K433" s="142" t="str">
        <f>INDEX(PA_EXTRACAOITEM!C:C,MATCH(F433,PA_EXTRACAOITEM!A:A,0),0)</f>
        <v>Recolhimento (Valor Principal) - Novembro</v>
      </c>
      <c r="N433" s="112" t="s">
        <v>3039</v>
      </c>
      <c r="O433" s="112" t="s">
        <v>3040</v>
      </c>
      <c r="P433" s="112" t="s">
        <v>3006</v>
      </c>
    </row>
    <row r="434" spans="2:16" ht="12.75">
      <c r="B434" s="114" t="str">
        <f>INDEX(SUM!D:D,MATCH(SUM!$F$3,SUM!B:B,0),0)</f>
        <v>P085</v>
      </c>
      <c r="C434" s="116">
        <v>53</v>
      </c>
      <c r="D434" s="113" t="s">
        <v>1390</v>
      </c>
      <c r="E434" s="116">
        <f aca="true" t="shared" si="8" ref="E434:E497">+$E$2</f>
        <v>2020</v>
      </c>
      <c r="F434" s="181" t="s">
        <v>1836</v>
      </c>
      <c r="G434" s="117" t="s">
        <v>117</v>
      </c>
      <c r="H434" s="114" t="s">
        <v>1733</v>
      </c>
      <c r="I434" s="118">
        <f>'16'!F26</f>
        <v>140401.29</v>
      </c>
      <c r="J434" s="118" t="s">
        <v>6646</v>
      </c>
      <c r="K434" s="142" t="str">
        <f>INDEX(PA_EXTRACAOITEM!C:C,MATCH(F434,PA_EXTRACAOITEM!A:A,0),0)</f>
        <v>Recolhimento (Valor Principal) - Dezembro</v>
      </c>
      <c r="N434" s="112" t="s">
        <v>3041</v>
      </c>
      <c r="O434" s="112" t="s">
        <v>3042</v>
      </c>
      <c r="P434" s="112" t="s">
        <v>3009</v>
      </c>
    </row>
    <row r="435" spans="2:16" ht="12.75">
      <c r="B435" s="114" t="str">
        <f>INDEX(SUM!D:D,MATCH(SUM!$F$3,SUM!B:B,0),0)</f>
        <v>P085</v>
      </c>
      <c r="C435" s="116">
        <v>53</v>
      </c>
      <c r="D435" s="113" t="s">
        <v>1390</v>
      </c>
      <c r="E435" s="116">
        <f t="shared" si="8"/>
        <v>2020</v>
      </c>
      <c r="F435" s="181" t="s">
        <v>1837</v>
      </c>
      <c r="G435" s="117" t="s">
        <v>117</v>
      </c>
      <c r="H435" s="114" t="s">
        <v>1734</v>
      </c>
      <c r="I435" s="118">
        <f>'16'!F27</f>
        <v>119284.35</v>
      </c>
      <c r="J435" s="118" t="s">
        <v>6646</v>
      </c>
      <c r="K435" s="142" t="str">
        <f>INDEX(PA_EXTRACAOITEM!C:C,MATCH(F435,PA_EXTRACAOITEM!A:A,0),0)</f>
        <v>Recolhimento (Valor Principal) - 13° Salário</v>
      </c>
      <c r="N435" s="112" t="s">
        <v>3043</v>
      </c>
      <c r="O435" s="112" t="s">
        <v>3044</v>
      </c>
      <c r="P435" s="112" t="s">
        <v>3012</v>
      </c>
    </row>
    <row r="436" spans="2:16" ht="12.75">
      <c r="B436" s="114" t="str">
        <f>INDEX(SUM!D:D,MATCH(SUM!$F$3,SUM!B:B,0),0)</f>
        <v>P085</v>
      </c>
      <c r="C436" s="116">
        <v>53</v>
      </c>
      <c r="D436" s="113" t="s">
        <v>1390</v>
      </c>
      <c r="E436" s="116">
        <f t="shared" si="8"/>
        <v>2020</v>
      </c>
      <c r="F436" s="181" t="s">
        <v>1838</v>
      </c>
      <c r="G436" s="117" t="s">
        <v>117</v>
      </c>
      <c r="H436" s="114" t="s">
        <v>1735</v>
      </c>
      <c r="I436" s="118" t="str">
        <f>'16'!G15</f>
        <v xml:space="preserve">                            -   </v>
      </c>
      <c r="J436" s="118" t="s">
        <v>6646</v>
      </c>
      <c r="K436" s="142" t="str">
        <f>INDEX(PA_EXTRACAOITEM!C:C,MATCH(F436,PA_EXTRACAOITEM!A:A,0),0)</f>
        <v>Recolhimento (Multas e Juros) - Janeiro</v>
      </c>
      <c r="N436" s="112" t="s">
        <v>3045</v>
      </c>
      <c r="O436" s="112" t="s">
        <v>705</v>
      </c>
      <c r="P436" s="112" t="s">
        <v>3046</v>
      </c>
    </row>
    <row r="437" spans="2:16" ht="12.75">
      <c r="B437" s="114" t="str">
        <f>INDEX(SUM!D:D,MATCH(SUM!$F$3,SUM!B:B,0),0)</f>
        <v>P085</v>
      </c>
      <c r="C437" s="116">
        <v>53</v>
      </c>
      <c r="D437" s="113" t="s">
        <v>1390</v>
      </c>
      <c r="E437" s="116">
        <f t="shared" si="8"/>
        <v>2020</v>
      </c>
      <c r="F437" s="181" t="s">
        <v>1839</v>
      </c>
      <c r="G437" s="117" t="s">
        <v>117</v>
      </c>
      <c r="H437" s="114" t="s">
        <v>1736</v>
      </c>
      <c r="I437" s="118" t="str">
        <f>'16'!G16</f>
        <v xml:space="preserve">                            -   </v>
      </c>
      <c r="J437" s="118" t="s">
        <v>6646</v>
      </c>
      <c r="K437" s="142" t="str">
        <f>INDEX(PA_EXTRACAOITEM!C:C,MATCH(F437,PA_EXTRACAOITEM!A:A,0),0)</f>
        <v>Recolhimento (Multas e Juros) - Fevereiro</v>
      </c>
      <c r="N437" s="112" t="s">
        <v>3047</v>
      </c>
      <c r="O437" s="112" t="s">
        <v>708</v>
      </c>
      <c r="P437" s="112" t="s">
        <v>3048</v>
      </c>
    </row>
    <row r="438" spans="2:16" ht="12.75">
      <c r="B438" s="114" t="str">
        <f>INDEX(SUM!D:D,MATCH(SUM!$F$3,SUM!B:B,0),0)</f>
        <v>P085</v>
      </c>
      <c r="C438" s="116">
        <v>53</v>
      </c>
      <c r="D438" s="113" t="s">
        <v>1390</v>
      </c>
      <c r="E438" s="116">
        <f t="shared" si="8"/>
        <v>2020</v>
      </c>
      <c r="F438" s="181" t="s">
        <v>1840</v>
      </c>
      <c r="G438" s="117" t="s">
        <v>117</v>
      </c>
      <c r="H438" s="114" t="s">
        <v>1737</v>
      </c>
      <c r="I438" s="118" t="str">
        <f>'16'!G17</f>
        <v xml:space="preserve">                            -   </v>
      </c>
      <c r="J438" s="118" t="s">
        <v>6646</v>
      </c>
      <c r="K438" s="142" t="str">
        <f>INDEX(PA_EXTRACAOITEM!C:C,MATCH(F438,PA_EXTRACAOITEM!A:A,0),0)</f>
        <v>Recolhimento (Multas e Juros) - Março</v>
      </c>
      <c r="N438" s="112" t="s">
        <v>3049</v>
      </c>
      <c r="O438" s="112" t="s">
        <v>2119</v>
      </c>
      <c r="P438" s="112" t="s">
        <v>1879</v>
      </c>
    </row>
    <row r="439" spans="2:16" ht="12.75">
      <c r="B439" s="114" t="str">
        <f>INDEX(SUM!D:D,MATCH(SUM!$F$3,SUM!B:B,0),0)</f>
        <v>P085</v>
      </c>
      <c r="C439" s="116">
        <v>53</v>
      </c>
      <c r="D439" s="113" t="s">
        <v>1390</v>
      </c>
      <c r="E439" s="116">
        <f t="shared" si="8"/>
        <v>2020</v>
      </c>
      <c r="F439" s="181" t="s">
        <v>1841</v>
      </c>
      <c r="G439" s="117" t="s">
        <v>117</v>
      </c>
      <c r="H439" s="114" t="s">
        <v>1738</v>
      </c>
      <c r="I439" s="118" t="str">
        <f>'16'!G18</f>
        <v xml:space="preserve">                            -   </v>
      </c>
      <c r="J439" s="118" t="s">
        <v>6646</v>
      </c>
      <c r="K439" s="142" t="str">
        <f>INDEX(PA_EXTRACAOITEM!C:C,MATCH(F439,PA_EXTRACAOITEM!A:A,0),0)</f>
        <v>Recolhimento (Multas e Juros) - Abril</v>
      </c>
      <c r="N439" s="112" t="s">
        <v>3050</v>
      </c>
      <c r="O439" s="112" t="s">
        <v>2120</v>
      </c>
      <c r="P439" s="112" t="s">
        <v>1880</v>
      </c>
    </row>
    <row r="440" spans="2:16" ht="12.75">
      <c r="B440" s="114" t="str">
        <f>INDEX(SUM!D:D,MATCH(SUM!$F$3,SUM!B:B,0),0)</f>
        <v>P085</v>
      </c>
      <c r="C440" s="116">
        <v>53</v>
      </c>
      <c r="D440" s="113" t="s">
        <v>1390</v>
      </c>
      <c r="E440" s="116">
        <f t="shared" si="8"/>
        <v>2020</v>
      </c>
      <c r="F440" s="181" t="s">
        <v>1842</v>
      </c>
      <c r="G440" s="117" t="s">
        <v>117</v>
      </c>
      <c r="H440" s="114" t="s">
        <v>1739</v>
      </c>
      <c r="I440" s="118" t="str">
        <f>'16'!G19</f>
        <v xml:space="preserve">                            -   </v>
      </c>
      <c r="J440" s="118" t="s">
        <v>6646</v>
      </c>
      <c r="K440" s="142" t="str">
        <f>INDEX(PA_EXTRACAOITEM!C:C,MATCH(F440,PA_EXTRACAOITEM!A:A,0),0)</f>
        <v>Recolhimento (Multas e Juros) - Maio</v>
      </c>
      <c r="N440" s="112" t="s">
        <v>3051</v>
      </c>
      <c r="O440" s="112" t="s">
        <v>3052</v>
      </c>
      <c r="P440" s="112" t="s">
        <v>1881</v>
      </c>
    </row>
    <row r="441" spans="2:16" ht="12.75">
      <c r="B441" s="114" t="str">
        <f>INDEX(SUM!D:D,MATCH(SUM!$F$3,SUM!B:B,0),0)</f>
        <v>P085</v>
      </c>
      <c r="C441" s="116">
        <v>53</v>
      </c>
      <c r="D441" s="113" t="s">
        <v>1390</v>
      </c>
      <c r="E441" s="116">
        <f t="shared" si="8"/>
        <v>2020</v>
      </c>
      <c r="F441" s="181" t="s">
        <v>1843</v>
      </c>
      <c r="G441" s="117" t="s">
        <v>117</v>
      </c>
      <c r="H441" s="114" t="s">
        <v>1740</v>
      </c>
      <c r="I441" s="118" t="str">
        <f>'16'!G20</f>
        <v xml:space="preserve">                            -   </v>
      </c>
      <c r="J441" s="118" t="s">
        <v>6646</v>
      </c>
      <c r="K441" s="142" t="str">
        <f>INDEX(PA_EXTRACAOITEM!C:C,MATCH(F441,PA_EXTRACAOITEM!A:A,0),0)</f>
        <v>Recolhimento (Multas e Juros) - Junho</v>
      </c>
      <c r="N441" s="112" t="s">
        <v>3053</v>
      </c>
      <c r="O441" s="112" t="s">
        <v>710</v>
      </c>
      <c r="P441" s="112" t="s">
        <v>3054</v>
      </c>
    </row>
    <row r="442" spans="2:16" ht="12.75">
      <c r="B442" s="114" t="str">
        <f>INDEX(SUM!D:D,MATCH(SUM!$F$3,SUM!B:B,0),0)</f>
        <v>P085</v>
      </c>
      <c r="C442" s="116">
        <v>53</v>
      </c>
      <c r="D442" s="113" t="s">
        <v>1390</v>
      </c>
      <c r="E442" s="116">
        <f t="shared" si="8"/>
        <v>2020</v>
      </c>
      <c r="F442" s="181" t="s">
        <v>1844</v>
      </c>
      <c r="G442" s="117" t="s">
        <v>117</v>
      </c>
      <c r="H442" s="114" t="s">
        <v>1741</v>
      </c>
      <c r="I442" s="118" t="str">
        <f>'16'!G21</f>
        <v xml:space="preserve">                            -   </v>
      </c>
      <c r="J442" s="118" t="s">
        <v>6646</v>
      </c>
      <c r="K442" s="142" t="str">
        <f>INDEX(PA_EXTRACAOITEM!C:C,MATCH(F442,PA_EXTRACAOITEM!A:A,0),0)</f>
        <v>Recolhimento (Multas e Juros) - Julho</v>
      </c>
      <c r="N442" s="112" t="s">
        <v>3055</v>
      </c>
      <c r="O442" s="112" t="s">
        <v>713</v>
      </c>
      <c r="P442" s="112" t="s">
        <v>3056</v>
      </c>
    </row>
    <row r="443" spans="2:16" ht="12.75">
      <c r="B443" s="114" t="str">
        <f>INDEX(SUM!D:D,MATCH(SUM!$F$3,SUM!B:B,0),0)</f>
        <v>P085</v>
      </c>
      <c r="C443" s="116">
        <v>53</v>
      </c>
      <c r="D443" s="113" t="s">
        <v>1390</v>
      </c>
      <c r="E443" s="116">
        <f t="shared" si="8"/>
        <v>2020</v>
      </c>
      <c r="F443" s="181" t="s">
        <v>1845</v>
      </c>
      <c r="G443" s="117" t="s">
        <v>117</v>
      </c>
      <c r="H443" s="114" t="s">
        <v>1742</v>
      </c>
      <c r="I443" s="118" t="str">
        <f>'16'!G22</f>
        <v xml:space="preserve">                            -   </v>
      </c>
      <c r="J443" s="118" t="s">
        <v>6646</v>
      </c>
      <c r="K443" s="142" t="str">
        <f>INDEX(PA_EXTRACAOITEM!C:C,MATCH(F443,PA_EXTRACAOITEM!A:A,0),0)</f>
        <v>Recolhimento (Multas e Juros) - Agosto</v>
      </c>
      <c r="N443" s="112" t="s">
        <v>3057</v>
      </c>
      <c r="O443" s="112" t="s">
        <v>716</v>
      </c>
      <c r="P443" s="112" t="s">
        <v>3058</v>
      </c>
    </row>
    <row r="444" spans="2:16" ht="12.75">
      <c r="B444" s="114" t="str">
        <f>INDEX(SUM!D:D,MATCH(SUM!$F$3,SUM!B:B,0),0)</f>
        <v>P085</v>
      </c>
      <c r="C444" s="116">
        <v>53</v>
      </c>
      <c r="D444" s="113" t="s">
        <v>1390</v>
      </c>
      <c r="E444" s="116">
        <f t="shared" si="8"/>
        <v>2020</v>
      </c>
      <c r="F444" s="181" t="s">
        <v>1846</v>
      </c>
      <c r="G444" s="117" t="s">
        <v>117</v>
      </c>
      <c r="H444" s="114" t="s">
        <v>1743</v>
      </c>
      <c r="I444" s="118" t="str">
        <f>'16'!G23</f>
        <v xml:space="preserve">                            -   </v>
      </c>
      <c r="J444" s="118" t="s">
        <v>6646</v>
      </c>
      <c r="K444" s="142" t="str">
        <f>INDEX(PA_EXTRACAOITEM!C:C,MATCH(F444,PA_EXTRACAOITEM!A:A,0),0)</f>
        <v>Recolhimento (Multas e Juros) - Setembro</v>
      </c>
      <c r="N444" s="112" t="s">
        <v>3059</v>
      </c>
      <c r="O444" s="112" t="s">
        <v>719</v>
      </c>
      <c r="P444" s="112" t="s">
        <v>3060</v>
      </c>
    </row>
    <row r="445" spans="2:16" ht="12.75">
      <c r="B445" s="114" t="str">
        <f>INDEX(SUM!D:D,MATCH(SUM!$F$3,SUM!B:B,0),0)</f>
        <v>P085</v>
      </c>
      <c r="C445" s="116">
        <v>53</v>
      </c>
      <c r="D445" s="113" t="s">
        <v>1390</v>
      </c>
      <c r="E445" s="116">
        <f t="shared" si="8"/>
        <v>2020</v>
      </c>
      <c r="F445" s="181" t="s">
        <v>1847</v>
      </c>
      <c r="G445" s="117" t="s">
        <v>117</v>
      </c>
      <c r="H445" s="114" t="s">
        <v>1744</v>
      </c>
      <c r="I445" s="118" t="str">
        <f>'16'!G24</f>
        <v xml:space="preserve">                            -   </v>
      </c>
      <c r="J445" s="118" t="s">
        <v>6646</v>
      </c>
      <c r="K445" s="142" t="str">
        <f>INDEX(PA_EXTRACAOITEM!C:C,MATCH(F445,PA_EXTRACAOITEM!A:A,0),0)</f>
        <v>Recolhimento (Multas e Juros) - Outubro</v>
      </c>
      <c r="N445" s="112" t="s">
        <v>3061</v>
      </c>
      <c r="O445" s="112" t="s">
        <v>820</v>
      </c>
      <c r="P445" s="112" t="s">
        <v>3062</v>
      </c>
    </row>
    <row r="446" spans="2:16" ht="12.75">
      <c r="B446" s="114" t="str">
        <f>INDEX(SUM!D:D,MATCH(SUM!$F$3,SUM!B:B,0),0)</f>
        <v>P085</v>
      </c>
      <c r="C446" s="116">
        <v>53</v>
      </c>
      <c r="D446" s="113" t="s">
        <v>1390</v>
      </c>
      <c r="E446" s="116">
        <f t="shared" si="8"/>
        <v>2020</v>
      </c>
      <c r="F446" s="181" t="s">
        <v>1848</v>
      </c>
      <c r="G446" s="117" t="s">
        <v>117</v>
      </c>
      <c r="H446" s="114" t="s">
        <v>1745</v>
      </c>
      <c r="I446" s="118" t="str">
        <f>'16'!G25</f>
        <v xml:space="preserve">                            -   </v>
      </c>
      <c r="J446" s="118" t="s">
        <v>6646</v>
      </c>
      <c r="K446" s="142" t="str">
        <f>INDEX(PA_EXTRACAOITEM!C:C,MATCH(F446,PA_EXTRACAOITEM!A:A,0),0)</f>
        <v>Recolhimento (Multas e Juros) - Novembro</v>
      </c>
      <c r="N446" s="112" t="s">
        <v>3063</v>
      </c>
      <c r="O446" s="112" t="s">
        <v>822</v>
      </c>
      <c r="P446" s="112" t="s">
        <v>3064</v>
      </c>
    </row>
    <row r="447" spans="2:16" ht="12.75">
      <c r="B447" s="114" t="str">
        <f>INDEX(SUM!D:D,MATCH(SUM!$F$3,SUM!B:B,0),0)</f>
        <v>P085</v>
      </c>
      <c r="C447" s="116">
        <v>53</v>
      </c>
      <c r="D447" s="113" t="s">
        <v>1390</v>
      </c>
      <c r="E447" s="116">
        <f t="shared" si="8"/>
        <v>2020</v>
      </c>
      <c r="F447" s="181" t="s">
        <v>1849</v>
      </c>
      <c r="G447" s="117" t="s">
        <v>117</v>
      </c>
      <c r="H447" s="114" t="s">
        <v>1746</v>
      </c>
      <c r="I447" s="118" t="str">
        <f>'16'!G26</f>
        <v xml:space="preserve">                            -   </v>
      </c>
      <c r="J447" s="118" t="s">
        <v>6646</v>
      </c>
      <c r="K447" s="142" t="str">
        <f>INDEX(PA_EXTRACAOITEM!C:C,MATCH(F447,PA_EXTRACAOITEM!A:A,0),0)</f>
        <v>Recolhimento (Multas e Juros) - Dezembro</v>
      </c>
      <c r="N447" s="112" t="s">
        <v>3065</v>
      </c>
      <c r="O447" s="112" t="s">
        <v>731</v>
      </c>
      <c r="P447" s="112" t="s">
        <v>3066</v>
      </c>
    </row>
    <row r="448" spans="2:16" ht="12.75">
      <c r="B448" s="114" t="str">
        <f>INDEX(SUM!D:D,MATCH(SUM!$F$3,SUM!B:B,0),0)</f>
        <v>P085</v>
      </c>
      <c r="C448" s="116">
        <v>53</v>
      </c>
      <c r="D448" s="113" t="s">
        <v>1390</v>
      </c>
      <c r="E448" s="116">
        <f t="shared" si="8"/>
        <v>2020</v>
      </c>
      <c r="F448" s="181" t="s">
        <v>1850</v>
      </c>
      <c r="G448" s="117" t="s">
        <v>117</v>
      </c>
      <c r="H448" s="114" t="s">
        <v>1747</v>
      </c>
      <c r="I448" s="118" t="str">
        <f>'16'!G27</f>
        <v xml:space="preserve">                            -   </v>
      </c>
      <c r="J448" s="118" t="s">
        <v>6646</v>
      </c>
      <c r="K448" s="142" t="str">
        <f>INDEX(PA_EXTRACAOITEM!C:C,MATCH(F448,PA_EXTRACAOITEM!A:A,0),0)</f>
        <v>Recolhimento (Multas e Juros) - 13° Salário</v>
      </c>
      <c r="N448" s="112" t="s">
        <v>3067</v>
      </c>
      <c r="O448" s="112" t="s">
        <v>732</v>
      </c>
      <c r="P448" s="112" t="s">
        <v>3068</v>
      </c>
    </row>
    <row r="449" spans="2:16" ht="12.75">
      <c r="B449" s="114" t="str">
        <f>INDEX(SUM!D:D,MATCH(SUM!$F$3,SUM!B:B,0),0)</f>
        <v>P085</v>
      </c>
      <c r="C449" s="116">
        <v>54</v>
      </c>
      <c r="D449" s="113" t="s">
        <v>1391</v>
      </c>
      <c r="E449" s="116">
        <f t="shared" si="8"/>
        <v>2020</v>
      </c>
      <c r="F449" s="181" t="s">
        <v>1578</v>
      </c>
      <c r="G449" s="117" t="s">
        <v>117</v>
      </c>
      <c r="H449" s="114" t="s">
        <v>1377</v>
      </c>
      <c r="I449" s="118">
        <f>'16'!D38</f>
        <v>134950.48</v>
      </c>
      <c r="J449" s="118" t="s">
        <v>6646</v>
      </c>
      <c r="K449" s="142" t="str">
        <f>INDEX(PA_EXTRACAOITEM!C:C,MATCH(F449,PA_EXTRACAOITEM!A:A,0),0)</f>
        <v>Devida - Janeiro</v>
      </c>
      <c r="N449" s="112" t="s">
        <v>3069</v>
      </c>
      <c r="O449" s="112" t="s">
        <v>733</v>
      </c>
      <c r="P449" s="112" t="s">
        <v>3070</v>
      </c>
    </row>
    <row r="450" spans="2:16" ht="12.75">
      <c r="B450" s="114" t="str">
        <f>INDEX(SUM!D:D,MATCH(SUM!$F$3,SUM!B:B,0),0)</f>
        <v>P085</v>
      </c>
      <c r="C450" s="116">
        <v>54</v>
      </c>
      <c r="D450" s="113" t="s">
        <v>1391</v>
      </c>
      <c r="E450" s="116">
        <f t="shared" si="8"/>
        <v>2020</v>
      </c>
      <c r="F450" s="181" t="s">
        <v>1579</v>
      </c>
      <c r="G450" s="117" t="s">
        <v>117</v>
      </c>
      <c r="H450" s="114" t="s">
        <v>1378</v>
      </c>
      <c r="I450" s="118">
        <f>'16'!D39</f>
        <v>140259.78</v>
      </c>
      <c r="J450" s="118" t="s">
        <v>6646</v>
      </c>
      <c r="K450" s="142" t="str">
        <f>INDEX(PA_EXTRACAOITEM!C:C,MATCH(F450,PA_EXTRACAOITEM!A:A,0),0)</f>
        <v>Devida - Fevereiro</v>
      </c>
      <c r="N450" s="112" t="s">
        <v>3071</v>
      </c>
      <c r="O450" s="112" t="s">
        <v>788</v>
      </c>
      <c r="P450" s="112" t="s">
        <v>3072</v>
      </c>
    </row>
    <row r="451" spans="2:16" ht="12.75">
      <c r="B451" s="114" t="str">
        <f>INDEX(SUM!D:D,MATCH(SUM!$F$3,SUM!B:B,0),0)</f>
        <v>P085</v>
      </c>
      <c r="C451" s="116">
        <v>54</v>
      </c>
      <c r="D451" s="113" t="s">
        <v>1391</v>
      </c>
      <c r="E451" s="116">
        <f t="shared" si="8"/>
        <v>2020</v>
      </c>
      <c r="F451" s="181" t="s">
        <v>1580</v>
      </c>
      <c r="G451" s="117" t="s">
        <v>117</v>
      </c>
      <c r="H451" s="114" t="s">
        <v>1379</v>
      </c>
      <c r="I451" s="118">
        <f>'16'!D40</f>
        <v>207085.24</v>
      </c>
      <c r="J451" s="118" t="s">
        <v>6646</v>
      </c>
      <c r="K451" s="142" t="str">
        <f>INDEX(PA_EXTRACAOITEM!C:C,MATCH(F451,PA_EXTRACAOITEM!A:A,0),0)</f>
        <v>Devida - Março</v>
      </c>
      <c r="N451" s="112" t="s">
        <v>3073</v>
      </c>
      <c r="O451" s="112" t="s">
        <v>648</v>
      </c>
      <c r="P451" s="112" t="s">
        <v>3074</v>
      </c>
    </row>
    <row r="452" spans="2:16" ht="12.75">
      <c r="B452" s="114" t="str">
        <f>INDEX(SUM!D:D,MATCH(SUM!$F$3,SUM!B:B,0),0)</f>
        <v>P085</v>
      </c>
      <c r="C452" s="116">
        <v>54</v>
      </c>
      <c r="D452" s="113" t="s">
        <v>1391</v>
      </c>
      <c r="E452" s="116">
        <f t="shared" si="8"/>
        <v>2020</v>
      </c>
      <c r="F452" s="181" t="s">
        <v>1581</v>
      </c>
      <c r="G452" s="117" t="s">
        <v>117</v>
      </c>
      <c r="H452" s="114" t="s">
        <v>1380</v>
      </c>
      <c r="I452" s="118">
        <f>'16'!D41</f>
        <v>213838.24</v>
      </c>
      <c r="J452" s="118" t="s">
        <v>6646</v>
      </c>
      <c r="K452" s="142" t="str">
        <f>INDEX(PA_EXTRACAOITEM!C:C,MATCH(F452,PA_EXTRACAOITEM!A:A,0),0)</f>
        <v>Devida - Abril</v>
      </c>
      <c r="N452" s="112" t="s">
        <v>3075</v>
      </c>
      <c r="O452" s="112" t="s">
        <v>651</v>
      </c>
      <c r="P452" s="112" t="s">
        <v>3076</v>
      </c>
    </row>
    <row r="453" spans="2:16" ht="12.75">
      <c r="B453" s="114" t="str">
        <f>INDEX(SUM!D:D,MATCH(SUM!$F$3,SUM!B:B,0),0)</f>
        <v>P085</v>
      </c>
      <c r="C453" s="116">
        <v>54</v>
      </c>
      <c r="D453" s="113" t="s">
        <v>1391</v>
      </c>
      <c r="E453" s="116">
        <f t="shared" si="8"/>
        <v>2020</v>
      </c>
      <c r="F453" s="181" t="s">
        <v>1582</v>
      </c>
      <c r="G453" s="117" t="s">
        <v>117</v>
      </c>
      <c r="H453" s="114" t="s">
        <v>1381</v>
      </c>
      <c r="I453" s="118">
        <f>'16'!D42</f>
        <v>214924.38</v>
      </c>
      <c r="J453" s="118" t="s">
        <v>6646</v>
      </c>
      <c r="K453" s="142" t="str">
        <f>INDEX(PA_EXTRACAOITEM!C:C,MATCH(F453,PA_EXTRACAOITEM!A:A,0),0)</f>
        <v>Devida - Maio</v>
      </c>
      <c r="N453" s="112" t="s">
        <v>3077</v>
      </c>
      <c r="O453" s="112" t="s">
        <v>677</v>
      </c>
      <c r="P453" s="112" t="s">
        <v>3078</v>
      </c>
    </row>
    <row r="454" spans="2:16" ht="12.75">
      <c r="B454" s="114" t="str">
        <f>INDEX(SUM!D:D,MATCH(SUM!$F$3,SUM!B:B,0),0)</f>
        <v>P085</v>
      </c>
      <c r="C454" s="116">
        <v>54</v>
      </c>
      <c r="D454" s="113" t="s">
        <v>1391</v>
      </c>
      <c r="E454" s="116">
        <f t="shared" si="8"/>
        <v>2020</v>
      </c>
      <c r="F454" s="181" t="s">
        <v>1583</v>
      </c>
      <c r="G454" s="117" t="s">
        <v>117</v>
      </c>
      <c r="H454" s="114" t="s">
        <v>1382</v>
      </c>
      <c r="I454" s="118">
        <f>'16'!D43</f>
        <v>213214.42</v>
      </c>
      <c r="J454" s="118" t="s">
        <v>6646</v>
      </c>
      <c r="K454" s="142" t="str">
        <f>INDEX(PA_EXTRACAOITEM!C:C,MATCH(F454,PA_EXTRACAOITEM!A:A,0),0)</f>
        <v>Devida - Junho</v>
      </c>
      <c r="N454" s="112" t="s">
        <v>3079</v>
      </c>
      <c r="O454" s="112" t="s">
        <v>703</v>
      </c>
      <c r="P454" s="112" t="s">
        <v>3080</v>
      </c>
    </row>
    <row r="455" spans="2:16" ht="12.75">
      <c r="B455" s="114" t="str">
        <f>INDEX(SUM!D:D,MATCH(SUM!$F$3,SUM!B:B,0),0)</f>
        <v>P085</v>
      </c>
      <c r="C455" s="116">
        <v>54</v>
      </c>
      <c r="D455" s="113" t="s">
        <v>1391</v>
      </c>
      <c r="E455" s="116">
        <f t="shared" si="8"/>
        <v>2020</v>
      </c>
      <c r="F455" s="181" t="s">
        <v>1584</v>
      </c>
      <c r="G455" s="117" t="s">
        <v>117</v>
      </c>
      <c r="H455" s="114" t="s">
        <v>1383</v>
      </c>
      <c r="I455" s="118">
        <f>'16'!D44</f>
        <v>213125.89</v>
      </c>
      <c r="J455" s="118" t="s">
        <v>6646</v>
      </c>
      <c r="K455" s="142" t="str">
        <f>INDEX(PA_EXTRACAOITEM!C:C,MATCH(F455,PA_EXTRACAOITEM!A:A,0),0)</f>
        <v>Devida - Julho</v>
      </c>
      <c r="N455" s="112" t="s">
        <v>3081</v>
      </c>
      <c r="O455" s="112" t="s">
        <v>800</v>
      </c>
      <c r="P455" s="112" t="s">
        <v>3082</v>
      </c>
    </row>
    <row r="456" spans="2:16" ht="12.75">
      <c r="B456" s="114" t="str">
        <f>INDEX(SUM!D:D,MATCH(SUM!$F$3,SUM!B:B,0),0)</f>
        <v>P085</v>
      </c>
      <c r="C456" s="116">
        <v>54</v>
      </c>
      <c r="D456" s="113" t="s">
        <v>1391</v>
      </c>
      <c r="E456" s="116">
        <f t="shared" si="8"/>
        <v>2020</v>
      </c>
      <c r="F456" s="181" t="s">
        <v>1585</v>
      </c>
      <c r="G456" s="117" t="s">
        <v>117</v>
      </c>
      <c r="H456" s="114" t="s">
        <v>1384</v>
      </c>
      <c r="I456" s="118">
        <f>'16'!D45</f>
        <v>214421.83</v>
      </c>
      <c r="J456" s="118" t="s">
        <v>6646</v>
      </c>
      <c r="K456" s="142" t="str">
        <f>INDEX(PA_EXTRACAOITEM!C:C,MATCH(F456,PA_EXTRACAOITEM!A:A,0),0)</f>
        <v>Devida - Agosto</v>
      </c>
      <c r="N456" s="112" t="s">
        <v>3083</v>
      </c>
      <c r="O456" s="112" t="s">
        <v>871</v>
      </c>
      <c r="P456" s="112" t="s">
        <v>3084</v>
      </c>
    </row>
    <row r="457" spans="2:16" ht="12.75">
      <c r="B457" s="114" t="str">
        <f>INDEX(SUM!D:D,MATCH(SUM!$F$3,SUM!B:B,0),0)</f>
        <v>P085</v>
      </c>
      <c r="C457" s="116">
        <v>54</v>
      </c>
      <c r="D457" s="113" t="s">
        <v>1391</v>
      </c>
      <c r="E457" s="116">
        <f t="shared" si="8"/>
        <v>2020</v>
      </c>
      <c r="F457" s="181" t="s">
        <v>1586</v>
      </c>
      <c r="G457" s="117" t="s">
        <v>117</v>
      </c>
      <c r="H457" s="114" t="s">
        <v>1385</v>
      </c>
      <c r="I457" s="118">
        <f>'16'!D46</f>
        <v>214472.29</v>
      </c>
      <c r="J457" s="118" t="s">
        <v>6646</v>
      </c>
      <c r="K457" s="142" t="str">
        <f>INDEX(PA_EXTRACAOITEM!C:C,MATCH(F457,PA_EXTRACAOITEM!A:A,0),0)</f>
        <v>Devida - Setembro</v>
      </c>
      <c r="N457" s="112" t="s">
        <v>3085</v>
      </c>
      <c r="O457" s="112" t="s">
        <v>873</v>
      </c>
      <c r="P457" s="112" t="s">
        <v>3086</v>
      </c>
    </row>
    <row r="458" spans="2:16" ht="12.75">
      <c r="B458" s="114" t="str">
        <f>INDEX(SUM!D:D,MATCH(SUM!$F$3,SUM!B:B,0),0)</f>
        <v>P085</v>
      </c>
      <c r="C458" s="116">
        <v>54</v>
      </c>
      <c r="D458" s="113" t="s">
        <v>1391</v>
      </c>
      <c r="E458" s="116">
        <f t="shared" si="8"/>
        <v>2020</v>
      </c>
      <c r="F458" s="181" t="s">
        <v>1587</v>
      </c>
      <c r="G458" s="117" t="s">
        <v>117</v>
      </c>
      <c r="H458" s="114" t="s">
        <v>1386</v>
      </c>
      <c r="I458" s="118">
        <f>'16'!D47</f>
        <v>213411.25</v>
      </c>
      <c r="J458" s="118" t="s">
        <v>6646</v>
      </c>
      <c r="K458" s="142" t="str">
        <f>INDEX(PA_EXTRACAOITEM!C:C,MATCH(F458,PA_EXTRACAOITEM!A:A,0),0)</f>
        <v>Devida - Outubro</v>
      </c>
      <c r="N458" s="112" t="s">
        <v>3087</v>
      </c>
      <c r="O458" s="112" t="s">
        <v>705</v>
      </c>
      <c r="P458" s="112" t="s">
        <v>3088</v>
      </c>
    </row>
    <row r="459" spans="2:16" ht="12.75">
      <c r="B459" s="114" t="str">
        <f>INDEX(SUM!D:D,MATCH(SUM!$F$3,SUM!B:B,0),0)</f>
        <v>P085</v>
      </c>
      <c r="C459" s="116">
        <v>54</v>
      </c>
      <c r="D459" s="113" t="s">
        <v>1391</v>
      </c>
      <c r="E459" s="116">
        <f t="shared" si="8"/>
        <v>2020</v>
      </c>
      <c r="F459" s="181" t="s">
        <v>1588</v>
      </c>
      <c r="G459" s="117" t="s">
        <v>117</v>
      </c>
      <c r="H459" s="114" t="s">
        <v>1387</v>
      </c>
      <c r="I459" s="118">
        <f>'16'!D48</f>
        <v>213045.67</v>
      </c>
      <c r="J459" s="118" t="s">
        <v>6646</v>
      </c>
      <c r="K459" s="142" t="str">
        <f>INDEX(PA_EXTRACAOITEM!C:C,MATCH(F459,PA_EXTRACAOITEM!A:A,0),0)</f>
        <v>Devida - Novembro</v>
      </c>
      <c r="N459" s="112" t="s">
        <v>3089</v>
      </c>
      <c r="O459" s="112" t="s">
        <v>708</v>
      </c>
      <c r="P459" s="112" t="s">
        <v>3090</v>
      </c>
    </row>
    <row r="460" spans="2:16" ht="12.75">
      <c r="B460" s="114" t="str">
        <f>INDEX(SUM!D:D,MATCH(SUM!$F$3,SUM!B:B,0),0)</f>
        <v>P085</v>
      </c>
      <c r="C460" s="116">
        <v>54</v>
      </c>
      <c r="D460" s="113" t="s">
        <v>1391</v>
      </c>
      <c r="E460" s="116">
        <f t="shared" si="8"/>
        <v>2020</v>
      </c>
      <c r="F460" s="181" t="s">
        <v>1589</v>
      </c>
      <c r="G460" s="117" t="s">
        <v>117</v>
      </c>
      <c r="H460" s="114" t="s">
        <v>1388</v>
      </c>
      <c r="I460" s="118">
        <f>'16'!D49</f>
        <v>213150.74</v>
      </c>
      <c r="J460" s="118" t="s">
        <v>6646</v>
      </c>
      <c r="K460" s="142" t="str">
        <f>INDEX(PA_EXTRACAOITEM!C:C,MATCH(F460,PA_EXTRACAOITEM!A:A,0),0)</f>
        <v>Devida - Dezembro</v>
      </c>
      <c r="N460" s="112" t="s">
        <v>3091</v>
      </c>
      <c r="O460" s="112" t="s">
        <v>710</v>
      </c>
      <c r="P460" s="112" t="s">
        <v>1927</v>
      </c>
    </row>
    <row r="461" spans="2:16" ht="12.75">
      <c r="B461" s="114" t="str">
        <f>INDEX(SUM!D:D,MATCH(SUM!$F$3,SUM!B:B,0),0)</f>
        <v>P085</v>
      </c>
      <c r="C461" s="116">
        <v>54</v>
      </c>
      <c r="D461" s="113" t="s">
        <v>1391</v>
      </c>
      <c r="E461" s="116">
        <f t="shared" si="8"/>
        <v>2020</v>
      </c>
      <c r="F461" s="181" t="s">
        <v>1590</v>
      </c>
      <c r="G461" s="117" t="s">
        <v>117</v>
      </c>
      <c r="H461" s="114" t="s">
        <v>1389</v>
      </c>
      <c r="I461" s="118">
        <f>'16'!D50</f>
        <v>62158.25</v>
      </c>
      <c r="J461" s="118" t="s">
        <v>6646</v>
      </c>
      <c r="K461" s="142" t="str">
        <f>INDEX(PA_EXTRACAOITEM!C:C,MATCH(F461,PA_EXTRACAOITEM!A:A,0),0)</f>
        <v>Devida - 13° Salário</v>
      </c>
      <c r="N461" s="112" t="s">
        <v>3092</v>
      </c>
      <c r="O461" s="112" t="s">
        <v>713</v>
      </c>
      <c r="P461" s="112" t="s">
        <v>3093</v>
      </c>
    </row>
    <row r="462" spans="2:16" ht="12.75">
      <c r="B462" s="114" t="str">
        <f>INDEX(SUM!D:D,MATCH(SUM!$F$3,SUM!B:B,0),0)</f>
        <v>P085</v>
      </c>
      <c r="C462" s="116">
        <v>54</v>
      </c>
      <c r="D462" s="113" t="s">
        <v>1391</v>
      </c>
      <c r="E462" s="116">
        <f t="shared" si="8"/>
        <v>2020</v>
      </c>
      <c r="F462" s="181" t="s">
        <v>1591</v>
      </c>
      <c r="G462" s="117" t="s">
        <v>117</v>
      </c>
      <c r="H462" s="114" t="s">
        <v>1351</v>
      </c>
      <c r="I462" s="118">
        <f>'16'!E38</f>
        <v>122741.36</v>
      </c>
      <c r="J462" s="118" t="s">
        <v>6646</v>
      </c>
      <c r="K462" s="142" t="str">
        <f>INDEX(PA_EXTRACAOITEM!C:C,MATCH(F462,PA_EXTRACAOITEM!A:A,0),0)</f>
        <v>Contabilizada - Janeiro</v>
      </c>
      <c r="N462" s="112" t="s">
        <v>3094</v>
      </c>
      <c r="O462" s="112" t="s">
        <v>731</v>
      </c>
      <c r="P462" s="112" t="s">
        <v>3095</v>
      </c>
    </row>
    <row r="463" spans="2:16" ht="12.75">
      <c r="B463" s="114" t="str">
        <f>INDEX(SUM!D:D,MATCH(SUM!$F$3,SUM!B:B,0),0)</f>
        <v>P085</v>
      </c>
      <c r="C463" s="116">
        <v>54</v>
      </c>
      <c r="D463" s="113" t="s">
        <v>1391</v>
      </c>
      <c r="E463" s="116">
        <f t="shared" si="8"/>
        <v>2020</v>
      </c>
      <c r="F463" s="181" t="s">
        <v>1592</v>
      </c>
      <c r="G463" s="117" t="s">
        <v>117</v>
      </c>
      <c r="H463" s="114" t="s">
        <v>1352</v>
      </c>
      <c r="I463" s="118">
        <f>'16'!E39</f>
        <v>112780.54</v>
      </c>
      <c r="J463" s="118" t="s">
        <v>6646</v>
      </c>
      <c r="K463" s="142" t="str">
        <f>INDEX(PA_EXTRACAOITEM!C:C,MATCH(F463,PA_EXTRACAOITEM!A:A,0),0)</f>
        <v>Contabilizada - Fevereiro</v>
      </c>
      <c r="N463" s="112" t="s">
        <v>3096</v>
      </c>
      <c r="O463" s="112" t="s">
        <v>648</v>
      </c>
      <c r="P463" s="112" t="s">
        <v>105</v>
      </c>
    </row>
    <row r="464" spans="2:16" ht="12.75">
      <c r="B464" s="114" t="str">
        <f>INDEX(SUM!D:D,MATCH(SUM!$F$3,SUM!B:B,0),0)</f>
        <v>P085</v>
      </c>
      <c r="C464" s="116">
        <v>54</v>
      </c>
      <c r="D464" s="113" t="s">
        <v>1391</v>
      </c>
      <c r="E464" s="116">
        <f t="shared" si="8"/>
        <v>2020</v>
      </c>
      <c r="F464" s="181" t="s">
        <v>1593</v>
      </c>
      <c r="G464" s="117" t="s">
        <v>117</v>
      </c>
      <c r="H464" s="114" t="s">
        <v>1353</v>
      </c>
      <c r="I464" s="118">
        <f>'16'!E40</f>
        <v>174039.86</v>
      </c>
      <c r="J464" s="118" t="s">
        <v>6646</v>
      </c>
      <c r="K464" s="142" t="str">
        <f>INDEX(PA_EXTRACAOITEM!C:C,MATCH(F464,PA_EXTRACAOITEM!A:A,0),0)</f>
        <v>Contabilizada - Março</v>
      </c>
      <c r="N464" s="112" t="s">
        <v>3097</v>
      </c>
      <c r="O464" s="112" t="s">
        <v>651</v>
      </c>
      <c r="P464" s="112" t="s">
        <v>114</v>
      </c>
    </row>
    <row r="465" spans="2:16" ht="12.75">
      <c r="B465" s="114" t="str">
        <f>INDEX(SUM!D:D,MATCH(SUM!$F$3,SUM!B:B,0),0)</f>
        <v>P085</v>
      </c>
      <c r="C465" s="116">
        <v>54</v>
      </c>
      <c r="D465" s="113" t="s">
        <v>1391</v>
      </c>
      <c r="E465" s="116">
        <f t="shared" si="8"/>
        <v>2020</v>
      </c>
      <c r="F465" s="181" t="s">
        <v>1594</v>
      </c>
      <c r="G465" s="117" t="s">
        <v>117</v>
      </c>
      <c r="H465" s="114" t="s">
        <v>1354</v>
      </c>
      <c r="I465" s="118">
        <f>'16'!E41</f>
        <v>180322.16</v>
      </c>
      <c r="J465" s="118" t="s">
        <v>6646</v>
      </c>
      <c r="K465" s="142" t="str">
        <f>INDEX(PA_EXTRACAOITEM!C:C,MATCH(F465,PA_EXTRACAOITEM!A:A,0),0)</f>
        <v>Contabilizada - Abril</v>
      </c>
      <c r="N465" s="112" t="s">
        <v>3098</v>
      </c>
      <c r="O465" s="112" t="s">
        <v>677</v>
      </c>
      <c r="P465" s="112" t="s">
        <v>113</v>
      </c>
    </row>
    <row r="466" spans="2:16" ht="12.75">
      <c r="B466" s="114" t="str">
        <f>INDEX(SUM!D:D,MATCH(SUM!$F$3,SUM!B:B,0),0)</f>
        <v>P085</v>
      </c>
      <c r="C466" s="116">
        <v>54</v>
      </c>
      <c r="D466" s="113" t="s">
        <v>1391</v>
      </c>
      <c r="E466" s="116">
        <f t="shared" si="8"/>
        <v>2020</v>
      </c>
      <c r="F466" s="181" t="s">
        <v>1595</v>
      </c>
      <c r="G466" s="117" t="s">
        <v>117</v>
      </c>
      <c r="H466" s="114" t="s">
        <v>1355</v>
      </c>
      <c r="I466" s="118">
        <f>'16'!E42</f>
        <v>183384.75</v>
      </c>
      <c r="J466" s="118" t="s">
        <v>6646</v>
      </c>
      <c r="K466" s="142" t="str">
        <f>INDEX(PA_EXTRACAOITEM!C:C,MATCH(F466,PA_EXTRACAOITEM!A:A,0),0)</f>
        <v>Contabilizada - Maio</v>
      </c>
      <c r="N466" s="112" t="s">
        <v>3099</v>
      </c>
      <c r="O466" s="112" t="s">
        <v>703</v>
      </c>
      <c r="P466" s="112" t="s">
        <v>112</v>
      </c>
    </row>
    <row r="467" spans="2:16" ht="12.75">
      <c r="B467" s="114" t="str">
        <f>INDEX(SUM!D:D,MATCH(SUM!$F$3,SUM!B:B,0),0)</f>
        <v>P085</v>
      </c>
      <c r="C467" s="116">
        <v>54</v>
      </c>
      <c r="D467" s="113" t="s">
        <v>1391</v>
      </c>
      <c r="E467" s="116">
        <f t="shared" si="8"/>
        <v>2020</v>
      </c>
      <c r="F467" s="181" t="s">
        <v>1596</v>
      </c>
      <c r="G467" s="117" t="s">
        <v>117</v>
      </c>
      <c r="H467" s="114" t="s">
        <v>1356</v>
      </c>
      <c r="I467" s="118">
        <f>'16'!E43</f>
        <v>193320.76</v>
      </c>
      <c r="J467" s="118" t="s">
        <v>6646</v>
      </c>
      <c r="K467" s="142" t="str">
        <f>INDEX(PA_EXTRACAOITEM!C:C,MATCH(F467,PA_EXTRACAOITEM!A:A,0),0)</f>
        <v>Contabilizada - Junho</v>
      </c>
      <c r="N467" s="112" t="s">
        <v>794</v>
      </c>
      <c r="O467" s="112" t="s">
        <v>705</v>
      </c>
      <c r="P467" s="112" t="s">
        <v>3100</v>
      </c>
    </row>
    <row r="468" spans="2:16" ht="12.75">
      <c r="B468" s="114" t="str">
        <f>INDEX(SUM!D:D,MATCH(SUM!$F$3,SUM!B:B,0),0)</f>
        <v>P085</v>
      </c>
      <c r="C468" s="116">
        <v>54</v>
      </c>
      <c r="D468" s="113" t="s">
        <v>1391</v>
      </c>
      <c r="E468" s="116">
        <f t="shared" si="8"/>
        <v>2020</v>
      </c>
      <c r="F468" s="181" t="s">
        <v>1597</v>
      </c>
      <c r="G468" s="117" t="s">
        <v>117</v>
      </c>
      <c r="H468" s="114" t="s">
        <v>1357</v>
      </c>
      <c r="I468" s="118">
        <f>'16'!E44</f>
        <v>189214.48</v>
      </c>
      <c r="J468" s="118" t="s">
        <v>6646</v>
      </c>
      <c r="K468" s="142" t="str">
        <f>INDEX(PA_EXTRACAOITEM!C:C,MATCH(F468,PA_EXTRACAOITEM!A:A,0),0)</f>
        <v>Contabilizada - Julho</v>
      </c>
      <c r="N468" s="112" t="s">
        <v>795</v>
      </c>
      <c r="O468" s="112" t="s">
        <v>708</v>
      </c>
      <c r="P468" s="112" t="s">
        <v>1912</v>
      </c>
    </row>
    <row r="469" spans="2:16" ht="12.75">
      <c r="B469" s="114" t="str">
        <f>INDEX(SUM!D:D,MATCH(SUM!$F$3,SUM!B:B,0),0)</f>
        <v>P085</v>
      </c>
      <c r="C469" s="116">
        <v>54</v>
      </c>
      <c r="D469" s="113" t="s">
        <v>1391</v>
      </c>
      <c r="E469" s="116">
        <f t="shared" si="8"/>
        <v>2020</v>
      </c>
      <c r="F469" s="181" t="s">
        <v>1598</v>
      </c>
      <c r="G469" s="117" t="s">
        <v>117</v>
      </c>
      <c r="H469" s="114" t="s">
        <v>1358</v>
      </c>
      <c r="I469" s="118">
        <f>'16'!E45</f>
        <v>190658.9</v>
      </c>
      <c r="J469" s="118" t="s">
        <v>6646</v>
      </c>
      <c r="K469" s="142" t="str">
        <f>INDEX(PA_EXTRACAOITEM!C:C,MATCH(F469,PA_EXTRACAOITEM!A:A,0),0)</f>
        <v>Contabilizada - Agosto</v>
      </c>
      <c r="N469" s="112" t="s">
        <v>796</v>
      </c>
      <c r="O469" s="112" t="s">
        <v>710</v>
      </c>
      <c r="P469" s="112" t="s">
        <v>1913</v>
      </c>
    </row>
    <row r="470" spans="2:16" ht="12.75">
      <c r="B470" s="114" t="str">
        <f>INDEX(SUM!D:D,MATCH(SUM!$F$3,SUM!B:B,0),0)</f>
        <v>P085</v>
      </c>
      <c r="C470" s="116">
        <v>54</v>
      </c>
      <c r="D470" s="113" t="s">
        <v>1391</v>
      </c>
      <c r="E470" s="116">
        <f t="shared" si="8"/>
        <v>2020</v>
      </c>
      <c r="F470" s="181" t="s">
        <v>1599</v>
      </c>
      <c r="G470" s="117" t="s">
        <v>117</v>
      </c>
      <c r="H470" s="114" t="s">
        <v>1359</v>
      </c>
      <c r="I470" s="118">
        <f>'16'!E46</f>
        <v>194162.22</v>
      </c>
      <c r="J470" s="118" t="s">
        <v>6646</v>
      </c>
      <c r="K470" s="142" t="str">
        <f>INDEX(PA_EXTRACAOITEM!C:C,MATCH(F470,PA_EXTRACAOITEM!A:A,0),0)</f>
        <v>Contabilizada - Setembro</v>
      </c>
      <c r="N470" s="112" t="s">
        <v>1940</v>
      </c>
      <c r="O470" s="112" t="s">
        <v>713</v>
      </c>
      <c r="P470" s="112" t="s">
        <v>1914</v>
      </c>
    </row>
    <row r="471" spans="2:16" ht="12.75">
      <c r="B471" s="114" t="str">
        <f>INDEX(SUM!D:D,MATCH(SUM!$F$3,SUM!B:B,0),0)</f>
        <v>P085</v>
      </c>
      <c r="C471" s="116">
        <v>54</v>
      </c>
      <c r="D471" s="113" t="s">
        <v>1391</v>
      </c>
      <c r="E471" s="116">
        <f t="shared" si="8"/>
        <v>2020</v>
      </c>
      <c r="F471" s="181" t="s">
        <v>1600</v>
      </c>
      <c r="G471" s="117" t="s">
        <v>117</v>
      </c>
      <c r="H471" s="114" t="s">
        <v>1360</v>
      </c>
      <c r="I471" s="118">
        <f>'16'!E47</f>
        <v>195297.87</v>
      </c>
      <c r="J471" s="118" t="s">
        <v>6646</v>
      </c>
      <c r="K471" s="142" t="str">
        <f>INDEX(PA_EXTRACAOITEM!C:C,MATCH(F471,PA_EXTRACAOITEM!A:A,0),0)</f>
        <v>Contabilizada - Outubro</v>
      </c>
      <c r="N471" s="112" t="s">
        <v>797</v>
      </c>
      <c r="O471" s="112" t="s">
        <v>716</v>
      </c>
      <c r="P471" s="112" t="s">
        <v>798</v>
      </c>
    </row>
    <row r="472" spans="2:16" ht="12.75">
      <c r="B472" s="114" t="str">
        <f>INDEX(SUM!D:D,MATCH(SUM!$F$3,SUM!B:B,0),0)</f>
        <v>P085</v>
      </c>
      <c r="C472" s="116">
        <v>54</v>
      </c>
      <c r="D472" s="113" t="s">
        <v>1391</v>
      </c>
      <c r="E472" s="116">
        <f t="shared" si="8"/>
        <v>2020</v>
      </c>
      <c r="F472" s="181" t="s">
        <v>1601</v>
      </c>
      <c r="G472" s="117" t="s">
        <v>117</v>
      </c>
      <c r="H472" s="114" t="s">
        <v>1361</v>
      </c>
      <c r="I472" s="118">
        <f>'16'!E48</f>
        <v>199440.21</v>
      </c>
      <c r="J472" s="118" t="s">
        <v>6646</v>
      </c>
      <c r="K472" s="142" t="str">
        <f>INDEX(PA_EXTRACAOITEM!C:C,MATCH(F472,PA_EXTRACAOITEM!A:A,0),0)</f>
        <v>Contabilizada - Novembro</v>
      </c>
      <c r="N472" s="112" t="s">
        <v>799</v>
      </c>
      <c r="O472" s="112" t="s">
        <v>719</v>
      </c>
      <c r="P472" s="112" t="s">
        <v>3101</v>
      </c>
    </row>
    <row r="473" spans="2:16" ht="12.75">
      <c r="B473" s="114" t="str">
        <f>INDEX(SUM!D:D,MATCH(SUM!$F$3,SUM!B:B,0),0)</f>
        <v>P085</v>
      </c>
      <c r="C473" s="116">
        <v>54</v>
      </c>
      <c r="D473" s="113" t="s">
        <v>1391</v>
      </c>
      <c r="E473" s="116">
        <f t="shared" si="8"/>
        <v>2020</v>
      </c>
      <c r="F473" s="181" t="s">
        <v>1602</v>
      </c>
      <c r="G473" s="117" t="s">
        <v>117</v>
      </c>
      <c r="H473" s="114" t="s">
        <v>1362</v>
      </c>
      <c r="I473" s="118">
        <f>'16'!E49</f>
        <v>199433.32</v>
      </c>
      <c r="J473" s="118" t="s">
        <v>6646</v>
      </c>
      <c r="K473" s="142" t="str">
        <f>INDEX(PA_EXTRACAOITEM!C:C,MATCH(F473,PA_EXTRACAOITEM!A:A,0),0)</f>
        <v>Contabilizada - Dezembro</v>
      </c>
      <c r="N473" s="112" t="s">
        <v>801</v>
      </c>
      <c r="O473" s="112" t="s">
        <v>2930</v>
      </c>
      <c r="P473" s="112" t="s">
        <v>3102</v>
      </c>
    </row>
    <row r="474" spans="2:16" ht="12.75">
      <c r="B474" s="114" t="str">
        <f>INDEX(SUM!D:D,MATCH(SUM!$F$3,SUM!B:B,0),0)</f>
        <v>P085</v>
      </c>
      <c r="C474" s="116">
        <v>54</v>
      </c>
      <c r="D474" s="113" t="s">
        <v>1391</v>
      </c>
      <c r="E474" s="116">
        <f t="shared" si="8"/>
        <v>2020</v>
      </c>
      <c r="F474" s="181" t="s">
        <v>1603</v>
      </c>
      <c r="G474" s="117" t="s">
        <v>117</v>
      </c>
      <c r="H474" s="114" t="s">
        <v>1363</v>
      </c>
      <c r="I474" s="118">
        <f>'16'!E50</f>
        <v>60683.25</v>
      </c>
      <c r="J474" s="118" t="s">
        <v>6646</v>
      </c>
      <c r="K474" s="142" t="str">
        <f>INDEX(PA_EXTRACAOITEM!C:C,MATCH(F474,PA_EXTRACAOITEM!A:A,0),0)</f>
        <v>Contabilizada - 13° Salário</v>
      </c>
      <c r="N474" s="112" t="s">
        <v>802</v>
      </c>
      <c r="O474" s="112" t="s">
        <v>2931</v>
      </c>
      <c r="P474" s="112" t="s">
        <v>3103</v>
      </c>
    </row>
    <row r="475" spans="2:16" ht="12.75">
      <c r="B475" s="114" t="str">
        <f>INDEX(SUM!D:D,MATCH(SUM!$F$3,SUM!B:B,0),0)</f>
        <v>P085</v>
      </c>
      <c r="C475" s="116">
        <v>54</v>
      </c>
      <c r="D475" s="113" t="s">
        <v>1391</v>
      </c>
      <c r="E475" s="116">
        <f t="shared" si="8"/>
        <v>2020</v>
      </c>
      <c r="F475" s="181" t="s">
        <v>1604</v>
      </c>
      <c r="G475" s="117" t="s">
        <v>117</v>
      </c>
      <c r="H475" s="114" t="s">
        <v>1364</v>
      </c>
      <c r="I475" s="118">
        <f>'16'!F38</f>
        <v>12303.62</v>
      </c>
      <c r="J475" s="118" t="s">
        <v>6646</v>
      </c>
      <c r="K475" s="142" t="str">
        <f>INDEX(PA_EXTRACAOITEM!C:C,MATCH(F475,PA_EXTRACAOITEM!A:A,0),0)</f>
        <v>Benefícios Pagos Diretamente - Janeiro</v>
      </c>
      <c r="N475" s="112" t="s">
        <v>803</v>
      </c>
      <c r="O475" s="112" t="s">
        <v>2932</v>
      </c>
      <c r="P475" s="112" t="s">
        <v>3104</v>
      </c>
    </row>
    <row r="476" spans="2:16" ht="12.75">
      <c r="B476" s="114" t="str">
        <f>INDEX(SUM!D:D,MATCH(SUM!$F$3,SUM!B:B,0),0)</f>
        <v>P085</v>
      </c>
      <c r="C476" s="116">
        <v>54</v>
      </c>
      <c r="D476" s="113" t="s">
        <v>1391</v>
      </c>
      <c r="E476" s="116">
        <f t="shared" si="8"/>
        <v>2020</v>
      </c>
      <c r="F476" s="181" t="s">
        <v>1605</v>
      </c>
      <c r="G476" s="117" t="s">
        <v>117</v>
      </c>
      <c r="H476" s="114" t="s">
        <v>1365</v>
      </c>
      <c r="I476" s="118">
        <f>'16'!F39</f>
        <v>27479.24</v>
      </c>
      <c r="J476" s="118" t="s">
        <v>6646</v>
      </c>
      <c r="K476" s="142" t="str">
        <f>INDEX(PA_EXTRACAOITEM!C:C,MATCH(F476,PA_EXTRACAOITEM!A:A,0),0)</f>
        <v>Benefícios Pagos Diretamente - Fevereiro</v>
      </c>
      <c r="N476" s="112" t="s">
        <v>804</v>
      </c>
      <c r="O476" s="112" t="s">
        <v>2933</v>
      </c>
      <c r="P476" s="112" t="s">
        <v>3105</v>
      </c>
    </row>
    <row r="477" spans="2:16" ht="12.75">
      <c r="B477" s="114" t="str">
        <f>INDEX(SUM!D:D,MATCH(SUM!$F$3,SUM!B:B,0),0)</f>
        <v>P085</v>
      </c>
      <c r="C477" s="116">
        <v>54</v>
      </c>
      <c r="D477" s="113" t="s">
        <v>1391</v>
      </c>
      <c r="E477" s="116">
        <f t="shared" si="8"/>
        <v>2020</v>
      </c>
      <c r="F477" s="181" t="s">
        <v>1606</v>
      </c>
      <c r="G477" s="117" t="s">
        <v>117</v>
      </c>
      <c r="H477" s="114" t="s">
        <v>1366</v>
      </c>
      <c r="I477" s="118">
        <f>'16'!F40</f>
        <v>33045.38</v>
      </c>
      <c r="J477" s="118" t="s">
        <v>6646</v>
      </c>
      <c r="K477" s="142" t="str">
        <f>INDEX(PA_EXTRACAOITEM!C:C,MATCH(F477,PA_EXTRACAOITEM!A:A,0),0)</f>
        <v>Benefícios Pagos Diretamente - Março</v>
      </c>
      <c r="N477" s="112" t="s">
        <v>805</v>
      </c>
      <c r="O477" s="112" t="s">
        <v>2934</v>
      </c>
      <c r="P477" s="112" t="s">
        <v>3106</v>
      </c>
    </row>
    <row r="478" spans="2:16" ht="12.75">
      <c r="B478" s="114" t="str">
        <f>INDEX(SUM!D:D,MATCH(SUM!$F$3,SUM!B:B,0),0)</f>
        <v>P085</v>
      </c>
      <c r="C478" s="116">
        <v>54</v>
      </c>
      <c r="D478" s="113" t="s">
        <v>1391</v>
      </c>
      <c r="E478" s="116">
        <f t="shared" si="8"/>
        <v>2020</v>
      </c>
      <c r="F478" s="181" t="s">
        <v>1607</v>
      </c>
      <c r="G478" s="117" t="s">
        <v>117</v>
      </c>
      <c r="H478" s="114" t="s">
        <v>1367</v>
      </c>
      <c r="I478" s="118">
        <f>'16'!F41</f>
        <v>33516.08</v>
      </c>
      <c r="J478" s="118" t="s">
        <v>6646</v>
      </c>
      <c r="K478" s="142" t="str">
        <f>INDEX(PA_EXTRACAOITEM!C:C,MATCH(F478,PA_EXTRACAOITEM!A:A,0),0)</f>
        <v>Benefícios Pagos Diretamente - Abril</v>
      </c>
      <c r="N478" s="112" t="s">
        <v>807</v>
      </c>
      <c r="O478" s="112" t="s">
        <v>3107</v>
      </c>
      <c r="P478" s="112" t="s">
        <v>3108</v>
      </c>
    </row>
    <row r="479" spans="2:15" ht="12.75">
      <c r="B479" s="114" t="str">
        <f>INDEX(SUM!D:D,MATCH(SUM!$F$3,SUM!B:B,0),0)</f>
        <v>P085</v>
      </c>
      <c r="C479" s="116">
        <v>54</v>
      </c>
      <c r="D479" s="113" t="s">
        <v>1391</v>
      </c>
      <c r="E479" s="116">
        <f t="shared" si="8"/>
        <v>2020</v>
      </c>
      <c r="F479" s="181" t="s">
        <v>1608</v>
      </c>
      <c r="G479" s="117" t="s">
        <v>117</v>
      </c>
      <c r="H479" s="114" t="s">
        <v>1368</v>
      </c>
      <c r="I479" s="118">
        <f>'16'!F42</f>
        <v>31539.63</v>
      </c>
      <c r="J479" s="118" t="s">
        <v>6646</v>
      </c>
      <c r="K479" s="142" t="str">
        <f>INDEX(PA_EXTRACAOITEM!C:C,MATCH(F479,PA_EXTRACAOITEM!A:A,0),0)</f>
        <v>Benefícios Pagos Diretamente - Maio</v>
      </c>
      <c r="N479" s="112" t="s">
        <v>808</v>
      </c>
      <c r="O479" s="112" t="s">
        <v>3109</v>
      </c>
    </row>
    <row r="480" spans="2:15" ht="12.75">
      <c r="B480" s="114" t="str">
        <f>INDEX(SUM!D:D,MATCH(SUM!$F$3,SUM!B:B,0),0)</f>
        <v>P085</v>
      </c>
      <c r="C480" s="116">
        <v>54</v>
      </c>
      <c r="D480" s="113" t="s">
        <v>1391</v>
      </c>
      <c r="E480" s="116">
        <f t="shared" si="8"/>
        <v>2020</v>
      </c>
      <c r="F480" s="181" t="s">
        <v>1609</v>
      </c>
      <c r="G480" s="117" t="s">
        <v>117</v>
      </c>
      <c r="H480" s="114" t="s">
        <v>1369</v>
      </c>
      <c r="I480" s="118">
        <f>'16'!F43</f>
        <v>19893.66</v>
      </c>
      <c r="J480" s="118" t="s">
        <v>6646</v>
      </c>
      <c r="K480" s="142" t="str">
        <f>INDEX(PA_EXTRACAOITEM!C:C,MATCH(F480,PA_EXTRACAOITEM!A:A,0),0)</f>
        <v>Benefícios Pagos Diretamente - Junho</v>
      </c>
      <c r="N480" s="112" t="s">
        <v>809</v>
      </c>
      <c r="O480" s="112" t="s">
        <v>3110</v>
      </c>
    </row>
    <row r="481" spans="2:15" ht="12.75">
      <c r="B481" s="114" t="str">
        <f>INDEX(SUM!D:D,MATCH(SUM!$F$3,SUM!B:B,0),0)</f>
        <v>P085</v>
      </c>
      <c r="C481" s="116">
        <v>54</v>
      </c>
      <c r="D481" s="113" t="s">
        <v>1391</v>
      </c>
      <c r="E481" s="116">
        <f t="shared" si="8"/>
        <v>2020</v>
      </c>
      <c r="F481" s="181" t="s">
        <v>1610</v>
      </c>
      <c r="G481" s="117" t="s">
        <v>117</v>
      </c>
      <c r="H481" s="114" t="s">
        <v>1370</v>
      </c>
      <c r="I481" s="118">
        <f>'16'!F44</f>
        <v>23911.41</v>
      </c>
      <c r="J481" s="118" t="s">
        <v>6646</v>
      </c>
      <c r="K481" s="142" t="str">
        <f>INDEX(PA_EXTRACAOITEM!C:C,MATCH(F481,PA_EXTRACAOITEM!A:A,0),0)</f>
        <v>Benefícios Pagos Diretamente - Julho</v>
      </c>
      <c r="N481" s="112" t="s">
        <v>810</v>
      </c>
      <c r="O481" s="112" t="s">
        <v>3111</v>
      </c>
    </row>
    <row r="482" spans="2:15" ht="12.75">
      <c r="B482" s="114" t="str">
        <f>INDEX(SUM!D:D,MATCH(SUM!$F$3,SUM!B:B,0),0)</f>
        <v>P085</v>
      </c>
      <c r="C482" s="116">
        <v>54</v>
      </c>
      <c r="D482" s="113" t="s">
        <v>1391</v>
      </c>
      <c r="E482" s="116">
        <f t="shared" si="8"/>
        <v>2020</v>
      </c>
      <c r="F482" s="181" t="s">
        <v>1611</v>
      </c>
      <c r="G482" s="117" t="s">
        <v>117</v>
      </c>
      <c r="H482" s="114" t="s">
        <v>1371</v>
      </c>
      <c r="I482" s="118">
        <f>'16'!F45</f>
        <v>23762.93</v>
      </c>
      <c r="J482" s="118" t="s">
        <v>6646</v>
      </c>
      <c r="K482" s="142" t="str">
        <f>INDEX(PA_EXTRACAOITEM!C:C,MATCH(F482,PA_EXTRACAOITEM!A:A,0),0)</f>
        <v>Benefícios Pagos Diretamente - Agosto</v>
      </c>
      <c r="N482" s="112" t="s">
        <v>811</v>
      </c>
      <c r="O482" s="112" t="s">
        <v>3112</v>
      </c>
    </row>
    <row r="483" spans="2:16" ht="12.75">
      <c r="B483" s="114" t="str">
        <f>INDEX(SUM!D:D,MATCH(SUM!$F$3,SUM!B:B,0),0)</f>
        <v>P085</v>
      </c>
      <c r="C483" s="116">
        <v>54</v>
      </c>
      <c r="D483" s="113" t="s">
        <v>1391</v>
      </c>
      <c r="E483" s="116">
        <f t="shared" si="8"/>
        <v>2020</v>
      </c>
      <c r="F483" s="181" t="s">
        <v>1612</v>
      </c>
      <c r="G483" s="117" t="s">
        <v>117</v>
      </c>
      <c r="H483" s="114" t="s">
        <v>1372</v>
      </c>
      <c r="I483" s="118">
        <f>'16'!F46</f>
        <v>20310.07</v>
      </c>
      <c r="J483" s="118" t="s">
        <v>6646</v>
      </c>
      <c r="K483" s="142" t="str">
        <f>INDEX(PA_EXTRACAOITEM!C:C,MATCH(F483,PA_EXTRACAOITEM!A:A,0),0)</f>
        <v>Benefícios Pagos Diretamente - Setembro</v>
      </c>
      <c r="N483" s="112" t="s">
        <v>812</v>
      </c>
      <c r="O483" s="112" t="s">
        <v>731</v>
      </c>
      <c r="P483" s="112" t="s">
        <v>3113</v>
      </c>
    </row>
    <row r="484" spans="2:16" ht="12.75">
      <c r="B484" s="114" t="str">
        <f>INDEX(SUM!D:D,MATCH(SUM!$F$3,SUM!B:B,0),0)</f>
        <v>P085</v>
      </c>
      <c r="C484" s="116">
        <v>54</v>
      </c>
      <c r="D484" s="113" t="s">
        <v>1391</v>
      </c>
      <c r="E484" s="116">
        <f t="shared" si="8"/>
        <v>2020</v>
      </c>
      <c r="F484" s="181" t="s">
        <v>1613</v>
      </c>
      <c r="G484" s="117" t="s">
        <v>117</v>
      </c>
      <c r="H484" s="114" t="s">
        <v>1373</v>
      </c>
      <c r="I484" s="118">
        <f>'16'!F47</f>
        <v>18113.38</v>
      </c>
      <c r="J484" s="118" t="s">
        <v>6646</v>
      </c>
      <c r="K484" s="142" t="str">
        <f>INDEX(PA_EXTRACAOITEM!C:C,MATCH(F484,PA_EXTRACAOITEM!A:A,0),0)</f>
        <v>Benefícios Pagos Diretamente - Outubro</v>
      </c>
      <c r="N484" s="112" t="s">
        <v>814</v>
      </c>
      <c r="O484" s="112" t="s">
        <v>1035</v>
      </c>
      <c r="P484" s="112" t="s">
        <v>815</v>
      </c>
    </row>
    <row r="485" spans="2:16" ht="12.75">
      <c r="B485" s="114" t="str">
        <f>INDEX(SUM!D:D,MATCH(SUM!$F$3,SUM!B:B,0),0)</f>
        <v>P085</v>
      </c>
      <c r="C485" s="116">
        <v>54</v>
      </c>
      <c r="D485" s="113" t="s">
        <v>1391</v>
      </c>
      <c r="E485" s="116">
        <f t="shared" si="8"/>
        <v>2020</v>
      </c>
      <c r="F485" s="181" t="s">
        <v>1614</v>
      </c>
      <c r="G485" s="117" t="s">
        <v>117</v>
      </c>
      <c r="H485" s="114" t="s">
        <v>1374</v>
      </c>
      <c r="I485" s="118">
        <f>'16'!F48</f>
        <v>13605.46</v>
      </c>
      <c r="J485" s="118" t="s">
        <v>6646</v>
      </c>
      <c r="K485" s="142" t="str">
        <f>INDEX(PA_EXTRACAOITEM!C:C,MATCH(F485,PA_EXTRACAOITEM!A:A,0),0)</f>
        <v>Benefícios Pagos Diretamente - Novembro</v>
      </c>
      <c r="N485" s="112" t="s">
        <v>816</v>
      </c>
      <c r="O485" s="112" t="s">
        <v>1036</v>
      </c>
      <c r="P485" s="112" t="s">
        <v>1927</v>
      </c>
    </row>
    <row r="486" spans="2:16" ht="12.75">
      <c r="B486" s="114" t="str">
        <f>INDEX(SUM!D:D,MATCH(SUM!$F$3,SUM!B:B,0),0)</f>
        <v>P085</v>
      </c>
      <c r="C486" s="116">
        <v>54</v>
      </c>
      <c r="D486" s="113" t="s">
        <v>1391</v>
      </c>
      <c r="E486" s="116">
        <f t="shared" si="8"/>
        <v>2020</v>
      </c>
      <c r="F486" s="181" t="s">
        <v>1615</v>
      </c>
      <c r="G486" s="117" t="s">
        <v>117</v>
      </c>
      <c r="H486" s="114" t="s">
        <v>1375</v>
      </c>
      <c r="I486" s="118">
        <f>'16'!F49</f>
        <v>13717.42</v>
      </c>
      <c r="J486" s="118" t="s">
        <v>6646</v>
      </c>
      <c r="K486" s="142" t="str">
        <f>INDEX(PA_EXTRACAOITEM!C:C,MATCH(F486,PA_EXTRACAOITEM!A:A,0),0)</f>
        <v>Benefícios Pagos Diretamente - Dezembro</v>
      </c>
      <c r="N486" s="112" t="s">
        <v>821</v>
      </c>
      <c r="O486" s="112" t="s">
        <v>1037</v>
      </c>
      <c r="P486" s="112" t="s">
        <v>3114</v>
      </c>
    </row>
    <row r="487" spans="2:16" ht="12.75">
      <c r="B487" s="114" t="str">
        <f>INDEX(SUM!D:D,MATCH(SUM!$F$3,SUM!B:B,0),0)</f>
        <v>P085</v>
      </c>
      <c r="C487" s="116">
        <v>54</v>
      </c>
      <c r="D487" s="113" t="s">
        <v>1391</v>
      </c>
      <c r="E487" s="116">
        <f t="shared" si="8"/>
        <v>2020</v>
      </c>
      <c r="F487" s="181" t="s">
        <v>1616</v>
      </c>
      <c r="G487" s="117" t="s">
        <v>117</v>
      </c>
      <c r="H487" s="114" t="s">
        <v>1376</v>
      </c>
      <c r="I487" s="118">
        <f>'16'!F50</f>
        <v>1475</v>
      </c>
      <c r="J487" s="118" t="s">
        <v>6646</v>
      </c>
      <c r="K487" s="142" t="str">
        <f>INDEX(PA_EXTRACAOITEM!C:C,MATCH(F487,PA_EXTRACAOITEM!A:A,0),0)</f>
        <v>Benefícios Pagos Diretamente - 13° Salário</v>
      </c>
      <c r="N487" s="112" t="s">
        <v>1941</v>
      </c>
      <c r="O487" s="112" t="s">
        <v>1038</v>
      </c>
      <c r="P487" s="112" t="s">
        <v>1928</v>
      </c>
    </row>
    <row r="488" spans="2:16" ht="12.75">
      <c r="B488" s="114" t="str">
        <f>INDEX(SUM!D:D,MATCH(SUM!$F$3,SUM!B:B,0),0)</f>
        <v>P085</v>
      </c>
      <c r="C488" s="116">
        <v>54</v>
      </c>
      <c r="D488" s="113" t="s">
        <v>1391</v>
      </c>
      <c r="E488" s="116">
        <f t="shared" si="8"/>
        <v>2020</v>
      </c>
      <c r="F488" s="181" t="s">
        <v>1851</v>
      </c>
      <c r="G488" s="117" t="s">
        <v>117</v>
      </c>
      <c r="H488" s="114" t="s">
        <v>1722</v>
      </c>
      <c r="I488" s="118">
        <f>'16'!G38</f>
        <v>122741.36</v>
      </c>
      <c r="J488" s="118" t="s">
        <v>6646</v>
      </c>
      <c r="K488" s="142" t="str">
        <f>INDEX(PA_EXTRACAOITEM!C:C,MATCH(F488,PA_EXTRACAOITEM!A:A,0),0)</f>
        <v>Recolhimento (Valor Principal) - Janeiro</v>
      </c>
      <c r="N488" s="112" t="s">
        <v>818</v>
      </c>
      <c r="O488" s="112" t="s">
        <v>3115</v>
      </c>
      <c r="P488" s="112" t="s">
        <v>1929</v>
      </c>
    </row>
    <row r="489" spans="2:16" ht="12.75">
      <c r="B489" s="114" t="str">
        <f>INDEX(SUM!D:D,MATCH(SUM!$F$3,SUM!B:B,0),0)</f>
        <v>P085</v>
      </c>
      <c r="C489" s="116">
        <v>54</v>
      </c>
      <c r="D489" s="113" t="s">
        <v>1391</v>
      </c>
      <c r="E489" s="116">
        <f t="shared" si="8"/>
        <v>2020</v>
      </c>
      <c r="F489" s="181" t="s">
        <v>1852</v>
      </c>
      <c r="G489" s="117" t="s">
        <v>117</v>
      </c>
      <c r="H489" s="114" t="s">
        <v>1723</v>
      </c>
      <c r="I489" s="118">
        <f>'16'!G39</f>
        <v>112780.54</v>
      </c>
      <c r="J489" s="118" t="s">
        <v>6646</v>
      </c>
      <c r="K489" s="142" t="str">
        <f>INDEX(PA_EXTRACAOITEM!C:C,MATCH(F489,PA_EXTRACAOITEM!A:A,0),0)</f>
        <v>Recolhimento (Valor Principal) - Fevereiro</v>
      </c>
      <c r="N489" s="112" t="s">
        <v>819</v>
      </c>
      <c r="O489" s="112" t="s">
        <v>3116</v>
      </c>
      <c r="P489" s="112" t="s">
        <v>3117</v>
      </c>
    </row>
    <row r="490" spans="2:16" ht="12.75">
      <c r="B490" s="114" t="str">
        <f>INDEX(SUM!D:D,MATCH(SUM!$F$3,SUM!B:B,0),0)</f>
        <v>P085</v>
      </c>
      <c r="C490" s="116">
        <v>54</v>
      </c>
      <c r="D490" s="113" t="s">
        <v>1391</v>
      </c>
      <c r="E490" s="116">
        <f t="shared" si="8"/>
        <v>2020</v>
      </c>
      <c r="F490" s="181" t="s">
        <v>1853</v>
      </c>
      <c r="G490" s="117" t="s">
        <v>117</v>
      </c>
      <c r="H490" s="114" t="s">
        <v>1724</v>
      </c>
      <c r="I490" s="118">
        <f>'16'!G40</f>
        <v>174039.86</v>
      </c>
      <c r="J490" s="118" t="s">
        <v>6646</v>
      </c>
      <c r="K490" s="142" t="str">
        <f>INDEX(PA_EXTRACAOITEM!C:C,MATCH(F490,PA_EXTRACAOITEM!A:A,0),0)</f>
        <v>Recolhimento (Valor Principal) - Março</v>
      </c>
      <c r="N490" s="112" t="s">
        <v>1942</v>
      </c>
      <c r="O490" s="112" t="s">
        <v>3118</v>
      </c>
      <c r="P490" s="112" t="s">
        <v>3119</v>
      </c>
    </row>
    <row r="491" spans="2:16" ht="12.75">
      <c r="B491" s="114" t="str">
        <f>INDEX(SUM!D:D,MATCH(SUM!$F$3,SUM!B:B,0),0)</f>
        <v>P085</v>
      </c>
      <c r="C491" s="116">
        <v>54</v>
      </c>
      <c r="D491" s="113" t="s">
        <v>1391</v>
      </c>
      <c r="E491" s="116">
        <f t="shared" si="8"/>
        <v>2020</v>
      </c>
      <c r="F491" s="181" t="s">
        <v>1854</v>
      </c>
      <c r="G491" s="117" t="s">
        <v>117</v>
      </c>
      <c r="H491" s="114" t="s">
        <v>1725</v>
      </c>
      <c r="I491" s="118">
        <f>'16'!G41</f>
        <v>180322.16</v>
      </c>
      <c r="J491" s="118" t="s">
        <v>6646</v>
      </c>
      <c r="K491" s="142" t="str">
        <f>INDEX(PA_EXTRACAOITEM!C:C,MATCH(F491,PA_EXTRACAOITEM!A:A,0),0)</f>
        <v>Recolhimento (Valor Principal) - Abril</v>
      </c>
      <c r="N491" s="112" t="s">
        <v>3120</v>
      </c>
      <c r="O491" s="112" t="s">
        <v>3121</v>
      </c>
      <c r="P491" s="112" t="s">
        <v>3122</v>
      </c>
    </row>
    <row r="492" spans="2:16" ht="12.75">
      <c r="B492" s="114" t="str">
        <f>INDEX(SUM!D:D,MATCH(SUM!$F$3,SUM!B:B,0),0)</f>
        <v>P085</v>
      </c>
      <c r="C492" s="116">
        <v>54</v>
      </c>
      <c r="D492" s="113" t="s">
        <v>1391</v>
      </c>
      <c r="E492" s="116">
        <f t="shared" si="8"/>
        <v>2020</v>
      </c>
      <c r="F492" s="181" t="s">
        <v>1855</v>
      </c>
      <c r="G492" s="117" t="s">
        <v>117</v>
      </c>
      <c r="H492" s="114" t="s">
        <v>1726</v>
      </c>
      <c r="I492" s="118">
        <f>'16'!G42</f>
        <v>183384.75</v>
      </c>
      <c r="J492" s="118" t="s">
        <v>6646</v>
      </c>
      <c r="K492" s="142" t="str">
        <f>INDEX(PA_EXTRACAOITEM!C:C,MATCH(F492,PA_EXTRACAOITEM!A:A,0),0)</f>
        <v>Recolhimento (Valor Principal) - Maio</v>
      </c>
      <c r="N492" s="112" t="s">
        <v>3123</v>
      </c>
      <c r="O492" s="112" t="s">
        <v>3124</v>
      </c>
      <c r="P492" s="112" t="s">
        <v>3125</v>
      </c>
    </row>
    <row r="493" spans="2:16" ht="12.75">
      <c r="B493" s="114" t="str">
        <f>INDEX(SUM!D:D,MATCH(SUM!$F$3,SUM!B:B,0),0)</f>
        <v>P085</v>
      </c>
      <c r="C493" s="116">
        <v>54</v>
      </c>
      <c r="D493" s="113" t="s">
        <v>1391</v>
      </c>
      <c r="E493" s="116">
        <f t="shared" si="8"/>
        <v>2020</v>
      </c>
      <c r="F493" s="181" t="s">
        <v>1856</v>
      </c>
      <c r="G493" s="117" t="s">
        <v>117</v>
      </c>
      <c r="H493" s="114" t="s">
        <v>1727</v>
      </c>
      <c r="I493" s="118">
        <f>'16'!G43</f>
        <v>193320.76</v>
      </c>
      <c r="J493" s="118" t="s">
        <v>6646</v>
      </c>
      <c r="K493" s="142" t="str">
        <f>INDEX(PA_EXTRACAOITEM!C:C,MATCH(F493,PA_EXTRACAOITEM!A:A,0),0)</f>
        <v>Recolhimento (Valor Principal) - Junho</v>
      </c>
      <c r="N493" s="112" t="s">
        <v>1943</v>
      </c>
      <c r="O493" s="112" t="s">
        <v>3126</v>
      </c>
      <c r="P493" s="112" t="s">
        <v>3127</v>
      </c>
    </row>
    <row r="494" spans="2:16" ht="12.75">
      <c r="B494" s="114" t="str">
        <f>INDEX(SUM!D:D,MATCH(SUM!$F$3,SUM!B:B,0),0)</f>
        <v>P085</v>
      </c>
      <c r="C494" s="116">
        <v>54</v>
      </c>
      <c r="D494" s="113" t="s">
        <v>1391</v>
      </c>
      <c r="E494" s="116">
        <f t="shared" si="8"/>
        <v>2020</v>
      </c>
      <c r="F494" s="181" t="s">
        <v>1857</v>
      </c>
      <c r="G494" s="117" t="s">
        <v>117</v>
      </c>
      <c r="H494" s="114" t="s">
        <v>1728</v>
      </c>
      <c r="I494" s="118">
        <f>'16'!G44</f>
        <v>189214.48</v>
      </c>
      <c r="J494" s="118" t="s">
        <v>6646</v>
      </c>
      <c r="K494" s="142" t="str">
        <f>INDEX(PA_EXTRACAOITEM!C:C,MATCH(F494,PA_EXTRACAOITEM!A:A,0),0)</f>
        <v>Recolhimento (Valor Principal) - Julho</v>
      </c>
      <c r="N494" s="112" t="s">
        <v>817</v>
      </c>
      <c r="O494" s="112" t="s">
        <v>3128</v>
      </c>
      <c r="P494" s="112" t="s">
        <v>1933</v>
      </c>
    </row>
    <row r="495" spans="2:16" ht="12.75">
      <c r="B495" s="114" t="str">
        <f>INDEX(SUM!D:D,MATCH(SUM!$F$3,SUM!B:B,0),0)</f>
        <v>P085</v>
      </c>
      <c r="C495" s="116">
        <v>54</v>
      </c>
      <c r="D495" s="113" t="s">
        <v>1391</v>
      </c>
      <c r="E495" s="116">
        <f t="shared" si="8"/>
        <v>2020</v>
      </c>
      <c r="F495" s="181" t="s">
        <v>1858</v>
      </c>
      <c r="G495" s="117" t="s">
        <v>117</v>
      </c>
      <c r="H495" s="114" t="s">
        <v>1729</v>
      </c>
      <c r="I495" s="118">
        <f>'16'!G45</f>
        <v>190658.9</v>
      </c>
      <c r="J495" s="118" t="s">
        <v>6646</v>
      </c>
      <c r="K495" s="142" t="str">
        <f>INDEX(PA_EXTRACAOITEM!C:C,MATCH(F495,PA_EXTRACAOITEM!A:A,0),0)</f>
        <v>Recolhimento (Valor Principal) - Agosto</v>
      </c>
      <c r="N495" s="112" t="s">
        <v>1944</v>
      </c>
      <c r="O495" s="112" t="s">
        <v>3129</v>
      </c>
      <c r="P495" s="112" t="s">
        <v>1934</v>
      </c>
    </row>
    <row r="496" spans="2:16" ht="12.75">
      <c r="B496" s="114" t="str">
        <f>INDEX(SUM!D:D,MATCH(SUM!$F$3,SUM!B:B,0),0)</f>
        <v>P085</v>
      </c>
      <c r="C496" s="116">
        <v>54</v>
      </c>
      <c r="D496" s="113" t="s">
        <v>1391</v>
      </c>
      <c r="E496" s="116">
        <f t="shared" si="8"/>
        <v>2020</v>
      </c>
      <c r="F496" s="181" t="s">
        <v>1859</v>
      </c>
      <c r="G496" s="117" t="s">
        <v>117</v>
      </c>
      <c r="H496" s="114" t="s">
        <v>1730</v>
      </c>
      <c r="I496" s="118">
        <f>'16'!G46</f>
        <v>192942.47</v>
      </c>
      <c r="J496" s="118" t="s">
        <v>6646</v>
      </c>
      <c r="K496" s="142" t="str">
        <f>INDEX(PA_EXTRACAOITEM!C:C,MATCH(F496,PA_EXTRACAOITEM!A:A,0),0)</f>
        <v>Recolhimento (Valor Principal) - Setembro</v>
      </c>
      <c r="N496" s="112" t="s">
        <v>1945</v>
      </c>
      <c r="O496" s="112" t="s">
        <v>3130</v>
      </c>
      <c r="P496" s="112" t="s">
        <v>1935</v>
      </c>
    </row>
    <row r="497" spans="2:16" ht="12.75">
      <c r="B497" s="114" t="str">
        <f>INDEX(SUM!D:D,MATCH(SUM!$F$3,SUM!B:B,0),0)</f>
        <v>P085</v>
      </c>
      <c r="C497" s="116">
        <v>54</v>
      </c>
      <c r="D497" s="113" t="s">
        <v>1391</v>
      </c>
      <c r="E497" s="116">
        <f t="shared" si="8"/>
        <v>2020</v>
      </c>
      <c r="F497" s="181" t="s">
        <v>1860</v>
      </c>
      <c r="G497" s="117" t="s">
        <v>117</v>
      </c>
      <c r="H497" s="114" t="s">
        <v>1731</v>
      </c>
      <c r="I497" s="118">
        <f>'16'!G47</f>
        <v>195297.87</v>
      </c>
      <c r="J497" s="118" t="s">
        <v>6646</v>
      </c>
      <c r="K497" s="142" t="str">
        <f>INDEX(PA_EXTRACAOITEM!C:C,MATCH(F497,PA_EXTRACAOITEM!A:A,0),0)</f>
        <v>Recolhimento (Valor Principal) - Outubro</v>
      </c>
      <c r="N497" s="112" t="s">
        <v>1946</v>
      </c>
      <c r="O497" s="112" t="s">
        <v>3131</v>
      </c>
      <c r="P497" s="112" t="s">
        <v>1936</v>
      </c>
    </row>
    <row r="498" spans="2:16" ht="12.75">
      <c r="B498" s="114" t="str">
        <f>INDEX(SUM!D:D,MATCH(SUM!$F$3,SUM!B:B,0),0)</f>
        <v>P085</v>
      </c>
      <c r="C498" s="116">
        <v>54</v>
      </c>
      <c r="D498" s="113" t="s">
        <v>1391</v>
      </c>
      <c r="E498" s="116">
        <f aca="true" t="shared" si="9" ref="E498:E561">+$E$2</f>
        <v>2020</v>
      </c>
      <c r="F498" s="181" t="s">
        <v>1861</v>
      </c>
      <c r="G498" s="117" t="s">
        <v>117</v>
      </c>
      <c r="H498" s="114" t="s">
        <v>1732</v>
      </c>
      <c r="I498" s="118">
        <f>'16'!G48</f>
        <v>199440.21</v>
      </c>
      <c r="J498" s="118" t="s">
        <v>6646</v>
      </c>
      <c r="K498" s="142" t="str">
        <f>INDEX(PA_EXTRACAOITEM!C:C,MATCH(F498,PA_EXTRACAOITEM!A:A,0),0)</f>
        <v>Recolhimento (Valor Principal) - Novembro</v>
      </c>
      <c r="N498" s="112" t="s">
        <v>1947</v>
      </c>
      <c r="O498" s="112" t="s">
        <v>3132</v>
      </c>
      <c r="P498" s="112" t="s">
        <v>1937</v>
      </c>
    </row>
    <row r="499" spans="2:16" ht="12.75">
      <c r="B499" s="114" t="str">
        <f>INDEX(SUM!D:D,MATCH(SUM!$F$3,SUM!B:B,0),0)</f>
        <v>P085</v>
      </c>
      <c r="C499" s="116">
        <v>54</v>
      </c>
      <c r="D499" s="113" t="s">
        <v>1391</v>
      </c>
      <c r="E499" s="116">
        <f t="shared" si="9"/>
        <v>2020</v>
      </c>
      <c r="F499" s="181" t="s">
        <v>1862</v>
      </c>
      <c r="G499" s="117" t="s">
        <v>117</v>
      </c>
      <c r="H499" s="114" t="s">
        <v>1733</v>
      </c>
      <c r="I499" s="118">
        <f>'16'!G49</f>
        <v>199433.32</v>
      </c>
      <c r="J499" s="118" t="s">
        <v>6646</v>
      </c>
      <c r="K499" s="142" t="str">
        <f>INDEX(PA_EXTRACAOITEM!C:C,MATCH(F499,PA_EXTRACAOITEM!A:A,0),0)</f>
        <v>Recolhimento (Valor Principal) - Dezembro</v>
      </c>
      <c r="N499" s="112" t="s">
        <v>823</v>
      </c>
      <c r="O499" s="112" t="s">
        <v>3133</v>
      </c>
      <c r="P499" s="112" t="s">
        <v>1938</v>
      </c>
    </row>
    <row r="500" spans="2:16" ht="12.75">
      <c r="B500" s="114" t="str">
        <f>INDEX(SUM!D:D,MATCH(SUM!$F$3,SUM!B:B,0),0)</f>
        <v>P085</v>
      </c>
      <c r="C500" s="116">
        <v>54</v>
      </c>
      <c r="D500" s="113" t="s">
        <v>1391</v>
      </c>
      <c r="E500" s="116">
        <f t="shared" si="9"/>
        <v>2020</v>
      </c>
      <c r="F500" s="181" t="s">
        <v>1863</v>
      </c>
      <c r="G500" s="117" t="s">
        <v>117</v>
      </c>
      <c r="H500" s="114" t="s">
        <v>1734</v>
      </c>
      <c r="I500" s="118">
        <f>'16'!G50</f>
        <v>57683.25</v>
      </c>
      <c r="J500" s="118" t="s">
        <v>6646</v>
      </c>
      <c r="K500" s="142" t="str">
        <f>INDEX(PA_EXTRACAOITEM!C:C,MATCH(F500,PA_EXTRACAOITEM!A:A,0),0)</f>
        <v>Recolhimento (Valor Principal) - 13° Salário</v>
      </c>
      <c r="N500" s="112" t="s">
        <v>831</v>
      </c>
      <c r="O500" s="112" t="s">
        <v>3134</v>
      </c>
      <c r="P500" s="112" t="s">
        <v>3135</v>
      </c>
    </row>
    <row r="501" spans="2:15" ht="12.75">
      <c r="B501" s="114" t="str">
        <f>INDEX(SUM!D:D,MATCH(SUM!$F$3,SUM!B:B,0),0)</f>
        <v>P085</v>
      </c>
      <c r="C501" s="116">
        <v>54</v>
      </c>
      <c r="D501" s="113" t="s">
        <v>1391</v>
      </c>
      <c r="E501" s="116">
        <f t="shared" si="9"/>
        <v>2020</v>
      </c>
      <c r="F501" s="181" t="s">
        <v>1864</v>
      </c>
      <c r="G501" s="117" t="s">
        <v>117</v>
      </c>
      <c r="H501" s="114" t="s">
        <v>1735</v>
      </c>
      <c r="I501" s="118" t="str">
        <f>'16'!H38</f>
        <v xml:space="preserve">                            -   </v>
      </c>
      <c r="J501" s="118" t="s">
        <v>6646</v>
      </c>
      <c r="K501" s="142" t="str">
        <f>INDEX(PA_EXTRACAOITEM!C:C,MATCH(F501,PA_EXTRACAOITEM!A:A,0),0)</f>
        <v>Recolhimento (Multas e Juros) - Janeiro</v>
      </c>
      <c r="N501" s="112" t="s">
        <v>833</v>
      </c>
      <c r="O501" s="112" t="s">
        <v>3136</v>
      </c>
    </row>
    <row r="502" spans="2:15" ht="12.75">
      <c r="B502" s="114" t="str">
        <f>INDEX(SUM!D:D,MATCH(SUM!$F$3,SUM!B:B,0),0)</f>
        <v>P085</v>
      </c>
      <c r="C502" s="116">
        <v>54</v>
      </c>
      <c r="D502" s="113" t="s">
        <v>1391</v>
      </c>
      <c r="E502" s="116">
        <f t="shared" si="9"/>
        <v>2020</v>
      </c>
      <c r="F502" s="181" t="s">
        <v>1865</v>
      </c>
      <c r="G502" s="117" t="s">
        <v>117</v>
      </c>
      <c r="H502" s="114" t="s">
        <v>1736</v>
      </c>
      <c r="I502" s="118" t="str">
        <f>'16'!H39</f>
        <v xml:space="preserve">                            -   </v>
      </c>
      <c r="J502" s="118" t="s">
        <v>6646</v>
      </c>
      <c r="K502" s="142" t="str">
        <f>INDEX(PA_EXTRACAOITEM!C:C,MATCH(F502,PA_EXTRACAOITEM!A:A,0),0)</f>
        <v>Recolhimento (Multas e Juros) - Fevereiro</v>
      </c>
      <c r="N502" s="112" t="s">
        <v>835</v>
      </c>
      <c r="O502" s="112" t="s">
        <v>3137</v>
      </c>
    </row>
    <row r="503" spans="2:15" ht="12.75">
      <c r="B503" s="114" t="str">
        <f>INDEX(SUM!D:D,MATCH(SUM!$F$3,SUM!B:B,0),0)</f>
        <v>P085</v>
      </c>
      <c r="C503" s="116">
        <v>54</v>
      </c>
      <c r="D503" s="113" t="s">
        <v>1391</v>
      </c>
      <c r="E503" s="116">
        <f t="shared" si="9"/>
        <v>2020</v>
      </c>
      <c r="F503" s="181" t="s">
        <v>1866</v>
      </c>
      <c r="G503" s="117" t="s">
        <v>117</v>
      </c>
      <c r="H503" s="114" t="s">
        <v>1737</v>
      </c>
      <c r="I503" s="118" t="str">
        <f>'16'!H40</f>
        <v xml:space="preserve">                            -   </v>
      </c>
      <c r="J503" s="118" t="s">
        <v>6646</v>
      </c>
      <c r="K503" s="142" t="str">
        <f>INDEX(PA_EXTRACAOITEM!C:C,MATCH(F503,PA_EXTRACAOITEM!A:A,0),0)</f>
        <v>Recolhimento (Multas e Juros) - Março</v>
      </c>
      <c r="N503" s="112" t="s">
        <v>837</v>
      </c>
      <c r="O503" s="112" t="s">
        <v>3138</v>
      </c>
    </row>
    <row r="504" spans="2:15" ht="12.75">
      <c r="B504" s="114" t="str">
        <f>INDEX(SUM!D:D,MATCH(SUM!$F$3,SUM!B:B,0),0)</f>
        <v>P085</v>
      </c>
      <c r="C504" s="116">
        <v>54</v>
      </c>
      <c r="D504" s="113" t="s">
        <v>1391</v>
      </c>
      <c r="E504" s="116">
        <f t="shared" si="9"/>
        <v>2020</v>
      </c>
      <c r="F504" s="181" t="s">
        <v>1867</v>
      </c>
      <c r="G504" s="117" t="s">
        <v>117</v>
      </c>
      <c r="H504" s="114" t="s">
        <v>1738</v>
      </c>
      <c r="I504" s="118" t="str">
        <f>'16'!H41</f>
        <v xml:space="preserve">                            -   </v>
      </c>
      <c r="J504" s="118" t="s">
        <v>6646</v>
      </c>
      <c r="K504" s="142" t="str">
        <f>INDEX(PA_EXTRACAOITEM!C:C,MATCH(F504,PA_EXTRACAOITEM!A:A,0),0)</f>
        <v>Recolhimento (Multas e Juros) - Abril</v>
      </c>
      <c r="N504" s="112" t="s">
        <v>839</v>
      </c>
      <c r="O504" s="112" t="s">
        <v>3139</v>
      </c>
    </row>
    <row r="505" spans="2:15" ht="12.75">
      <c r="B505" s="114" t="str">
        <f>INDEX(SUM!D:D,MATCH(SUM!$F$3,SUM!B:B,0),0)</f>
        <v>P085</v>
      </c>
      <c r="C505" s="116">
        <v>54</v>
      </c>
      <c r="D505" s="113" t="s">
        <v>1391</v>
      </c>
      <c r="E505" s="116">
        <f t="shared" si="9"/>
        <v>2020</v>
      </c>
      <c r="F505" s="181" t="s">
        <v>1868</v>
      </c>
      <c r="G505" s="117" t="s">
        <v>117</v>
      </c>
      <c r="H505" s="114" t="s">
        <v>1739</v>
      </c>
      <c r="I505" s="118" t="str">
        <f>'16'!H42</f>
        <v xml:space="preserve">                            -   </v>
      </c>
      <c r="J505" s="118" t="s">
        <v>6646</v>
      </c>
      <c r="K505" s="142" t="str">
        <f>INDEX(PA_EXTRACAOITEM!C:C,MATCH(F505,PA_EXTRACAOITEM!A:A,0),0)</f>
        <v>Recolhimento (Multas e Juros) - Maio</v>
      </c>
      <c r="N505" s="112" t="s">
        <v>841</v>
      </c>
      <c r="O505" s="112" t="s">
        <v>3140</v>
      </c>
    </row>
    <row r="506" spans="2:16" ht="12.75">
      <c r="B506" s="114" t="str">
        <f>INDEX(SUM!D:D,MATCH(SUM!$F$3,SUM!B:B,0),0)</f>
        <v>P085</v>
      </c>
      <c r="C506" s="116">
        <v>54</v>
      </c>
      <c r="D506" s="113" t="s">
        <v>1391</v>
      </c>
      <c r="E506" s="116">
        <f t="shared" si="9"/>
        <v>2020</v>
      </c>
      <c r="F506" s="181" t="s">
        <v>1869</v>
      </c>
      <c r="G506" s="117" t="s">
        <v>117</v>
      </c>
      <c r="H506" s="114" t="s">
        <v>1740</v>
      </c>
      <c r="I506" s="118" t="str">
        <f>'16'!H43</f>
        <v xml:space="preserve">                            -   </v>
      </c>
      <c r="J506" s="118" t="s">
        <v>6646</v>
      </c>
      <c r="K506" s="142" t="str">
        <f>INDEX(PA_EXTRACAOITEM!C:C,MATCH(F506,PA_EXTRACAOITEM!A:A,0),0)</f>
        <v>Recolhimento (Multas e Juros) - Junho</v>
      </c>
      <c r="N506" s="112" t="s">
        <v>3141</v>
      </c>
      <c r="O506" s="112" t="s">
        <v>3142</v>
      </c>
      <c r="P506" s="112" t="s">
        <v>3143</v>
      </c>
    </row>
    <row r="507" spans="2:16" ht="12.75">
      <c r="B507" s="114" t="str">
        <f>INDEX(SUM!D:D,MATCH(SUM!$F$3,SUM!B:B,0),0)</f>
        <v>P085</v>
      </c>
      <c r="C507" s="116">
        <v>54</v>
      </c>
      <c r="D507" s="113" t="s">
        <v>1391</v>
      </c>
      <c r="E507" s="116">
        <f t="shared" si="9"/>
        <v>2020</v>
      </c>
      <c r="F507" s="181" t="s">
        <v>1870</v>
      </c>
      <c r="G507" s="117" t="s">
        <v>117</v>
      </c>
      <c r="H507" s="114" t="s">
        <v>1741</v>
      </c>
      <c r="I507" s="118" t="str">
        <f>'16'!H44</f>
        <v xml:space="preserve">                            -   </v>
      </c>
      <c r="J507" s="118" t="s">
        <v>6646</v>
      </c>
      <c r="K507" s="142" t="str">
        <f>INDEX(PA_EXTRACAOITEM!C:C,MATCH(F507,PA_EXTRACAOITEM!A:A,0),0)</f>
        <v>Recolhimento (Multas e Juros) - Julho</v>
      </c>
      <c r="N507" s="112" t="s">
        <v>843</v>
      </c>
      <c r="O507" s="112" t="s">
        <v>732</v>
      </c>
      <c r="P507" s="112" t="s">
        <v>3144</v>
      </c>
    </row>
    <row r="508" spans="2:16" ht="12.75">
      <c r="B508" s="114" t="str">
        <f>INDEX(SUM!D:D,MATCH(SUM!$F$3,SUM!B:B,0),0)</f>
        <v>P085</v>
      </c>
      <c r="C508" s="116">
        <v>54</v>
      </c>
      <c r="D508" s="113" t="s">
        <v>1391</v>
      </c>
      <c r="E508" s="116">
        <f t="shared" si="9"/>
        <v>2020</v>
      </c>
      <c r="F508" s="181" t="s">
        <v>1871</v>
      </c>
      <c r="G508" s="117" t="s">
        <v>117</v>
      </c>
      <c r="H508" s="114" t="s">
        <v>1742</v>
      </c>
      <c r="I508" s="118" t="str">
        <f>'16'!H45</f>
        <v xml:space="preserve">                            -   </v>
      </c>
      <c r="J508" s="118" t="s">
        <v>6646</v>
      </c>
      <c r="K508" s="142" t="str">
        <f>INDEX(PA_EXTRACAOITEM!C:C,MATCH(F508,PA_EXTRACAOITEM!A:A,0),0)</f>
        <v>Recolhimento (Multas e Juros) - Agosto</v>
      </c>
      <c r="N508" s="112" t="s">
        <v>3145</v>
      </c>
      <c r="O508" s="112" t="s">
        <v>733</v>
      </c>
      <c r="P508" s="112" t="s">
        <v>3146</v>
      </c>
    </row>
    <row r="509" spans="2:16" ht="12.75">
      <c r="B509" s="114" t="str">
        <f>INDEX(SUM!D:D,MATCH(SUM!$F$3,SUM!B:B,0),0)</f>
        <v>P085</v>
      </c>
      <c r="C509" s="116">
        <v>54</v>
      </c>
      <c r="D509" s="113" t="s">
        <v>1391</v>
      </c>
      <c r="E509" s="116">
        <f t="shared" si="9"/>
        <v>2020</v>
      </c>
      <c r="F509" s="181" t="s">
        <v>1872</v>
      </c>
      <c r="G509" s="117" t="s">
        <v>117</v>
      </c>
      <c r="H509" s="114" t="s">
        <v>1743</v>
      </c>
      <c r="I509" s="118" t="str">
        <f>'16'!H46</f>
        <v xml:space="preserve">                            -   </v>
      </c>
      <c r="J509" s="118" t="s">
        <v>6646</v>
      </c>
      <c r="K509" s="142" t="str">
        <f>INDEX(PA_EXTRACAOITEM!C:C,MATCH(F509,PA_EXTRACAOITEM!A:A,0),0)</f>
        <v>Recolhimento (Multas e Juros) - Setembro</v>
      </c>
      <c r="N509" s="112" t="s">
        <v>3147</v>
      </c>
      <c r="O509" s="112" t="s">
        <v>791</v>
      </c>
      <c r="P509" s="112" t="s">
        <v>3148</v>
      </c>
    </row>
    <row r="510" spans="2:16" ht="12.75">
      <c r="B510" s="114" t="str">
        <f>INDEX(SUM!D:D,MATCH(SUM!$F$3,SUM!B:B,0),0)</f>
        <v>P085</v>
      </c>
      <c r="C510" s="116">
        <v>54</v>
      </c>
      <c r="D510" s="113" t="s">
        <v>1391</v>
      </c>
      <c r="E510" s="116">
        <f t="shared" si="9"/>
        <v>2020</v>
      </c>
      <c r="F510" s="181" t="s">
        <v>1873</v>
      </c>
      <c r="G510" s="117" t="s">
        <v>117</v>
      </c>
      <c r="H510" s="114" t="s">
        <v>1744</v>
      </c>
      <c r="I510" s="118" t="str">
        <f>'16'!H47</f>
        <v xml:space="preserve">                            -   </v>
      </c>
      <c r="J510" s="118" t="s">
        <v>6646</v>
      </c>
      <c r="K510" s="142" t="str">
        <f>INDEX(PA_EXTRACAOITEM!C:C,MATCH(F510,PA_EXTRACAOITEM!A:A,0),0)</f>
        <v>Recolhimento (Multas e Juros) - Outubro</v>
      </c>
      <c r="N510" s="112" t="s">
        <v>855</v>
      </c>
      <c r="O510" s="112" t="s">
        <v>648</v>
      </c>
      <c r="P510" s="112" t="s">
        <v>856</v>
      </c>
    </row>
    <row r="511" spans="2:16" ht="12.75">
      <c r="B511" s="114" t="str">
        <f>INDEX(SUM!D:D,MATCH(SUM!$F$3,SUM!B:B,0),0)</f>
        <v>P085</v>
      </c>
      <c r="C511" s="116">
        <v>54</v>
      </c>
      <c r="D511" s="113" t="s">
        <v>1391</v>
      </c>
      <c r="E511" s="116">
        <f t="shared" si="9"/>
        <v>2020</v>
      </c>
      <c r="F511" s="181" t="s">
        <v>1874</v>
      </c>
      <c r="G511" s="117" t="s">
        <v>117</v>
      </c>
      <c r="H511" s="114" t="s">
        <v>1745</v>
      </c>
      <c r="I511" s="118" t="str">
        <f>'16'!H48</f>
        <v xml:space="preserve">                            -   </v>
      </c>
      <c r="J511" s="118" t="s">
        <v>6646</v>
      </c>
      <c r="K511" s="142" t="str">
        <f>INDEX(PA_EXTRACAOITEM!C:C,MATCH(F511,PA_EXTRACAOITEM!A:A,0),0)</f>
        <v>Recolhimento (Multas e Juros) - Novembro</v>
      </c>
      <c r="N511" s="112" t="s">
        <v>857</v>
      </c>
      <c r="O511" s="112" t="s">
        <v>705</v>
      </c>
      <c r="P511" s="112" t="s">
        <v>778</v>
      </c>
    </row>
    <row r="512" spans="2:16" ht="12.75">
      <c r="B512" s="114" t="str">
        <f>INDEX(SUM!D:D,MATCH(SUM!$F$3,SUM!B:B,0),0)</f>
        <v>P085</v>
      </c>
      <c r="C512" s="116">
        <v>54</v>
      </c>
      <c r="D512" s="113" t="s">
        <v>1391</v>
      </c>
      <c r="E512" s="116">
        <f t="shared" si="9"/>
        <v>2020</v>
      </c>
      <c r="F512" s="181" t="s">
        <v>1875</v>
      </c>
      <c r="G512" s="117" t="s">
        <v>117</v>
      </c>
      <c r="H512" s="114" t="s">
        <v>1746</v>
      </c>
      <c r="I512" s="118" t="str">
        <f>'16'!H49</f>
        <v xml:space="preserve">                            -   </v>
      </c>
      <c r="J512" s="118" t="s">
        <v>6646</v>
      </c>
      <c r="K512" s="142" t="str">
        <f>INDEX(PA_EXTRACAOITEM!C:C,MATCH(F512,PA_EXTRACAOITEM!A:A,0),0)</f>
        <v>Recolhimento (Multas e Juros) - Dezembro</v>
      </c>
      <c r="N512" s="112" t="s">
        <v>859</v>
      </c>
      <c r="O512" s="112" t="s">
        <v>708</v>
      </c>
      <c r="P512" s="112" t="s">
        <v>3149</v>
      </c>
    </row>
    <row r="513" spans="2:16" ht="12.75">
      <c r="B513" s="114" t="str">
        <f>INDEX(SUM!D:D,MATCH(SUM!$F$3,SUM!B:B,0),0)</f>
        <v>P085</v>
      </c>
      <c r="C513" s="116">
        <v>54</v>
      </c>
      <c r="D513" s="113" t="s">
        <v>1391</v>
      </c>
      <c r="E513" s="116">
        <f t="shared" si="9"/>
        <v>2020</v>
      </c>
      <c r="F513" s="181" t="s">
        <v>1876</v>
      </c>
      <c r="G513" s="117" t="s">
        <v>117</v>
      </c>
      <c r="H513" s="114" t="s">
        <v>1747</v>
      </c>
      <c r="I513" s="118" t="str">
        <f>'16'!H50</f>
        <v xml:space="preserve">                            -   </v>
      </c>
      <c r="J513" s="118" t="s">
        <v>6646</v>
      </c>
      <c r="K513" s="142" t="str">
        <f>INDEX(PA_EXTRACAOITEM!C:C,MATCH(F513,PA_EXTRACAOITEM!A:A,0),0)</f>
        <v>Recolhimento (Multas e Juros) - 13° Salário</v>
      </c>
      <c r="N513" s="112" t="s">
        <v>1960</v>
      </c>
      <c r="O513" s="112" t="s">
        <v>710</v>
      </c>
      <c r="P513" s="112" t="s">
        <v>3150</v>
      </c>
    </row>
    <row r="514" spans="2:16" ht="12.75">
      <c r="B514" s="114" t="str">
        <f>INDEX(SUM!D:D,MATCH(SUM!$F$3,SUM!B:B,0),0)</f>
        <v>P085</v>
      </c>
      <c r="C514" s="116" t="s">
        <v>117</v>
      </c>
      <c r="D514" s="113" t="s">
        <v>1617</v>
      </c>
      <c r="E514" s="116">
        <f t="shared" si="9"/>
        <v>2020</v>
      </c>
      <c r="F514" s="113" t="s">
        <v>1618</v>
      </c>
      <c r="G514" s="117" t="s">
        <v>117</v>
      </c>
      <c r="H514" s="114" t="s">
        <v>1670</v>
      </c>
      <c r="I514" s="118">
        <f>+'14'!C12</f>
        <v>916585.58</v>
      </c>
      <c r="J514" s="118" t="s">
        <v>6675</v>
      </c>
      <c r="K514" s="142"/>
      <c r="N514" s="112" t="s">
        <v>1962</v>
      </c>
      <c r="O514" s="112" t="s">
        <v>713</v>
      </c>
      <c r="P514" s="112" t="s">
        <v>3151</v>
      </c>
    </row>
    <row r="515" spans="2:16" ht="12.75">
      <c r="B515" s="114" t="str">
        <f>INDEX(SUM!D:D,MATCH(SUM!$F$3,SUM!B:B,0),0)</f>
        <v>P085</v>
      </c>
      <c r="C515" s="116" t="s">
        <v>117</v>
      </c>
      <c r="D515" s="113" t="s">
        <v>1617</v>
      </c>
      <c r="E515" s="116">
        <f t="shared" si="9"/>
        <v>2020</v>
      </c>
      <c r="F515" s="113" t="s">
        <v>1619</v>
      </c>
      <c r="G515" s="117" t="s">
        <v>117</v>
      </c>
      <c r="H515" s="114" t="s">
        <v>1671</v>
      </c>
      <c r="I515" s="118">
        <f>+'14'!C13</f>
        <v>1494070.18</v>
      </c>
      <c r="J515" s="118" t="s">
        <v>6675</v>
      </c>
      <c r="K515" s="142"/>
      <c r="N515" s="112" t="s">
        <v>858</v>
      </c>
      <c r="O515" s="112" t="s">
        <v>716</v>
      </c>
      <c r="P515" s="112" t="s">
        <v>3152</v>
      </c>
    </row>
    <row r="516" spans="2:16" ht="12.75">
      <c r="B516" s="114" t="str">
        <f>INDEX(SUM!D:D,MATCH(SUM!$F$3,SUM!B:B,0),0)</f>
        <v>P085</v>
      </c>
      <c r="C516" s="116" t="s">
        <v>117</v>
      </c>
      <c r="D516" s="113" t="s">
        <v>1617</v>
      </c>
      <c r="E516" s="116">
        <f t="shared" si="9"/>
        <v>2020</v>
      </c>
      <c r="F516" s="113" t="s">
        <v>1620</v>
      </c>
      <c r="G516" s="117" t="s">
        <v>117</v>
      </c>
      <c r="H516" s="114" t="s">
        <v>1672</v>
      </c>
      <c r="I516" s="118">
        <f>+'14'!C14</f>
        <v>1144197.62</v>
      </c>
      <c r="J516" s="118" t="s">
        <v>6675</v>
      </c>
      <c r="K516" s="142"/>
      <c r="N516" s="112" t="s">
        <v>3153</v>
      </c>
      <c r="O516" s="112" t="s">
        <v>719</v>
      </c>
      <c r="P516" s="112" t="s">
        <v>1047</v>
      </c>
    </row>
    <row r="517" spans="2:15" ht="12.75">
      <c r="B517" s="114" t="str">
        <f>INDEX(SUM!D:D,MATCH(SUM!$F$3,SUM!B:B,0),0)</f>
        <v>P085</v>
      </c>
      <c r="C517" s="116" t="s">
        <v>117</v>
      </c>
      <c r="D517" s="113" t="s">
        <v>1617</v>
      </c>
      <c r="E517" s="116">
        <f t="shared" si="9"/>
        <v>2020</v>
      </c>
      <c r="F517" s="113" t="s">
        <v>1621</v>
      </c>
      <c r="G517" s="117" t="s">
        <v>117</v>
      </c>
      <c r="H517" s="114" t="s">
        <v>1673</v>
      </c>
      <c r="I517" s="118">
        <f>+'14'!C15</f>
        <v>573295.69</v>
      </c>
      <c r="J517" s="118" t="s">
        <v>6675</v>
      </c>
      <c r="K517" s="142"/>
      <c r="N517" s="112" t="s">
        <v>3154</v>
      </c>
      <c r="O517" s="112" t="s">
        <v>2930</v>
      </c>
    </row>
    <row r="518" spans="2:15" ht="12.75">
      <c r="B518" s="114" t="str">
        <f>INDEX(SUM!D:D,MATCH(SUM!$F$3,SUM!B:B,0),0)</f>
        <v>P085</v>
      </c>
      <c r="C518" s="116" t="s">
        <v>117</v>
      </c>
      <c r="D518" s="113" t="s">
        <v>1617</v>
      </c>
      <c r="E518" s="116">
        <f t="shared" si="9"/>
        <v>2020</v>
      </c>
      <c r="F518" s="113" t="s">
        <v>1622</v>
      </c>
      <c r="G518" s="117" t="s">
        <v>117</v>
      </c>
      <c r="H518" s="114" t="s">
        <v>1674</v>
      </c>
      <c r="I518" s="118">
        <f>+'14'!C16</f>
        <v>1005805.87</v>
      </c>
      <c r="J518" s="118" t="s">
        <v>6675</v>
      </c>
      <c r="K518" s="142"/>
      <c r="N518" s="112" t="s">
        <v>3155</v>
      </c>
      <c r="O518" s="112" t="s">
        <v>2931</v>
      </c>
    </row>
    <row r="519" spans="2:16" ht="12.75">
      <c r="B519" s="114" t="str">
        <f>INDEX(SUM!D:D,MATCH(SUM!$F$3,SUM!B:B,0),0)</f>
        <v>P085</v>
      </c>
      <c r="C519" s="116" t="s">
        <v>117</v>
      </c>
      <c r="D519" s="113" t="s">
        <v>1617</v>
      </c>
      <c r="E519" s="116">
        <f t="shared" si="9"/>
        <v>2020</v>
      </c>
      <c r="F519" s="113" t="s">
        <v>1623</v>
      </c>
      <c r="G519" s="117" t="s">
        <v>117</v>
      </c>
      <c r="H519" s="114" t="s">
        <v>1675</v>
      </c>
      <c r="I519" s="118">
        <f>+'14'!C17</f>
        <v>991950.2</v>
      </c>
      <c r="J519" s="118" t="s">
        <v>6675</v>
      </c>
      <c r="K519" s="142"/>
      <c r="N519" s="112" t="s">
        <v>860</v>
      </c>
      <c r="O519" s="112" t="s">
        <v>731</v>
      </c>
      <c r="P519" s="112" t="s">
        <v>861</v>
      </c>
    </row>
    <row r="520" spans="2:16" ht="12.75">
      <c r="B520" s="114" t="str">
        <f>INDEX(SUM!D:D,MATCH(SUM!$F$3,SUM!B:B,0),0)</f>
        <v>P085</v>
      </c>
      <c r="C520" s="116" t="s">
        <v>117</v>
      </c>
      <c r="D520" s="113" t="s">
        <v>1617</v>
      </c>
      <c r="E520" s="116">
        <f t="shared" si="9"/>
        <v>2020</v>
      </c>
      <c r="F520" s="113" t="s">
        <v>1624</v>
      </c>
      <c r="G520" s="117" t="s">
        <v>117</v>
      </c>
      <c r="H520" s="114" t="s">
        <v>1676</v>
      </c>
      <c r="I520" s="118">
        <f>+'14'!C18</f>
        <v>1002601.57</v>
      </c>
      <c r="J520" s="118" t="s">
        <v>6675</v>
      </c>
      <c r="K520" s="142"/>
      <c r="N520" s="112" t="s">
        <v>3156</v>
      </c>
      <c r="O520" s="112" t="s">
        <v>732</v>
      </c>
      <c r="P520" s="112" t="s">
        <v>3157</v>
      </c>
    </row>
    <row r="521" spans="2:16" ht="12.75">
      <c r="B521" s="114" t="str">
        <f>INDEX(SUM!D:D,MATCH(SUM!$F$3,SUM!B:B,0),0)</f>
        <v>P085</v>
      </c>
      <c r="C521" s="116" t="s">
        <v>117</v>
      </c>
      <c r="D521" s="113" t="s">
        <v>1617</v>
      </c>
      <c r="E521" s="116">
        <f t="shared" si="9"/>
        <v>2020</v>
      </c>
      <c r="F521" s="113" t="s">
        <v>1625</v>
      </c>
      <c r="G521" s="117" t="s">
        <v>117</v>
      </c>
      <c r="H521" s="114" t="s">
        <v>1677</v>
      </c>
      <c r="I521" s="118">
        <f>+'14'!C19</f>
        <v>1001060.37</v>
      </c>
      <c r="J521" s="118" t="s">
        <v>6675</v>
      </c>
      <c r="K521" s="142"/>
      <c r="N521" s="112" t="s">
        <v>3158</v>
      </c>
      <c r="O521" s="112" t="s">
        <v>733</v>
      </c>
      <c r="P521" s="112" t="s">
        <v>3159</v>
      </c>
    </row>
    <row r="522" spans="2:16" ht="12.75">
      <c r="B522" s="114" t="str">
        <f>INDEX(SUM!D:D,MATCH(SUM!$F$3,SUM!B:B,0),0)</f>
        <v>P085</v>
      </c>
      <c r="C522" s="116" t="s">
        <v>117</v>
      </c>
      <c r="D522" s="113" t="s">
        <v>1617</v>
      </c>
      <c r="E522" s="116">
        <f t="shared" si="9"/>
        <v>2020</v>
      </c>
      <c r="F522" s="113" t="s">
        <v>1626</v>
      </c>
      <c r="G522" s="117" t="s">
        <v>117</v>
      </c>
      <c r="H522" s="114" t="s">
        <v>1678</v>
      </c>
      <c r="I522" s="118">
        <f>+'14'!C20</f>
        <v>1001938.34</v>
      </c>
      <c r="J522" s="118" t="s">
        <v>6675</v>
      </c>
      <c r="K522" s="142"/>
      <c r="N522" s="112" t="s">
        <v>3160</v>
      </c>
      <c r="O522" s="112" t="s">
        <v>648</v>
      </c>
      <c r="P522" s="112" t="s">
        <v>3157</v>
      </c>
    </row>
    <row r="523" spans="2:16" ht="12.75">
      <c r="B523" s="114" t="str">
        <f>INDEX(SUM!D:D,MATCH(SUM!$F$3,SUM!B:B,0),0)</f>
        <v>P085</v>
      </c>
      <c r="C523" s="116" t="s">
        <v>117</v>
      </c>
      <c r="D523" s="113" t="s">
        <v>1617</v>
      </c>
      <c r="E523" s="116">
        <f t="shared" si="9"/>
        <v>2020</v>
      </c>
      <c r="F523" s="113" t="s">
        <v>1627</v>
      </c>
      <c r="G523" s="117" t="s">
        <v>117</v>
      </c>
      <c r="H523" s="114" t="s">
        <v>1679</v>
      </c>
      <c r="I523" s="118">
        <f>+'14'!C21</f>
        <v>995815.09</v>
      </c>
      <c r="J523" s="118" t="s">
        <v>6675</v>
      </c>
      <c r="K523" s="142"/>
      <c r="N523" s="112" t="s">
        <v>1965</v>
      </c>
      <c r="O523" s="112" t="s">
        <v>705</v>
      </c>
      <c r="P523" s="112" t="s">
        <v>3161</v>
      </c>
    </row>
    <row r="524" spans="2:16" ht="12.75">
      <c r="B524" s="114" t="str">
        <f>INDEX(SUM!D:D,MATCH(SUM!$F$3,SUM!B:B,0),0)</f>
        <v>P085</v>
      </c>
      <c r="C524" s="116" t="s">
        <v>117</v>
      </c>
      <c r="D524" s="113" t="s">
        <v>1617</v>
      </c>
      <c r="E524" s="116">
        <f t="shared" si="9"/>
        <v>2020</v>
      </c>
      <c r="F524" s="113" t="s">
        <v>1628</v>
      </c>
      <c r="G524" s="117" t="s">
        <v>117</v>
      </c>
      <c r="H524" s="114" t="s">
        <v>1680</v>
      </c>
      <c r="I524" s="118">
        <f>+'14'!C22</f>
        <v>992225.98</v>
      </c>
      <c r="J524" s="118" t="s">
        <v>6675</v>
      </c>
      <c r="K524" s="142"/>
      <c r="N524" s="112" t="s">
        <v>1967</v>
      </c>
      <c r="O524" s="112" t="s">
        <v>731</v>
      </c>
      <c r="P524" s="112" t="s">
        <v>1968</v>
      </c>
    </row>
    <row r="525" spans="2:16" ht="12.75">
      <c r="B525" s="114" t="str">
        <f>INDEX(SUM!D:D,MATCH(SUM!$F$3,SUM!B:B,0),0)</f>
        <v>P085</v>
      </c>
      <c r="C525" s="116" t="s">
        <v>117</v>
      </c>
      <c r="D525" s="113" t="s">
        <v>1617</v>
      </c>
      <c r="E525" s="116">
        <f t="shared" si="9"/>
        <v>2020</v>
      </c>
      <c r="F525" s="113" t="s">
        <v>1629</v>
      </c>
      <c r="G525" s="117" t="s">
        <v>117</v>
      </c>
      <c r="H525" s="114" t="s">
        <v>1681</v>
      </c>
      <c r="I525" s="118">
        <f>+'14'!C23</f>
        <v>1007569.32</v>
      </c>
      <c r="J525" s="118" t="s">
        <v>6675</v>
      </c>
      <c r="K525" s="142"/>
      <c r="N525" s="112" t="s">
        <v>1969</v>
      </c>
      <c r="O525" s="112" t="s">
        <v>1035</v>
      </c>
      <c r="P525" s="112" t="s">
        <v>3162</v>
      </c>
    </row>
    <row r="526" spans="2:16" ht="12.75">
      <c r="B526" s="114" t="str">
        <f>INDEX(SUM!D:D,MATCH(SUM!$F$3,SUM!B:B,0),0)</f>
        <v>P085</v>
      </c>
      <c r="C526" s="116" t="s">
        <v>117</v>
      </c>
      <c r="D526" s="113" t="s">
        <v>1617</v>
      </c>
      <c r="E526" s="116">
        <f t="shared" si="9"/>
        <v>2020</v>
      </c>
      <c r="F526" s="113" t="s">
        <v>1630</v>
      </c>
      <c r="G526" s="117" t="s">
        <v>117</v>
      </c>
      <c r="H526" s="114" t="s">
        <v>1682</v>
      </c>
      <c r="I526" s="118">
        <f>+'14'!C24</f>
        <v>992225.97</v>
      </c>
      <c r="J526" s="118" t="s">
        <v>6675</v>
      </c>
      <c r="K526" s="142"/>
      <c r="N526" s="112" t="s">
        <v>1971</v>
      </c>
      <c r="O526" s="112" t="s">
        <v>1036</v>
      </c>
      <c r="P526" s="112" t="s">
        <v>3163</v>
      </c>
    </row>
    <row r="527" spans="2:16" ht="12.75">
      <c r="B527" s="114" t="str">
        <f>INDEX(SUM!D:D,MATCH(SUM!$F$3,SUM!B:B,0),0)</f>
        <v>P085</v>
      </c>
      <c r="C527" s="116" t="s">
        <v>117</v>
      </c>
      <c r="D527" s="113" t="s">
        <v>1617</v>
      </c>
      <c r="E527" s="116">
        <f t="shared" si="9"/>
        <v>2020</v>
      </c>
      <c r="F527" s="113" t="s">
        <v>1631</v>
      </c>
      <c r="G527" s="117" t="s">
        <v>117</v>
      </c>
      <c r="H527" s="114" t="s">
        <v>1683</v>
      </c>
      <c r="I527" s="118">
        <f>+'14'!D12</f>
        <v>50753.12</v>
      </c>
      <c r="J527" s="118" t="s">
        <v>6675</v>
      </c>
      <c r="K527" s="142"/>
      <c r="N527" s="112" t="s">
        <v>1973</v>
      </c>
      <c r="O527" s="112" t="s">
        <v>1037</v>
      </c>
      <c r="P527" s="112" t="s">
        <v>3164</v>
      </c>
    </row>
    <row r="528" spans="2:16" ht="12.75">
      <c r="B528" s="114" t="str">
        <f>INDEX(SUM!D:D,MATCH(SUM!$F$3,SUM!B:B,0),0)</f>
        <v>P085</v>
      </c>
      <c r="C528" s="116" t="s">
        <v>117</v>
      </c>
      <c r="D528" s="113" t="s">
        <v>1617</v>
      </c>
      <c r="E528" s="116">
        <f t="shared" si="9"/>
        <v>2020</v>
      </c>
      <c r="F528" s="113" t="s">
        <v>1632</v>
      </c>
      <c r="G528" s="117" t="s">
        <v>117</v>
      </c>
      <c r="H528" s="114" t="s">
        <v>1684</v>
      </c>
      <c r="I528" s="118">
        <f>+'14'!D13</f>
        <v>52330.17</v>
      </c>
      <c r="J528" s="118" t="s">
        <v>6675</v>
      </c>
      <c r="K528" s="142"/>
      <c r="N528" s="112" t="s">
        <v>1975</v>
      </c>
      <c r="O528" s="112" t="s">
        <v>1038</v>
      </c>
      <c r="P528" s="112" t="s">
        <v>3165</v>
      </c>
    </row>
    <row r="529" spans="2:16" ht="12.75">
      <c r="B529" s="114" t="str">
        <f>INDEX(SUM!D:D,MATCH(SUM!$F$3,SUM!B:B,0),0)</f>
        <v>P085</v>
      </c>
      <c r="C529" s="116" t="s">
        <v>117</v>
      </c>
      <c r="D529" s="113" t="s">
        <v>1617</v>
      </c>
      <c r="E529" s="116">
        <f t="shared" si="9"/>
        <v>2020</v>
      </c>
      <c r="F529" s="113" t="s">
        <v>1633</v>
      </c>
      <c r="G529" s="117" t="s">
        <v>117</v>
      </c>
      <c r="H529" s="114" t="s">
        <v>1685</v>
      </c>
      <c r="I529" s="118">
        <f>+'14'!D14</f>
        <v>21419.39</v>
      </c>
      <c r="J529" s="118" t="s">
        <v>6675</v>
      </c>
      <c r="K529" s="142"/>
      <c r="N529" s="112" t="s">
        <v>3166</v>
      </c>
      <c r="O529" s="112" t="s">
        <v>3115</v>
      </c>
      <c r="P529" s="112" t="s">
        <v>1047</v>
      </c>
    </row>
    <row r="530" spans="2:16" ht="12.75">
      <c r="B530" s="114" t="str">
        <f>INDEX(SUM!D:D,MATCH(SUM!$F$3,SUM!B:B,0),0)</f>
        <v>P085</v>
      </c>
      <c r="C530" s="116" t="s">
        <v>117</v>
      </c>
      <c r="D530" s="113" t="s">
        <v>1617</v>
      </c>
      <c r="E530" s="116">
        <f t="shared" si="9"/>
        <v>2020</v>
      </c>
      <c r="F530" s="113" t="s">
        <v>1634</v>
      </c>
      <c r="G530" s="117" t="s">
        <v>117</v>
      </c>
      <c r="H530" s="114" t="s">
        <v>1686</v>
      </c>
      <c r="I530" s="118">
        <f>+'14'!D15</f>
        <v>8945.6</v>
      </c>
      <c r="J530" s="118" t="s">
        <v>6675</v>
      </c>
      <c r="K530" s="142"/>
      <c r="N530" s="112" t="s">
        <v>3167</v>
      </c>
      <c r="O530" s="112" t="s">
        <v>3168</v>
      </c>
      <c r="P530" s="112" t="s">
        <v>3169</v>
      </c>
    </row>
    <row r="531" spans="2:15" ht="12.75">
      <c r="B531" s="114" t="str">
        <f>INDEX(SUM!D:D,MATCH(SUM!$F$3,SUM!B:B,0),0)</f>
        <v>P085</v>
      </c>
      <c r="C531" s="116" t="s">
        <v>117</v>
      </c>
      <c r="D531" s="113" t="s">
        <v>1617</v>
      </c>
      <c r="E531" s="116">
        <f t="shared" si="9"/>
        <v>2020</v>
      </c>
      <c r="F531" s="113" t="s">
        <v>1635</v>
      </c>
      <c r="G531" s="117" t="s">
        <v>117</v>
      </c>
      <c r="H531" s="114" t="s">
        <v>1687</v>
      </c>
      <c r="I531" s="118">
        <f>+'14'!D16</f>
        <v>4561.48</v>
      </c>
      <c r="J531" s="118" t="s">
        <v>6675</v>
      </c>
      <c r="K531" s="142"/>
      <c r="N531" s="112" t="s">
        <v>3170</v>
      </c>
      <c r="O531" s="112" t="s">
        <v>3171</v>
      </c>
    </row>
    <row r="532" spans="2:16" ht="12.75">
      <c r="B532" s="114" t="str">
        <f>INDEX(SUM!D:D,MATCH(SUM!$F$3,SUM!B:B,0),0)</f>
        <v>P085</v>
      </c>
      <c r="C532" s="116" t="s">
        <v>117</v>
      </c>
      <c r="D532" s="113" t="s">
        <v>1617</v>
      </c>
      <c r="E532" s="116">
        <f t="shared" si="9"/>
        <v>2020</v>
      </c>
      <c r="F532" s="113" t="s">
        <v>1636</v>
      </c>
      <c r="G532" s="117" t="s">
        <v>117</v>
      </c>
      <c r="H532" s="114" t="s">
        <v>1688</v>
      </c>
      <c r="I532" s="118">
        <f>+'14'!D17</f>
        <v>6533.8</v>
      </c>
      <c r="J532" s="118" t="s">
        <v>6675</v>
      </c>
      <c r="K532" s="142"/>
      <c r="N532" s="112" t="s">
        <v>1977</v>
      </c>
      <c r="O532" s="112" t="s">
        <v>732</v>
      </c>
      <c r="P532" s="112" t="s">
        <v>1978</v>
      </c>
    </row>
    <row r="533" spans="2:16" ht="12.75">
      <c r="B533" s="114" t="str">
        <f>INDEX(SUM!D:D,MATCH(SUM!$F$3,SUM!B:B,0),0)</f>
        <v>P085</v>
      </c>
      <c r="C533" s="116" t="s">
        <v>117</v>
      </c>
      <c r="D533" s="113" t="s">
        <v>1617</v>
      </c>
      <c r="E533" s="116">
        <f t="shared" si="9"/>
        <v>2020</v>
      </c>
      <c r="F533" s="113" t="s">
        <v>1637</v>
      </c>
      <c r="G533" s="117" t="s">
        <v>117</v>
      </c>
      <c r="H533" s="114" t="s">
        <v>1689</v>
      </c>
      <c r="I533" s="118">
        <f>+'14'!D18</f>
        <v>6258.41</v>
      </c>
      <c r="J533" s="118" t="s">
        <v>6675</v>
      </c>
      <c r="K533" s="142"/>
      <c r="N533" s="112" t="s">
        <v>3172</v>
      </c>
      <c r="O533" s="112" t="s">
        <v>733</v>
      </c>
      <c r="P533" s="112" t="s">
        <v>3173</v>
      </c>
    </row>
    <row r="534" spans="2:16" ht="12.75">
      <c r="B534" s="114" t="str">
        <f>INDEX(SUM!D:D,MATCH(SUM!$F$3,SUM!B:B,0),0)</f>
        <v>P085</v>
      </c>
      <c r="C534" s="116" t="s">
        <v>117</v>
      </c>
      <c r="D534" s="113" t="s">
        <v>1617</v>
      </c>
      <c r="E534" s="116">
        <f t="shared" si="9"/>
        <v>2020</v>
      </c>
      <c r="F534" s="113" t="s">
        <v>1638</v>
      </c>
      <c r="G534" s="117" t="s">
        <v>117</v>
      </c>
      <c r="H534" s="114" t="s">
        <v>1690</v>
      </c>
      <c r="I534" s="118">
        <f>+'14'!D19</f>
        <v>5237.56</v>
      </c>
      <c r="J534" s="118" t="s">
        <v>6675</v>
      </c>
      <c r="K534" s="142"/>
      <c r="N534" s="112" t="s">
        <v>3174</v>
      </c>
      <c r="O534" s="112" t="s">
        <v>788</v>
      </c>
      <c r="P534" s="112" t="s">
        <v>3175</v>
      </c>
    </row>
    <row r="535" spans="2:16" ht="12.75">
      <c r="B535" s="114" t="str">
        <f>INDEX(SUM!D:D,MATCH(SUM!$F$3,SUM!B:B,0),0)</f>
        <v>P085</v>
      </c>
      <c r="C535" s="116" t="s">
        <v>117</v>
      </c>
      <c r="D535" s="113" t="s">
        <v>1617</v>
      </c>
      <c r="E535" s="116">
        <f t="shared" si="9"/>
        <v>2020</v>
      </c>
      <c r="F535" s="113" t="s">
        <v>1639</v>
      </c>
      <c r="G535" s="117" t="s">
        <v>117</v>
      </c>
      <c r="H535" s="114" t="s">
        <v>1691</v>
      </c>
      <c r="I535" s="118">
        <f>+'14'!D20</f>
        <v>9404.18</v>
      </c>
      <c r="J535" s="118" t="s">
        <v>6675</v>
      </c>
      <c r="K535" s="142"/>
      <c r="N535" s="112" t="s">
        <v>3176</v>
      </c>
      <c r="O535" s="112" t="s">
        <v>1049</v>
      </c>
      <c r="P535" s="112" t="s">
        <v>3177</v>
      </c>
    </row>
    <row r="536" spans="2:16" ht="12.75">
      <c r="B536" s="114" t="str">
        <f>INDEX(SUM!D:D,MATCH(SUM!$F$3,SUM!B:B,0),0)</f>
        <v>P085</v>
      </c>
      <c r="C536" s="116" t="s">
        <v>117</v>
      </c>
      <c r="D536" s="113" t="s">
        <v>1617</v>
      </c>
      <c r="E536" s="116">
        <f t="shared" si="9"/>
        <v>2020</v>
      </c>
      <c r="F536" s="113" t="s">
        <v>1640</v>
      </c>
      <c r="G536" s="117" t="s">
        <v>117</v>
      </c>
      <c r="H536" s="114" t="s">
        <v>1692</v>
      </c>
      <c r="I536" s="118">
        <f>+'14'!D21</f>
        <v>21913.92</v>
      </c>
      <c r="J536" s="118" t="s">
        <v>6675</v>
      </c>
      <c r="K536" s="142"/>
      <c r="N536" s="112" t="s">
        <v>3178</v>
      </c>
      <c r="O536" s="112" t="s">
        <v>3179</v>
      </c>
      <c r="P536" s="112" t="s">
        <v>3180</v>
      </c>
    </row>
    <row r="537" spans="2:16" ht="12.75">
      <c r="B537" s="114" t="str">
        <f>INDEX(SUM!D:D,MATCH(SUM!$F$3,SUM!B:B,0),0)</f>
        <v>P085</v>
      </c>
      <c r="C537" s="116" t="s">
        <v>117</v>
      </c>
      <c r="D537" s="113" t="s">
        <v>1617</v>
      </c>
      <c r="E537" s="116">
        <f t="shared" si="9"/>
        <v>2020</v>
      </c>
      <c r="F537" s="113" t="s">
        <v>1641</v>
      </c>
      <c r="G537" s="117" t="s">
        <v>117</v>
      </c>
      <c r="H537" s="114" t="s">
        <v>1693</v>
      </c>
      <c r="I537" s="118">
        <f>+'14'!D22</f>
        <v>24087.02</v>
      </c>
      <c r="J537" s="118" t="s">
        <v>6675</v>
      </c>
      <c r="K537" s="142"/>
      <c r="N537" s="112" t="s">
        <v>3181</v>
      </c>
      <c r="O537" s="112" t="s">
        <v>3182</v>
      </c>
      <c r="P537" s="112" t="s">
        <v>3183</v>
      </c>
    </row>
    <row r="538" spans="2:16" ht="12.75">
      <c r="B538" s="114" t="str">
        <f>INDEX(SUM!D:D,MATCH(SUM!$F$3,SUM!B:B,0),0)</f>
        <v>P085</v>
      </c>
      <c r="C538" s="116" t="s">
        <v>117</v>
      </c>
      <c r="D538" s="113" t="s">
        <v>1617</v>
      </c>
      <c r="E538" s="116">
        <f t="shared" si="9"/>
        <v>2020</v>
      </c>
      <c r="F538" s="113" t="s">
        <v>1642</v>
      </c>
      <c r="G538" s="117" t="s">
        <v>117</v>
      </c>
      <c r="H538" s="114" t="s">
        <v>1694</v>
      </c>
      <c r="I538" s="118">
        <f>+'14'!D23</f>
        <v>19198.3</v>
      </c>
      <c r="J538" s="118" t="s">
        <v>6675</v>
      </c>
      <c r="K538" s="142"/>
      <c r="N538" s="112" t="s">
        <v>864</v>
      </c>
      <c r="O538" s="112" t="s">
        <v>648</v>
      </c>
      <c r="P538" s="112" t="s">
        <v>1981</v>
      </c>
    </row>
    <row r="539" spans="2:16" ht="12.75">
      <c r="B539" s="114" t="str">
        <f>INDEX(SUM!D:D,MATCH(SUM!$F$3,SUM!B:B,0),0)</f>
        <v>P085</v>
      </c>
      <c r="C539" s="116" t="s">
        <v>117</v>
      </c>
      <c r="D539" s="113" t="s">
        <v>1617</v>
      </c>
      <c r="E539" s="116">
        <f t="shared" si="9"/>
        <v>2020</v>
      </c>
      <c r="F539" s="113" t="s">
        <v>1643</v>
      </c>
      <c r="G539" s="117" t="s">
        <v>117</v>
      </c>
      <c r="H539" s="114" t="s">
        <v>1695</v>
      </c>
      <c r="I539" s="118">
        <f>+'14'!D24</f>
        <v>0</v>
      </c>
      <c r="J539" s="118" t="s">
        <v>6675</v>
      </c>
      <c r="K539" s="142"/>
      <c r="N539" s="112" t="s">
        <v>865</v>
      </c>
      <c r="O539" s="112" t="s">
        <v>651</v>
      </c>
      <c r="P539" s="112" t="s">
        <v>106</v>
      </c>
    </row>
    <row r="540" spans="2:16" ht="12.75">
      <c r="B540" s="114" t="str">
        <f>INDEX(SUM!D:D,MATCH(SUM!$F$3,SUM!B:B,0),0)</f>
        <v>P085</v>
      </c>
      <c r="C540" s="116" t="s">
        <v>117</v>
      </c>
      <c r="D540" s="113" t="s">
        <v>1617</v>
      </c>
      <c r="E540" s="116">
        <f t="shared" si="9"/>
        <v>2020</v>
      </c>
      <c r="F540" s="113" t="s">
        <v>1644</v>
      </c>
      <c r="G540" s="117" t="s">
        <v>117</v>
      </c>
      <c r="H540" s="114" t="s">
        <v>1696</v>
      </c>
      <c r="I540" s="118">
        <f>+'14'!H12</f>
        <v>1144613.11</v>
      </c>
      <c r="J540" s="118" t="s">
        <v>6675</v>
      </c>
      <c r="K540" s="142"/>
      <c r="N540" s="112" t="s">
        <v>866</v>
      </c>
      <c r="O540" s="112" t="s">
        <v>677</v>
      </c>
      <c r="P540" s="112" t="s">
        <v>107</v>
      </c>
    </row>
    <row r="541" spans="2:16" ht="12.75">
      <c r="B541" s="114" t="str">
        <f>INDEX(SUM!D:D,MATCH(SUM!$F$3,SUM!B:B,0),0)</f>
        <v>P085</v>
      </c>
      <c r="C541" s="116" t="s">
        <v>117</v>
      </c>
      <c r="D541" s="113" t="s">
        <v>1617</v>
      </c>
      <c r="E541" s="116">
        <f t="shared" si="9"/>
        <v>2020</v>
      </c>
      <c r="F541" s="113" t="s">
        <v>1645</v>
      </c>
      <c r="G541" s="117" t="s">
        <v>117</v>
      </c>
      <c r="H541" s="114" t="s">
        <v>1697</v>
      </c>
      <c r="I541" s="118">
        <f>+'14'!H13</f>
        <v>1167524.73</v>
      </c>
      <c r="J541" s="118" t="s">
        <v>6675</v>
      </c>
      <c r="K541" s="142"/>
      <c r="N541" s="112" t="s">
        <v>867</v>
      </c>
      <c r="O541" s="112" t="s">
        <v>703</v>
      </c>
      <c r="P541" s="112" t="s">
        <v>868</v>
      </c>
    </row>
    <row r="542" spans="2:16" ht="12.75">
      <c r="B542" s="114" t="str">
        <f>INDEX(SUM!D:D,MATCH(SUM!$F$3,SUM!B:B,0),0)</f>
        <v>P085</v>
      </c>
      <c r="C542" s="116" t="s">
        <v>117</v>
      </c>
      <c r="D542" s="113" t="s">
        <v>1617</v>
      </c>
      <c r="E542" s="116">
        <f t="shared" si="9"/>
        <v>2020</v>
      </c>
      <c r="F542" s="113" t="s">
        <v>1646</v>
      </c>
      <c r="G542" s="117" t="s">
        <v>117</v>
      </c>
      <c r="H542" s="114" t="s">
        <v>1698</v>
      </c>
      <c r="I542" s="118">
        <f>+'14'!H14</f>
        <v>1499188.81</v>
      </c>
      <c r="J542" s="118" t="s">
        <v>6675</v>
      </c>
      <c r="K542" s="142"/>
      <c r="N542" s="112" t="s">
        <v>869</v>
      </c>
      <c r="O542" s="112" t="s">
        <v>800</v>
      </c>
      <c r="P542" s="112" t="s">
        <v>109</v>
      </c>
    </row>
    <row r="543" spans="2:16" ht="12.75">
      <c r="B543" s="114" t="str">
        <f>INDEX(SUM!D:D,MATCH(SUM!$F$3,SUM!B:B,0),0)</f>
        <v>P085</v>
      </c>
      <c r="C543" s="116" t="s">
        <v>117</v>
      </c>
      <c r="D543" s="113" t="s">
        <v>1617</v>
      </c>
      <c r="E543" s="116">
        <f t="shared" si="9"/>
        <v>2020</v>
      </c>
      <c r="F543" s="113" t="s">
        <v>1647</v>
      </c>
      <c r="G543" s="117" t="s">
        <v>117</v>
      </c>
      <c r="H543" s="114" t="s">
        <v>1699</v>
      </c>
      <c r="I543" s="118">
        <f>+'14'!H15</f>
        <v>1527473.16</v>
      </c>
      <c r="J543" s="118" t="s">
        <v>6675</v>
      </c>
      <c r="K543" s="142"/>
      <c r="N543" s="112" t="s">
        <v>870</v>
      </c>
      <c r="O543" s="112" t="s">
        <v>871</v>
      </c>
      <c r="P543" s="112" t="s">
        <v>110</v>
      </c>
    </row>
    <row r="544" spans="2:16" ht="12.75">
      <c r="B544" s="114" t="str">
        <f>INDEX(SUM!D:D,MATCH(SUM!$F$3,SUM!B:B,0),0)</f>
        <v>P085</v>
      </c>
      <c r="C544" s="116" t="s">
        <v>117</v>
      </c>
      <c r="D544" s="113" t="s">
        <v>1617</v>
      </c>
      <c r="E544" s="116">
        <f t="shared" si="9"/>
        <v>2020</v>
      </c>
      <c r="F544" s="113" t="s">
        <v>1648</v>
      </c>
      <c r="G544" s="117" t="s">
        <v>117</v>
      </c>
      <c r="H544" s="114" t="s">
        <v>1700</v>
      </c>
      <c r="I544" s="118">
        <f>+'14'!H16</f>
        <v>1507085.48</v>
      </c>
      <c r="J544" s="118" t="s">
        <v>6675</v>
      </c>
      <c r="K544" s="142"/>
      <c r="N544" s="112" t="s">
        <v>872</v>
      </c>
      <c r="O544" s="112" t="s">
        <v>873</v>
      </c>
      <c r="P544" s="112" t="s">
        <v>111</v>
      </c>
    </row>
    <row r="545" spans="2:16" ht="12.75">
      <c r="B545" s="114" t="str">
        <f>INDEX(SUM!D:D,MATCH(SUM!$F$3,SUM!B:B,0),0)</f>
        <v>P085</v>
      </c>
      <c r="C545" s="116" t="s">
        <v>117</v>
      </c>
      <c r="D545" s="113" t="s">
        <v>1617</v>
      </c>
      <c r="E545" s="116">
        <f t="shared" si="9"/>
        <v>2020</v>
      </c>
      <c r="F545" s="113" t="s">
        <v>1649</v>
      </c>
      <c r="G545" s="117" t="s">
        <v>117</v>
      </c>
      <c r="H545" s="114" t="s">
        <v>1701</v>
      </c>
      <c r="I545" s="118">
        <f>+'14'!H17</f>
        <v>1505090.94</v>
      </c>
      <c r="J545" s="118" t="s">
        <v>6675</v>
      </c>
      <c r="K545" s="142"/>
      <c r="N545" s="112" t="s">
        <v>874</v>
      </c>
      <c r="O545" s="112" t="s">
        <v>875</v>
      </c>
      <c r="P545" s="112" t="s">
        <v>1982</v>
      </c>
    </row>
    <row r="546" spans="2:16" ht="12.75">
      <c r="B546" s="114" t="str">
        <f>INDEX(SUM!D:D,MATCH(SUM!$F$3,SUM!B:B,0),0)</f>
        <v>P085</v>
      </c>
      <c r="C546" s="116" t="s">
        <v>117</v>
      </c>
      <c r="D546" s="113" t="s">
        <v>1617</v>
      </c>
      <c r="E546" s="116">
        <f t="shared" si="9"/>
        <v>2020</v>
      </c>
      <c r="F546" s="113" t="s">
        <v>1650</v>
      </c>
      <c r="G546" s="117" t="s">
        <v>117</v>
      </c>
      <c r="H546" s="114" t="s">
        <v>1702</v>
      </c>
      <c r="I546" s="118">
        <f>+'14'!H18</f>
        <v>1507601.8</v>
      </c>
      <c r="J546" s="118" t="s">
        <v>6675</v>
      </c>
      <c r="K546" s="142"/>
      <c r="N546" s="112" t="s">
        <v>1983</v>
      </c>
      <c r="O546" s="112" t="s">
        <v>924</v>
      </c>
      <c r="P546" s="112" t="s">
        <v>1984</v>
      </c>
    </row>
    <row r="547" spans="2:16" ht="12.75">
      <c r="B547" s="114" t="str">
        <f>INDEX(SUM!D:D,MATCH(SUM!$F$3,SUM!B:B,0),0)</f>
        <v>P085</v>
      </c>
      <c r="C547" s="116" t="s">
        <v>117</v>
      </c>
      <c r="D547" s="113" t="s">
        <v>1617</v>
      </c>
      <c r="E547" s="116">
        <f t="shared" si="9"/>
        <v>2020</v>
      </c>
      <c r="F547" s="113" t="s">
        <v>1651</v>
      </c>
      <c r="G547" s="117" t="s">
        <v>117</v>
      </c>
      <c r="H547" s="114" t="s">
        <v>1703</v>
      </c>
      <c r="I547" s="118">
        <f>+'14'!H19</f>
        <v>1556464.97</v>
      </c>
      <c r="J547" s="118" t="s">
        <v>6675</v>
      </c>
      <c r="K547" s="142"/>
      <c r="N547" s="112" t="s">
        <v>876</v>
      </c>
      <c r="O547" s="112" t="s">
        <v>705</v>
      </c>
      <c r="P547" s="112" t="s">
        <v>1985</v>
      </c>
    </row>
    <row r="548" spans="2:16" ht="12.75">
      <c r="B548" s="114" t="str">
        <f>INDEX(SUM!D:D,MATCH(SUM!$F$3,SUM!B:B,0),0)</f>
        <v>P085</v>
      </c>
      <c r="C548" s="116" t="s">
        <v>117</v>
      </c>
      <c r="D548" s="113" t="s">
        <v>1617</v>
      </c>
      <c r="E548" s="116">
        <f t="shared" si="9"/>
        <v>2020</v>
      </c>
      <c r="F548" s="113" t="s">
        <v>1652</v>
      </c>
      <c r="G548" s="117" t="s">
        <v>117</v>
      </c>
      <c r="H548" s="114" t="s">
        <v>1704</v>
      </c>
      <c r="I548" s="118">
        <f>+'14'!H20</f>
        <v>1564126.94</v>
      </c>
      <c r="J548" s="118" t="s">
        <v>6675</v>
      </c>
      <c r="K548" s="142"/>
      <c r="N548" s="112" t="s">
        <v>877</v>
      </c>
      <c r="O548" s="112" t="s">
        <v>708</v>
      </c>
      <c r="P548" s="112" t="s">
        <v>1986</v>
      </c>
    </row>
    <row r="549" spans="2:16" ht="12.75">
      <c r="B549" s="114" t="str">
        <f>INDEX(SUM!D:D,MATCH(SUM!$F$3,SUM!B:B,0),0)</f>
        <v>P085</v>
      </c>
      <c r="C549" s="116" t="s">
        <v>117</v>
      </c>
      <c r="D549" s="113" t="s">
        <v>1617</v>
      </c>
      <c r="E549" s="116">
        <f t="shared" si="9"/>
        <v>2020</v>
      </c>
      <c r="F549" s="113" t="s">
        <v>1653</v>
      </c>
      <c r="G549" s="117" t="s">
        <v>117</v>
      </c>
      <c r="H549" s="114" t="s">
        <v>1705</v>
      </c>
      <c r="I549" s="118">
        <f>+'14'!H21</f>
        <v>1525478.64</v>
      </c>
      <c r="J549" s="118" t="s">
        <v>6675</v>
      </c>
      <c r="K549" s="142"/>
      <c r="N549" s="112" t="s">
        <v>878</v>
      </c>
      <c r="O549" s="112" t="s">
        <v>710</v>
      </c>
      <c r="P549" s="112" t="s">
        <v>879</v>
      </c>
    </row>
    <row r="550" spans="2:16" ht="12.75">
      <c r="B550" s="114" t="str">
        <f>INDEX(SUM!D:D,MATCH(SUM!$F$3,SUM!B:B,0),0)</f>
        <v>P085</v>
      </c>
      <c r="C550" s="116" t="s">
        <v>117</v>
      </c>
      <c r="D550" s="113" t="s">
        <v>1617</v>
      </c>
      <c r="E550" s="116">
        <f t="shared" si="9"/>
        <v>2020</v>
      </c>
      <c r="F550" s="113" t="s">
        <v>1654</v>
      </c>
      <c r="G550" s="117" t="s">
        <v>117</v>
      </c>
      <c r="H550" s="114" t="s">
        <v>1706</v>
      </c>
      <c r="I550" s="118">
        <f>+'14'!H22</f>
        <v>1033148.63</v>
      </c>
      <c r="J550" s="118" t="s">
        <v>6675</v>
      </c>
      <c r="K550" s="142"/>
      <c r="N550" s="112" t="s">
        <v>880</v>
      </c>
      <c r="O550" s="112" t="s">
        <v>713</v>
      </c>
      <c r="P550" s="112" t="s">
        <v>1987</v>
      </c>
    </row>
    <row r="551" spans="2:16" ht="12.75">
      <c r="B551" s="114" t="str">
        <f>INDEX(SUM!D:D,MATCH(SUM!$F$3,SUM!B:B,0),0)</f>
        <v>P085</v>
      </c>
      <c r="C551" s="116" t="s">
        <v>117</v>
      </c>
      <c r="D551" s="113" t="s">
        <v>1617</v>
      </c>
      <c r="E551" s="116">
        <f t="shared" si="9"/>
        <v>2020</v>
      </c>
      <c r="F551" s="113" t="s">
        <v>1655</v>
      </c>
      <c r="G551" s="117" t="s">
        <v>117</v>
      </c>
      <c r="H551" s="114" t="s">
        <v>1707</v>
      </c>
      <c r="I551" s="118">
        <f>+'14'!H23</f>
        <v>1610492.84</v>
      </c>
      <c r="J551" s="118" t="s">
        <v>6675</v>
      </c>
      <c r="K551" s="142"/>
      <c r="N551" s="112" t="s">
        <v>881</v>
      </c>
      <c r="O551" s="112" t="s">
        <v>882</v>
      </c>
      <c r="P551" s="112" t="s">
        <v>3184</v>
      </c>
    </row>
    <row r="552" spans="2:16" ht="12.75">
      <c r="B552" s="114" t="str">
        <f>INDEX(SUM!D:D,MATCH(SUM!$F$3,SUM!B:B,0),0)</f>
        <v>P085</v>
      </c>
      <c r="C552" s="116" t="s">
        <v>117</v>
      </c>
      <c r="D552" s="113" t="s">
        <v>1617</v>
      </c>
      <c r="E552" s="116">
        <f t="shared" si="9"/>
        <v>2020</v>
      </c>
      <c r="F552" s="113" t="s">
        <v>1656</v>
      </c>
      <c r="G552" s="117" t="s">
        <v>117</v>
      </c>
      <c r="H552" s="114" t="s">
        <v>1708</v>
      </c>
      <c r="I552" s="118">
        <f>+'14'!H24</f>
        <v>1033148.63</v>
      </c>
      <c r="J552" s="118" t="s">
        <v>6675</v>
      </c>
      <c r="K552" s="142"/>
      <c r="N552" s="112" t="s">
        <v>883</v>
      </c>
      <c r="O552" s="112" t="s">
        <v>884</v>
      </c>
      <c r="P552" s="112" t="s">
        <v>3185</v>
      </c>
    </row>
    <row r="553" spans="2:16" ht="12.75">
      <c r="B553" s="114" t="str">
        <f>INDEX(SUM!D:D,MATCH(SUM!$F$3,SUM!B:B,0),0)</f>
        <v>P085</v>
      </c>
      <c r="C553" s="116" t="s">
        <v>117</v>
      </c>
      <c r="D553" s="113" t="s">
        <v>1617</v>
      </c>
      <c r="E553" s="116">
        <f t="shared" si="9"/>
        <v>2020</v>
      </c>
      <c r="F553" s="113" t="s">
        <v>1657</v>
      </c>
      <c r="G553" s="117" t="s">
        <v>117</v>
      </c>
      <c r="H553" s="114" t="s">
        <v>1709</v>
      </c>
      <c r="I553" s="118">
        <f>+'14'!I12</f>
        <v>0</v>
      </c>
      <c r="J553" s="118" t="s">
        <v>6675</v>
      </c>
      <c r="K553" s="142"/>
      <c r="N553" s="112" t="s">
        <v>885</v>
      </c>
      <c r="O553" s="112" t="s">
        <v>886</v>
      </c>
      <c r="P553" s="112" t="s">
        <v>3186</v>
      </c>
    </row>
    <row r="554" spans="2:16" ht="12.75">
      <c r="B554" s="114" t="str">
        <f>INDEX(SUM!D:D,MATCH(SUM!$F$3,SUM!B:B,0),0)</f>
        <v>P085</v>
      </c>
      <c r="C554" s="116" t="s">
        <v>117</v>
      </c>
      <c r="D554" s="113" t="s">
        <v>1617</v>
      </c>
      <c r="E554" s="116">
        <f t="shared" si="9"/>
        <v>2020</v>
      </c>
      <c r="F554" s="113" t="s">
        <v>1658</v>
      </c>
      <c r="G554" s="117" t="s">
        <v>117</v>
      </c>
      <c r="H554" s="114" t="s">
        <v>1710</v>
      </c>
      <c r="I554" s="118">
        <f>+'14'!I13</f>
        <v>0</v>
      </c>
      <c r="J554" s="118" t="s">
        <v>6675</v>
      </c>
      <c r="K554" s="142"/>
      <c r="N554" s="112" t="s">
        <v>3187</v>
      </c>
      <c r="O554" s="112" t="s">
        <v>716</v>
      </c>
      <c r="P554" s="112" t="s">
        <v>3188</v>
      </c>
    </row>
    <row r="555" spans="2:16" ht="12.75">
      <c r="B555" s="114" t="str">
        <f>INDEX(SUM!D:D,MATCH(SUM!$F$3,SUM!B:B,0),0)</f>
        <v>P085</v>
      </c>
      <c r="C555" s="116" t="s">
        <v>117</v>
      </c>
      <c r="D555" s="113" t="s">
        <v>1617</v>
      </c>
      <c r="E555" s="116">
        <f t="shared" si="9"/>
        <v>2020</v>
      </c>
      <c r="F555" s="113" t="s">
        <v>1659</v>
      </c>
      <c r="G555" s="117" t="s">
        <v>117</v>
      </c>
      <c r="H555" s="114" t="s">
        <v>1711</v>
      </c>
      <c r="I555" s="118">
        <f>+'14'!I14</f>
        <v>0</v>
      </c>
      <c r="J555" s="118" t="s">
        <v>6675</v>
      </c>
      <c r="K555" s="142"/>
      <c r="N555" s="112" t="s">
        <v>889</v>
      </c>
      <c r="O555" s="112" t="s">
        <v>719</v>
      </c>
      <c r="P555" s="112" t="s">
        <v>3189</v>
      </c>
    </row>
    <row r="556" spans="2:16" ht="12.75">
      <c r="B556" s="114" t="str">
        <f>INDEX(SUM!D:D,MATCH(SUM!$F$3,SUM!B:B,0),0)</f>
        <v>P085</v>
      </c>
      <c r="C556" s="116" t="s">
        <v>117</v>
      </c>
      <c r="D556" s="113" t="s">
        <v>1617</v>
      </c>
      <c r="E556" s="116">
        <f t="shared" si="9"/>
        <v>2020</v>
      </c>
      <c r="F556" s="113" t="s">
        <v>1660</v>
      </c>
      <c r="G556" s="117" t="s">
        <v>117</v>
      </c>
      <c r="H556" s="114" t="s">
        <v>1712</v>
      </c>
      <c r="I556" s="118">
        <f>+'14'!I15</f>
        <v>0</v>
      </c>
      <c r="J556" s="118" t="s">
        <v>6675</v>
      </c>
      <c r="K556" s="142"/>
      <c r="N556" s="112" t="s">
        <v>887</v>
      </c>
      <c r="O556" s="112" t="s">
        <v>820</v>
      </c>
      <c r="P556" s="112" t="s">
        <v>3190</v>
      </c>
    </row>
    <row r="557" spans="2:16" ht="12.75">
      <c r="B557" s="114" t="str">
        <f>INDEX(SUM!D:D,MATCH(SUM!$F$3,SUM!B:B,0),0)</f>
        <v>P085</v>
      </c>
      <c r="C557" s="116" t="s">
        <v>117</v>
      </c>
      <c r="D557" s="113" t="s">
        <v>1617</v>
      </c>
      <c r="E557" s="116">
        <f t="shared" si="9"/>
        <v>2020</v>
      </c>
      <c r="F557" s="113" t="s">
        <v>1661</v>
      </c>
      <c r="G557" s="117" t="s">
        <v>117</v>
      </c>
      <c r="H557" s="114" t="s">
        <v>1713</v>
      </c>
      <c r="I557" s="118">
        <f>+'14'!I16</f>
        <v>0</v>
      </c>
      <c r="J557" s="118" t="s">
        <v>6675</v>
      </c>
      <c r="K557" s="142"/>
      <c r="N557" s="112" t="s">
        <v>3191</v>
      </c>
      <c r="O557" s="112" t="s">
        <v>822</v>
      </c>
      <c r="P557" s="112" t="s">
        <v>3192</v>
      </c>
    </row>
    <row r="558" spans="2:15" ht="12.75">
      <c r="B558" s="114" t="str">
        <f>INDEX(SUM!D:D,MATCH(SUM!$F$3,SUM!B:B,0),0)</f>
        <v>P085</v>
      </c>
      <c r="C558" s="116" t="s">
        <v>117</v>
      </c>
      <c r="D558" s="113" t="s">
        <v>1617</v>
      </c>
      <c r="E558" s="116">
        <f t="shared" si="9"/>
        <v>2020</v>
      </c>
      <c r="F558" s="113" t="s">
        <v>1662</v>
      </c>
      <c r="G558" s="117" t="s">
        <v>117</v>
      </c>
      <c r="H558" s="114" t="s">
        <v>1714</v>
      </c>
      <c r="I558" s="118">
        <f>+'14'!I17</f>
        <v>0</v>
      </c>
      <c r="J558" s="118" t="s">
        <v>6675</v>
      </c>
      <c r="K558" s="142"/>
      <c r="N558" s="112" t="s">
        <v>3193</v>
      </c>
      <c r="O558" s="112" t="s">
        <v>3194</v>
      </c>
    </row>
    <row r="559" spans="2:15" ht="12.75">
      <c r="B559" s="114" t="str">
        <f>INDEX(SUM!D:D,MATCH(SUM!$F$3,SUM!B:B,0),0)</f>
        <v>P085</v>
      </c>
      <c r="C559" s="116" t="s">
        <v>117</v>
      </c>
      <c r="D559" s="113" t="s">
        <v>1617</v>
      </c>
      <c r="E559" s="116">
        <f t="shared" si="9"/>
        <v>2020</v>
      </c>
      <c r="F559" s="113" t="s">
        <v>1663</v>
      </c>
      <c r="G559" s="117" t="s">
        <v>117</v>
      </c>
      <c r="H559" s="114" t="s">
        <v>1715</v>
      </c>
      <c r="I559" s="118">
        <f>+'14'!I18</f>
        <v>0</v>
      </c>
      <c r="J559" s="118" t="s">
        <v>6675</v>
      </c>
      <c r="K559" s="142"/>
      <c r="N559" s="112" t="s">
        <v>3195</v>
      </c>
      <c r="O559" s="112" t="s">
        <v>3196</v>
      </c>
    </row>
    <row r="560" spans="2:15" ht="12.75">
      <c r="B560" s="114" t="str">
        <f>INDEX(SUM!D:D,MATCH(SUM!$F$3,SUM!B:B,0),0)</f>
        <v>P085</v>
      </c>
      <c r="C560" s="116" t="s">
        <v>117</v>
      </c>
      <c r="D560" s="113" t="s">
        <v>1617</v>
      </c>
      <c r="E560" s="116">
        <f t="shared" si="9"/>
        <v>2020</v>
      </c>
      <c r="F560" s="113" t="s">
        <v>1664</v>
      </c>
      <c r="G560" s="117" t="s">
        <v>117</v>
      </c>
      <c r="H560" s="114" t="s">
        <v>1716</v>
      </c>
      <c r="I560" s="118">
        <f>+'14'!I19</f>
        <v>0</v>
      </c>
      <c r="J560" s="118" t="s">
        <v>6675</v>
      </c>
      <c r="K560" s="142"/>
      <c r="N560" s="112" t="s">
        <v>3197</v>
      </c>
      <c r="O560" s="112" t="s">
        <v>3198</v>
      </c>
    </row>
    <row r="561" spans="2:15" ht="12.75">
      <c r="B561" s="114" t="str">
        <f>INDEX(SUM!D:D,MATCH(SUM!$F$3,SUM!B:B,0),0)</f>
        <v>P085</v>
      </c>
      <c r="C561" s="116" t="s">
        <v>117</v>
      </c>
      <c r="D561" s="113" t="s">
        <v>1617</v>
      </c>
      <c r="E561" s="116">
        <f t="shared" si="9"/>
        <v>2020</v>
      </c>
      <c r="F561" s="113" t="s">
        <v>1665</v>
      </c>
      <c r="G561" s="117" t="s">
        <v>117</v>
      </c>
      <c r="H561" s="114" t="s">
        <v>1717</v>
      </c>
      <c r="I561" s="118">
        <f>+'14'!I20</f>
        <v>0</v>
      </c>
      <c r="J561" s="118" t="s">
        <v>6675</v>
      </c>
      <c r="K561" s="142"/>
      <c r="N561" s="112" t="s">
        <v>3199</v>
      </c>
      <c r="O561" s="112" t="s">
        <v>3200</v>
      </c>
    </row>
    <row r="562" spans="2:15" ht="12.75">
      <c r="B562" s="114" t="str">
        <f>INDEX(SUM!D:D,MATCH(SUM!$F$3,SUM!B:B,0),0)</f>
        <v>P085</v>
      </c>
      <c r="C562" s="116" t="s">
        <v>117</v>
      </c>
      <c r="D562" s="113" t="s">
        <v>1617</v>
      </c>
      <c r="E562" s="116">
        <f>+$E$2</f>
        <v>2020</v>
      </c>
      <c r="F562" s="113" t="s">
        <v>1666</v>
      </c>
      <c r="G562" s="117" t="s">
        <v>117</v>
      </c>
      <c r="H562" s="114" t="s">
        <v>1718</v>
      </c>
      <c r="I562" s="118">
        <f>+'14'!I21</f>
        <v>0</v>
      </c>
      <c r="J562" s="118" t="s">
        <v>6675</v>
      </c>
      <c r="K562" s="142"/>
      <c r="N562" s="112" t="s">
        <v>3201</v>
      </c>
      <c r="O562" s="112" t="s">
        <v>3202</v>
      </c>
    </row>
    <row r="563" spans="2:16" ht="12.75">
      <c r="B563" s="114" t="str">
        <f>INDEX(SUM!D:D,MATCH(SUM!$F$3,SUM!B:B,0),0)</f>
        <v>P085</v>
      </c>
      <c r="C563" s="116" t="s">
        <v>117</v>
      </c>
      <c r="D563" s="113" t="s">
        <v>1617</v>
      </c>
      <c r="E563" s="116">
        <f>+$E$2</f>
        <v>2020</v>
      </c>
      <c r="F563" s="113" t="s">
        <v>1667</v>
      </c>
      <c r="G563" s="117" t="s">
        <v>117</v>
      </c>
      <c r="H563" s="114" t="s">
        <v>1719</v>
      </c>
      <c r="I563" s="118">
        <f>+'14'!I22</f>
        <v>0</v>
      </c>
      <c r="J563" s="118" t="s">
        <v>6675</v>
      </c>
      <c r="K563" s="142"/>
      <c r="N563" s="112" t="s">
        <v>3203</v>
      </c>
      <c r="O563" s="112" t="s">
        <v>824</v>
      </c>
      <c r="P563" s="112" t="s">
        <v>3204</v>
      </c>
    </row>
    <row r="564" spans="2:16" ht="12.75">
      <c r="B564" s="114" t="str">
        <f>INDEX(SUM!D:D,MATCH(SUM!$F$3,SUM!B:B,0),0)</f>
        <v>P085</v>
      </c>
      <c r="C564" s="116" t="s">
        <v>117</v>
      </c>
      <c r="D564" s="113" t="s">
        <v>1617</v>
      </c>
      <c r="E564" s="116">
        <f>+$E$2</f>
        <v>2020</v>
      </c>
      <c r="F564" s="113" t="s">
        <v>1668</v>
      </c>
      <c r="G564" s="117" t="s">
        <v>117</v>
      </c>
      <c r="H564" s="114" t="s">
        <v>1720</v>
      </c>
      <c r="I564" s="118">
        <f>+'14'!I23</f>
        <v>0</v>
      </c>
      <c r="J564" s="118" t="s">
        <v>6675</v>
      </c>
      <c r="K564" s="142"/>
      <c r="N564" s="112" t="s">
        <v>3205</v>
      </c>
      <c r="O564" s="112" t="s">
        <v>3206</v>
      </c>
      <c r="P564" s="112" t="s">
        <v>3207</v>
      </c>
    </row>
    <row r="565" spans="2:16" ht="12.75">
      <c r="B565" s="114" t="str">
        <f>INDEX(SUM!D:D,MATCH(SUM!$F$3,SUM!B:B,0),0)</f>
        <v>P085</v>
      </c>
      <c r="C565" s="116" t="s">
        <v>117</v>
      </c>
      <c r="D565" s="113" t="s">
        <v>1617</v>
      </c>
      <c r="E565" s="116">
        <f>+$E$2</f>
        <v>2020</v>
      </c>
      <c r="F565" s="113" t="s">
        <v>1669</v>
      </c>
      <c r="G565" s="117" t="s">
        <v>117</v>
      </c>
      <c r="H565" s="114" t="s">
        <v>1721</v>
      </c>
      <c r="I565" s="118">
        <f>+'14'!I24</f>
        <v>0</v>
      </c>
      <c r="J565" s="118" t="s">
        <v>6675</v>
      </c>
      <c r="K565" s="142"/>
      <c r="N565" s="112" t="s">
        <v>891</v>
      </c>
      <c r="O565" s="112" t="s">
        <v>731</v>
      </c>
      <c r="P565" s="112" t="s">
        <v>3208</v>
      </c>
    </row>
    <row r="566" spans="5:16" ht="12.75">
      <c r="E566" s="116"/>
      <c r="F566" s="112"/>
      <c r="K566" s="142"/>
      <c r="N566" s="112" t="s">
        <v>3209</v>
      </c>
      <c r="O566" s="112" t="s">
        <v>732</v>
      </c>
      <c r="P566" s="112" t="s">
        <v>3210</v>
      </c>
    </row>
    <row r="567" spans="5:16" ht="12.75">
      <c r="E567" s="116"/>
      <c r="F567" s="112"/>
      <c r="N567" s="112" t="s">
        <v>3395</v>
      </c>
      <c r="O567" s="112" t="s">
        <v>3396</v>
      </c>
      <c r="P567" s="112" t="s">
        <v>3397</v>
      </c>
    </row>
    <row r="568" spans="5:16" ht="12.75">
      <c r="E568" s="116"/>
      <c r="F568" s="112"/>
      <c r="N568" s="112" t="s">
        <v>3398</v>
      </c>
      <c r="O568" s="112" t="s">
        <v>1035</v>
      </c>
      <c r="P568" s="112" t="s">
        <v>1364</v>
      </c>
    </row>
    <row r="569" spans="5:16" ht="12.75">
      <c r="E569" s="116"/>
      <c r="F569" s="112"/>
      <c r="N569" s="112" t="s">
        <v>3399</v>
      </c>
      <c r="O569" s="112" t="s">
        <v>1036</v>
      </c>
      <c r="P569" s="112" t="s">
        <v>1365</v>
      </c>
    </row>
    <row r="570" spans="5:16" ht="12.75">
      <c r="E570" s="116"/>
      <c r="F570" s="112"/>
      <c r="N570" s="112" t="s">
        <v>3400</v>
      </c>
      <c r="O570" s="112" t="s">
        <v>1037</v>
      </c>
      <c r="P570" s="112" t="s">
        <v>1366</v>
      </c>
    </row>
    <row r="571" spans="5:16" ht="12.75">
      <c r="E571" s="116"/>
      <c r="F571" s="112"/>
      <c r="N571" s="112" t="s">
        <v>3401</v>
      </c>
      <c r="O571" s="112" t="s">
        <v>1038</v>
      </c>
      <c r="P571" s="112" t="s">
        <v>1367</v>
      </c>
    </row>
    <row r="572" spans="5:16" ht="12.75">
      <c r="E572" s="116"/>
      <c r="F572" s="112"/>
      <c r="N572" s="112" t="s">
        <v>3402</v>
      </c>
      <c r="O572" s="112" t="s">
        <v>3115</v>
      </c>
      <c r="P572" s="112" t="s">
        <v>1368</v>
      </c>
    </row>
    <row r="573" spans="5:16" ht="12.75">
      <c r="E573" s="116"/>
      <c r="F573" s="112"/>
      <c r="N573" s="112" t="s">
        <v>3403</v>
      </c>
      <c r="O573" s="112" t="s">
        <v>3116</v>
      </c>
      <c r="P573" s="112" t="s">
        <v>1369</v>
      </c>
    </row>
    <row r="574" spans="5:16" ht="12.75">
      <c r="E574" s="116"/>
      <c r="F574" s="112"/>
      <c r="N574" s="112" t="s">
        <v>3404</v>
      </c>
      <c r="O574" s="112" t="s">
        <v>3118</v>
      </c>
      <c r="P574" s="112" t="s">
        <v>1370</v>
      </c>
    </row>
    <row r="575" spans="5:16" ht="12.75">
      <c r="E575" s="116"/>
      <c r="F575" s="112"/>
      <c r="N575" s="112" t="s">
        <v>3405</v>
      </c>
      <c r="O575" s="112" t="s">
        <v>3126</v>
      </c>
      <c r="P575" s="112" t="s">
        <v>1371</v>
      </c>
    </row>
    <row r="576" spans="5:16" ht="12.75">
      <c r="E576" s="116"/>
      <c r="F576" s="112"/>
      <c r="N576" s="112" t="s">
        <v>3406</v>
      </c>
      <c r="O576" s="112" t="s">
        <v>3142</v>
      </c>
      <c r="P576" s="112" t="s">
        <v>1372</v>
      </c>
    </row>
    <row r="577" spans="5:16" ht="12.75">
      <c r="E577" s="116"/>
      <c r="F577" s="112"/>
      <c r="H577" s="117"/>
      <c r="N577" s="112" t="s">
        <v>3407</v>
      </c>
      <c r="O577" s="112" t="s">
        <v>3408</v>
      </c>
      <c r="P577" s="112" t="s">
        <v>1373</v>
      </c>
    </row>
    <row r="578" spans="5:16" ht="12.75">
      <c r="E578" s="116"/>
      <c r="F578" s="112"/>
      <c r="N578" s="112" t="s">
        <v>3409</v>
      </c>
      <c r="O578" s="112" t="s">
        <v>3410</v>
      </c>
      <c r="P578" s="112" t="s">
        <v>1374</v>
      </c>
    </row>
    <row r="579" spans="5:16" ht="12.75">
      <c r="E579" s="116"/>
      <c r="F579" s="112"/>
      <c r="N579" s="112" t="s">
        <v>3411</v>
      </c>
      <c r="O579" s="112" t="s">
        <v>3412</v>
      </c>
      <c r="P579" s="112" t="s">
        <v>1375</v>
      </c>
    </row>
    <row r="580" spans="5:16" ht="12.75">
      <c r="E580" s="116"/>
      <c r="F580" s="112"/>
      <c r="N580" s="112" t="s">
        <v>3413</v>
      </c>
      <c r="O580" s="112" t="s">
        <v>3414</v>
      </c>
      <c r="P580" s="112" t="s">
        <v>1376</v>
      </c>
    </row>
    <row r="581" spans="2:16" ht="12.75">
      <c r="B581" s="114" t="str">
        <f>INDEX(SUM!D:D,MATCH(SUM!$F$3,SUM!B:B,0),0)</f>
        <v>P085</v>
      </c>
      <c r="C581" s="116">
        <v>21</v>
      </c>
      <c r="D581" s="113" t="s">
        <v>908</v>
      </c>
      <c r="E581" s="116">
        <f aca="true" t="shared" si="10" ref="E581:E619">+$E$2</f>
        <v>2020</v>
      </c>
      <c r="F581" s="181" t="s">
        <v>909</v>
      </c>
      <c r="G581" s="117" t="s">
        <v>651</v>
      </c>
      <c r="H581" s="114" t="str">
        <f>'04'!C18</f>
        <v>LEGISLATIVA</v>
      </c>
      <c r="I581" s="118">
        <f>'04'!D18</f>
        <v>0</v>
      </c>
      <c r="J581" s="118"/>
      <c r="K581" s="142" t="str">
        <f>INDEX(PA_EXTRACAOITEM!C:C,MATCH(F581,PA_EXTRACAOITEM!A:A,0),0)</f>
        <v>LEGISLATIVA</v>
      </c>
      <c r="N581" s="112" t="s">
        <v>2582</v>
      </c>
      <c r="O581" s="112">
        <v>19239911</v>
      </c>
      <c r="P581" s="112" t="s">
        <v>2583</v>
      </c>
    </row>
    <row r="582" spans="2:16" ht="12.75">
      <c r="B582" s="114" t="str">
        <f>INDEX(SUM!D:D,MATCH(SUM!$F$3,SUM!B:B,0),0)</f>
        <v>P085</v>
      </c>
      <c r="C582" s="116">
        <v>21</v>
      </c>
      <c r="D582" s="113" t="s">
        <v>908</v>
      </c>
      <c r="E582" s="116">
        <f t="shared" si="10"/>
        <v>2020</v>
      </c>
      <c r="F582" s="181" t="s">
        <v>911</v>
      </c>
      <c r="G582" s="117" t="s">
        <v>677</v>
      </c>
      <c r="H582" s="114" t="str">
        <f>'04'!C19</f>
        <v>JUDICIÁRIA</v>
      </c>
      <c r="I582" s="118">
        <f>'04'!D19</f>
        <v>0</v>
      </c>
      <c r="J582" s="118"/>
      <c r="K582" s="142" t="str">
        <f>INDEX(PA_EXTRACAOITEM!C:C,MATCH(F582,PA_EXTRACAOITEM!A:A,0),0)</f>
        <v>JUDICIÁRIA</v>
      </c>
      <c r="N582" s="112" t="s">
        <v>2584</v>
      </c>
      <c r="O582" s="112">
        <v>19239913</v>
      </c>
      <c r="P582" s="112" t="s">
        <v>2585</v>
      </c>
    </row>
    <row r="583" spans="2:16" ht="12.75">
      <c r="B583" s="114" t="str">
        <f>INDEX(SUM!D:D,MATCH(SUM!$F$3,SUM!B:B,0),0)</f>
        <v>P085</v>
      </c>
      <c r="C583" s="116">
        <v>21</v>
      </c>
      <c r="D583" s="113" t="s">
        <v>908</v>
      </c>
      <c r="E583" s="116">
        <f t="shared" si="10"/>
        <v>2020</v>
      </c>
      <c r="F583" s="181" t="s">
        <v>913</v>
      </c>
      <c r="G583" s="117" t="s">
        <v>703</v>
      </c>
      <c r="H583" s="114" t="str">
        <f>'04'!C20</f>
        <v>ESSENCIAL À JUSTIÇA</v>
      </c>
      <c r="I583" s="118">
        <f>'04'!D20</f>
        <v>0</v>
      </c>
      <c r="J583" s="118"/>
      <c r="K583" s="142" t="str">
        <f>INDEX(PA_EXTRACAOITEM!C:C,MATCH(F583,PA_EXTRACAOITEM!A:A,0),0)</f>
        <v>ESSENCIAL À JUSTIÇA</v>
      </c>
      <c r="N583" s="112" t="s">
        <v>2586</v>
      </c>
      <c r="O583" s="112">
        <v>19300000</v>
      </c>
      <c r="P583" s="112" t="s">
        <v>2587</v>
      </c>
    </row>
    <row r="584" spans="2:16" ht="12.75">
      <c r="B584" s="114" t="str">
        <f>INDEX(SUM!D:D,MATCH(SUM!$F$3,SUM!B:B,0),0)</f>
        <v>P085</v>
      </c>
      <c r="C584" s="116">
        <v>21</v>
      </c>
      <c r="D584" s="113" t="s">
        <v>908</v>
      </c>
      <c r="E584" s="116">
        <f t="shared" si="10"/>
        <v>2020</v>
      </c>
      <c r="F584" s="181" t="s">
        <v>915</v>
      </c>
      <c r="G584" s="117" t="s">
        <v>800</v>
      </c>
      <c r="H584" s="114" t="str">
        <f>'04'!C21</f>
        <v>ADMINISTRAÇÃO</v>
      </c>
      <c r="I584" s="118">
        <f>'04'!D21</f>
        <v>0</v>
      </c>
      <c r="J584" s="118"/>
      <c r="K584" s="142" t="str">
        <f>INDEX(PA_EXTRACAOITEM!C:C,MATCH(F584,PA_EXTRACAOITEM!A:A,0),0)</f>
        <v>ADMINISTRAÇÃO</v>
      </c>
      <c r="N584" s="112" t="s">
        <v>2588</v>
      </c>
      <c r="O584" s="112">
        <v>19300111</v>
      </c>
      <c r="P584" s="112" t="s">
        <v>2589</v>
      </c>
    </row>
    <row r="585" spans="2:16" ht="12.75">
      <c r="B585" s="114" t="str">
        <f>INDEX(SUM!D:D,MATCH(SUM!$F$3,SUM!B:B,0),0)</f>
        <v>P085</v>
      </c>
      <c r="C585" s="116">
        <v>21</v>
      </c>
      <c r="D585" s="113" t="s">
        <v>908</v>
      </c>
      <c r="E585" s="116">
        <f t="shared" si="10"/>
        <v>2020</v>
      </c>
      <c r="F585" s="181" t="s">
        <v>917</v>
      </c>
      <c r="G585" s="117" t="s">
        <v>871</v>
      </c>
      <c r="H585" s="114" t="str">
        <f>'04'!C22</f>
        <v>DEFESA NACIONAL</v>
      </c>
      <c r="I585" s="118">
        <f>'04'!D22</f>
        <v>0</v>
      </c>
      <c r="J585" s="118"/>
      <c r="K585" s="142" t="str">
        <f>INDEX(PA_EXTRACAOITEM!C:C,MATCH(F585,PA_EXTRACAOITEM!A:A,0),0)</f>
        <v>DEFESA NACIONAL</v>
      </c>
      <c r="N585" s="112" t="s">
        <v>2590</v>
      </c>
      <c r="O585" s="112">
        <v>19300211</v>
      </c>
      <c r="P585" s="112" t="s">
        <v>2591</v>
      </c>
    </row>
    <row r="586" spans="2:16" ht="12.75">
      <c r="B586" s="114" t="str">
        <f>INDEX(SUM!D:D,MATCH(SUM!$F$3,SUM!B:B,0),0)</f>
        <v>P085</v>
      </c>
      <c r="C586" s="116">
        <v>21</v>
      </c>
      <c r="D586" s="113" t="s">
        <v>908</v>
      </c>
      <c r="E586" s="116">
        <f t="shared" si="10"/>
        <v>2020</v>
      </c>
      <c r="F586" s="181" t="s">
        <v>919</v>
      </c>
      <c r="G586" s="117" t="s">
        <v>873</v>
      </c>
      <c r="H586" s="114" t="str">
        <f>'04'!C23</f>
        <v>SEGURANÇA PÚBLICA</v>
      </c>
      <c r="I586" s="118">
        <f>'04'!D23</f>
        <v>0</v>
      </c>
      <c r="J586" s="118"/>
      <c r="K586" s="142" t="str">
        <f>INDEX(PA_EXTRACAOITEM!C:C,MATCH(F586,PA_EXTRACAOITEM!A:A,0),0)</f>
        <v>SEGURANÇA PÚBLICA</v>
      </c>
      <c r="N586" s="112" t="s">
        <v>2592</v>
      </c>
      <c r="O586" s="112">
        <v>19900000</v>
      </c>
      <c r="P586" s="112" t="s">
        <v>2593</v>
      </c>
    </row>
    <row r="587" spans="2:16" ht="12.75">
      <c r="B587" s="114" t="str">
        <f>INDEX(SUM!D:D,MATCH(SUM!$F$3,SUM!B:B,0),0)</f>
        <v>P085</v>
      </c>
      <c r="C587" s="116">
        <v>21</v>
      </c>
      <c r="D587" s="113" t="s">
        <v>908</v>
      </c>
      <c r="E587" s="116">
        <f t="shared" si="10"/>
        <v>2020</v>
      </c>
      <c r="F587" s="181" t="s">
        <v>921</v>
      </c>
      <c r="G587" s="117" t="s">
        <v>875</v>
      </c>
      <c r="H587" s="114" t="str">
        <f>'04'!C24</f>
        <v>RELAÇÕES EXTERIORES</v>
      </c>
      <c r="I587" s="118">
        <f>'04'!D24</f>
        <v>0</v>
      </c>
      <c r="J587" s="118"/>
      <c r="K587" s="142" t="str">
        <f>INDEX(PA_EXTRACAOITEM!C:C,MATCH(F587,PA_EXTRACAOITEM!A:A,0),0)</f>
        <v>RELAÇÕES EXTERIORES</v>
      </c>
      <c r="N587" s="112" t="s">
        <v>2594</v>
      </c>
      <c r="O587" s="112">
        <v>19900111</v>
      </c>
      <c r="P587" s="112" t="s">
        <v>2595</v>
      </c>
    </row>
    <row r="588" spans="2:16" ht="12.75">
      <c r="B588" s="114" t="str">
        <f>INDEX(SUM!D:D,MATCH(SUM!$F$3,SUM!B:B,0),0)</f>
        <v>P085</v>
      </c>
      <c r="C588" s="116">
        <v>21</v>
      </c>
      <c r="D588" s="113" t="s">
        <v>908</v>
      </c>
      <c r="E588" s="116">
        <f t="shared" si="10"/>
        <v>2020</v>
      </c>
      <c r="F588" s="181" t="s">
        <v>923</v>
      </c>
      <c r="G588" s="117" t="s">
        <v>924</v>
      </c>
      <c r="H588" s="114" t="str">
        <f>'04'!C25</f>
        <v>ASSISTÊNCIA SOCIAL</v>
      </c>
      <c r="I588" s="118">
        <f>'04'!D25</f>
        <v>0</v>
      </c>
      <c r="J588" s="118"/>
      <c r="K588" s="142" t="str">
        <f>INDEX(PA_EXTRACAOITEM!C:C,MATCH(F588,PA_EXTRACAOITEM!A:A,0),0)</f>
        <v>ASSISTÊNCIA SOCIAL</v>
      </c>
      <c r="N588" s="112" t="s">
        <v>2596</v>
      </c>
      <c r="O588" s="112">
        <v>19900311</v>
      </c>
      <c r="P588" s="112" t="s">
        <v>2597</v>
      </c>
    </row>
    <row r="589" spans="2:16" ht="12.75">
      <c r="B589" s="114" t="str">
        <f>INDEX(SUM!D:D,MATCH(SUM!$F$3,SUM!B:B,0),0)</f>
        <v>P085</v>
      </c>
      <c r="C589" s="116">
        <v>21</v>
      </c>
      <c r="D589" s="113" t="s">
        <v>908</v>
      </c>
      <c r="E589" s="116">
        <f t="shared" si="10"/>
        <v>2020</v>
      </c>
      <c r="F589" s="181" t="s">
        <v>925</v>
      </c>
      <c r="G589" s="117" t="s">
        <v>926</v>
      </c>
      <c r="H589" s="114" t="str">
        <f>'04'!C26</f>
        <v>PREVIDÊNCIA SOCIAL</v>
      </c>
      <c r="I589" s="118">
        <f>'04'!D26</f>
        <v>0</v>
      </c>
      <c r="J589" s="118"/>
      <c r="K589" s="142" t="str">
        <f>INDEX(PA_EXTRACAOITEM!C:C,MATCH(F589,PA_EXTRACAOITEM!A:A,0),0)</f>
        <v>PREVIDÊNCIA SOCIAL</v>
      </c>
      <c r="N589" s="112" t="s">
        <v>2598</v>
      </c>
      <c r="O589" s="112">
        <v>19900312</v>
      </c>
      <c r="P589" s="112" t="s">
        <v>2599</v>
      </c>
    </row>
    <row r="590" spans="2:16" ht="12.75">
      <c r="B590" s="114" t="str">
        <f>INDEX(SUM!D:D,MATCH(SUM!$F$3,SUM!B:B,0),0)</f>
        <v>P085</v>
      </c>
      <c r="C590" s="116">
        <v>21</v>
      </c>
      <c r="D590" s="113" t="s">
        <v>908</v>
      </c>
      <c r="E590" s="116">
        <f t="shared" si="10"/>
        <v>2020</v>
      </c>
      <c r="F590" s="181" t="s">
        <v>928</v>
      </c>
      <c r="G590" s="117" t="s">
        <v>929</v>
      </c>
      <c r="H590" s="114" t="str">
        <f>'04'!C27</f>
        <v>SAÚDE</v>
      </c>
      <c r="I590" s="118">
        <f>'04'!D27</f>
        <v>0</v>
      </c>
      <c r="J590" s="118"/>
      <c r="K590" s="142" t="str">
        <f>INDEX(PA_EXTRACAOITEM!C:C,MATCH(F590,PA_EXTRACAOITEM!A:A,0),0)</f>
        <v>SAÚDE</v>
      </c>
      <c r="N590" s="112" t="s">
        <v>2600</v>
      </c>
      <c r="O590" s="112">
        <v>19901211</v>
      </c>
      <c r="P590" s="112" t="s">
        <v>2601</v>
      </c>
    </row>
    <row r="591" spans="2:16" ht="12.75">
      <c r="B591" s="114" t="str">
        <f>INDEX(SUM!D:D,MATCH(SUM!$F$3,SUM!B:B,0),0)</f>
        <v>P085</v>
      </c>
      <c r="C591" s="116">
        <v>21</v>
      </c>
      <c r="D591" s="113" t="s">
        <v>908</v>
      </c>
      <c r="E591" s="116">
        <f t="shared" si="10"/>
        <v>2020</v>
      </c>
      <c r="F591" s="181" t="s">
        <v>930</v>
      </c>
      <c r="G591" s="117" t="s">
        <v>931</v>
      </c>
      <c r="H591" s="114" t="str">
        <f>'04'!C28</f>
        <v>Atenção Básica</v>
      </c>
      <c r="I591" s="118">
        <f>'04'!D28</f>
        <v>0</v>
      </c>
      <c r="J591" s="118"/>
      <c r="K591" s="142" t="str">
        <f>INDEX(PA_EXTRACAOITEM!C:C,MATCH(F591,PA_EXTRACAOITEM!A:A,0),0)</f>
        <v>Atenção Básica</v>
      </c>
      <c r="N591" s="112" t="s">
        <v>2602</v>
      </c>
      <c r="O591" s="112">
        <v>19901221</v>
      </c>
      <c r="P591" s="112" t="s">
        <v>2603</v>
      </c>
    </row>
    <row r="592" spans="2:16" ht="12.75">
      <c r="B592" s="114" t="str">
        <f>INDEX(SUM!D:D,MATCH(SUM!$F$3,SUM!B:B,0),0)</f>
        <v>P085</v>
      </c>
      <c r="C592" s="116">
        <v>21</v>
      </c>
      <c r="D592" s="113" t="s">
        <v>908</v>
      </c>
      <c r="E592" s="116">
        <f t="shared" si="10"/>
        <v>2020</v>
      </c>
      <c r="F592" s="181" t="s">
        <v>932</v>
      </c>
      <c r="G592" s="117" t="s">
        <v>933</v>
      </c>
      <c r="H592" s="114" t="str">
        <f>'04'!C29</f>
        <v>Assistência Hospitalar e Ambulatorial</v>
      </c>
      <c r="I592" s="118">
        <f>'04'!D29</f>
        <v>0</v>
      </c>
      <c r="J592" s="118"/>
      <c r="K592" s="142" t="str">
        <f>INDEX(PA_EXTRACAOITEM!C:C,MATCH(F592,PA_EXTRACAOITEM!A:A,0),0)</f>
        <v>Assistência Hospitalar e Ambulatorial</v>
      </c>
      <c r="N592" s="112" t="s">
        <v>2604</v>
      </c>
      <c r="O592" s="112">
        <v>19909911</v>
      </c>
      <c r="P592" s="112" t="s">
        <v>2605</v>
      </c>
    </row>
    <row r="593" spans="2:16" ht="12.75">
      <c r="B593" s="114" t="str">
        <f>INDEX(SUM!D:D,MATCH(SUM!$F$3,SUM!B:B,0),0)</f>
        <v>P085</v>
      </c>
      <c r="C593" s="116">
        <v>21</v>
      </c>
      <c r="D593" s="113" t="s">
        <v>908</v>
      </c>
      <c r="E593" s="116">
        <f t="shared" si="10"/>
        <v>2020</v>
      </c>
      <c r="F593" s="181" t="s">
        <v>934</v>
      </c>
      <c r="G593" s="117" t="s">
        <v>935</v>
      </c>
      <c r="H593" s="114" t="str">
        <f>'04'!C30</f>
        <v>Suporte Profilático e Terapêutico</v>
      </c>
      <c r="I593" s="118">
        <f>'04'!D30</f>
        <v>0</v>
      </c>
      <c r="J593" s="118"/>
      <c r="K593" s="142" t="str">
        <f>INDEX(PA_EXTRACAOITEM!C:C,MATCH(F593,PA_EXTRACAOITEM!A:A,0),0)</f>
        <v>Suporte Profilático e Terapêutico</v>
      </c>
      <c r="N593" s="112" t="s">
        <v>2606</v>
      </c>
      <c r="O593" s="112">
        <v>19909912</v>
      </c>
      <c r="P593" s="112" t="s">
        <v>2607</v>
      </c>
    </row>
    <row r="594" spans="2:16" ht="12.75">
      <c r="B594" s="114" t="str">
        <f>INDEX(SUM!D:D,MATCH(SUM!$F$3,SUM!B:B,0),0)</f>
        <v>P085</v>
      </c>
      <c r="C594" s="116">
        <v>21</v>
      </c>
      <c r="D594" s="113" t="s">
        <v>908</v>
      </c>
      <c r="E594" s="116">
        <f t="shared" si="10"/>
        <v>2020</v>
      </c>
      <c r="F594" s="181" t="s">
        <v>936</v>
      </c>
      <c r="G594" s="117" t="s">
        <v>937</v>
      </c>
      <c r="H594" s="114" t="str">
        <f>'04'!C31</f>
        <v>Vigilância Sanitária</v>
      </c>
      <c r="I594" s="118">
        <f>'04'!D31</f>
        <v>0</v>
      </c>
      <c r="J594" s="118"/>
      <c r="K594" s="142" t="str">
        <f>INDEX(PA_EXTRACAOITEM!C:C,MATCH(F594,PA_EXTRACAOITEM!A:A,0),0)</f>
        <v>Vigilância Sanitária</v>
      </c>
      <c r="N594" s="112" t="s">
        <v>2608</v>
      </c>
      <c r="O594" s="112">
        <v>19909913</v>
      </c>
      <c r="P594" s="112" t="s">
        <v>2609</v>
      </c>
    </row>
    <row r="595" spans="2:16" ht="12.75">
      <c r="B595" s="114" t="str">
        <f>INDEX(SUM!D:D,MATCH(SUM!$F$3,SUM!B:B,0),0)</f>
        <v>P085</v>
      </c>
      <c r="C595" s="116">
        <v>21</v>
      </c>
      <c r="D595" s="113" t="s">
        <v>908</v>
      </c>
      <c r="E595" s="116">
        <f t="shared" si="10"/>
        <v>2020</v>
      </c>
      <c r="F595" s="181" t="s">
        <v>938</v>
      </c>
      <c r="G595" s="117" t="s">
        <v>939</v>
      </c>
      <c r="H595" s="114" t="str">
        <f>'04'!C32</f>
        <v>Vigilância Epidemiológica</v>
      </c>
      <c r="I595" s="118">
        <f>'04'!D32</f>
        <v>0</v>
      </c>
      <c r="J595" s="118"/>
      <c r="K595" s="142" t="str">
        <f>INDEX(PA_EXTRACAOITEM!C:C,MATCH(F595,PA_EXTRACAOITEM!A:A,0),0)</f>
        <v>Vigilância Epidemiológica</v>
      </c>
      <c r="N595" s="112" t="s">
        <v>2610</v>
      </c>
      <c r="O595" s="112">
        <v>19909914</v>
      </c>
      <c r="P595" s="112" t="s">
        <v>2611</v>
      </c>
    </row>
    <row r="596" spans="2:16" ht="12.75">
      <c r="B596" s="114" t="str">
        <f>INDEX(SUM!D:D,MATCH(SUM!$F$3,SUM!B:B,0),0)</f>
        <v>P085</v>
      </c>
      <c r="C596" s="116">
        <v>21</v>
      </c>
      <c r="D596" s="113" t="s">
        <v>908</v>
      </c>
      <c r="E596" s="116">
        <f t="shared" si="10"/>
        <v>2020</v>
      </c>
      <c r="F596" s="181" t="s">
        <v>940</v>
      </c>
      <c r="G596" s="117" t="s">
        <v>941</v>
      </c>
      <c r="H596" s="114" t="str">
        <f>'04'!C33</f>
        <v>Alimentação e Nutrição</v>
      </c>
      <c r="I596" s="118">
        <f>'04'!D33</f>
        <v>0</v>
      </c>
      <c r="J596" s="118"/>
      <c r="K596" s="142" t="str">
        <f>INDEX(PA_EXTRACAOITEM!C:C,MATCH(F596,PA_EXTRACAOITEM!A:A,0),0)</f>
        <v>Alimentação e Nutrição</v>
      </c>
      <c r="N596" s="112" t="s">
        <v>2612</v>
      </c>
      <c r="O596" s="112">
        <v>19909921</v>
      </c>
      <c r="P596" s="112" t="s">
        <v>2613</v>
      </c>
    </row>
    <row r="597" spans="2:16" ht="12.75">
      <c r="B597" s="114" t="str">
        <f>INDEX(SUM!D:D,MATCH(SUM!$F$3,SUM!B:B,0),0)</f>
        <v>P085</v>
      </c>
      <c r="C597" s="116">
        <v>21</v>
      </c>
      <c r="D597" s="113" t="s">
        <v>908</v>
      </c>
      <c r="E597" s="116">
        <f t="shared" si="10"/>
        <v>2020</v>
      </c>
      <c r="F597" s="181" t="s">
        <v>942</v>
      </c>
      <c r="G597" s="117" t="s">
        <v>943</v>
      </c>
      <c r="H597" s="114" t="str">
        <f>'04'!C34</f>
        <v>Demais Subfunções</v>
      </c>
      <c r="I597" s="118">
        <f>'04'!D34</f>
        <v>0</v>
      </c>
      <c r="J597" s="118"/>
      <c r="K597" s="142" t="str">
        <f>INDEX(PA_EXTRACAOITEM!C:C,MATCH(F597,PA_EXTRACAOITEM!A:A,0),0)</f>
        <v>Demais Subfunções</v>
      </c>
      <c r="N597" s="112" t="s">
        <v>2614</v>
      </c>
      <c r="O597" s="112">
        <v>19909922</v>
      </c>
      <c r="P597" s="112" t="s">
        <v>2615</v>
      </c>
    </row>
    <row r="598" spans="2:16" ht="12.75">
      <c r="B598" s="114" t="str">
        <f>INDEX(SUM!D:D,MATCH(SUM!$F$3,SUM!B:B,0),0)</f>
        <v>P085</v>
      </c>
      <c r="C598" s="116">
        <v>21</v>
      </c>
      <c r="D598" s="113" t="s">
        <v>908</v>
      </c>
      <c r="E598" s="116">
        <f t="shared" si="10"/>
        <v>2020</v>
      </c>
      <c r="F598" s="181" t="s">
        <v>944</v>
      </c>
      <c r="G598" s="117" t="s">
        <v>945</v>
      </c>
      <c r="H598" s="114" t="str">
        <f>'04'!C35</f>
        <v>TRABALHO</v>
      </c>
      <c r="I598" s="118">
        <f>'04'!D35</f>
        <v>0</v>
      </c>
      <c r="J598" s="118"/>
      <c r="K598" s="142" t="str">
        <f>INDEX(PA_EXTRACAOITEM!C:C,MATCH(F598,PA_EXTRACAOITEM!A:A,0),0)</f>
        <v>TRABALHO</v>
      </c>
      <c r="N598" s="112" t="s">
        <v>2616</v>
      </c>
      <c r="O598" s="112">
        <v>20000000</v>
      </c>
      <c r="P598" s="112" t="s">
        <v>287</v>
      </c>
    </row>
    <row r="599" spans="2:16" ht="12.75">
      <c r="B599" s="114" t="str">
        <f>INDEX(SUM!D:D,MATCH(SUM!$F$3,SUM!B:B,0),0)</f>
        <v>P085</v>
      </c>
      <c r="C599" s="116">
        <v>21</v>
      </c>
      <c r="D599" s="113" t="s">
        <v>908</v>
      </c>
      <c r="E599" s="116">
        <f t="shared" si="10"/>
        <v>2020</v>
      </c>
      <c r="F599" s="181" t="s">
        <v>947</v>
      </c>
      <c r="G599" s="117" t="s">
        <v>948</v>
      </c>
      <c r="H599" s="114" t="str">
        <f>'04'!C36</f>
        <v>EDUCAÇÃO</v>
      </c>
      <c r="I599" s="118">
        <f>'04'!D36</f>
        <v>0</v>
      </c>
      <c r="J599" s="118"/>
      <c r="K599" s="142" t="str">
        <f>INDEX(PA_EXTRACAOITEM!C:C,MATCH(F599,PA_EXTRACAOITEM!A:A,0),0)</f>
        <v>EDUCAÇÃO</v>
      </c>
      <c r="N599" s="112" t="s">
        <v>2617</v>
      </c>
      <c r="O599" s="112">
        <v>21000000</v>
      </c>
      <c r="P599" s="112" t="s">
        <v>2618</v>
      </c>
    </row>
    <row r="600" spans="2:16" ht="12.75">
      <c r="B600" s="114" t="str">
        <f>INDEX(SUM!D:D,MATCH(SUM!$F$3,SUM!B:B,0),0)</f>
        <v>P085</v>
      </c>
      <c r="C600" s="116">
        <v>21</v>
      </c>
      <c r="D600" s="113" t="s">
        <v>908</v>
      </c>
      <c r="E600" s="116">
        <f t="shared" si="10"/>
        <v>2020</v>
      </c>
      <c r="F600" s="181" t="s">
        <v>949</v>
      </c>
      <c r="G600" s="117" t="s">
        <v>950</v>
      </c>
      <c r="H600" s="114" t="str">
        <f>'04'!C37</f>
        <v>Ensino Fundamental</v>
      </c>
      <c r="I600" s="118">
        <f>'04'!D37</f>
        <v>0</v>
      </c>
      <c r="J600" s="118"/>
      <c r="K600" s="142" t="str">
        <f>INDEX(PA_EXTRACAOITEM!C:C,MATCH(F600,PA_EXTRACAOITEM!A:A,0),0)</f>
        <v>Ensino Fundamental</v>
      </c>
      <c r="N600" s="112" t="s">
        <v>2619</v>
      </c>
      <c r="O600" s="112">
        <v>21100000</v>
      </c>
      <c r="P600" s="112" t="s">
        <v>2620</v>
      </c>
    </row>
    <row r="601" spans="2:16" ht="12.75">
      <c r="B601" s="114" t="str">
        <f>INDEX(SUM!D:D,MATCH(SUM!$F$3,SUM!B:B,0),0)</f>
        <v>P085</v>
      </c>
      <c r="C601" s="116">
        <v>21</v>
      </c>
      <c r="D601" s="113" t="s">
        <v>908</v>
      </c>
      <c r="E601" s="116">
        <f t="shared" si="10"/>
        <v>2020</v>
      </c>
      <c r="F601" s="181" t="s">
        <v>951</v>
      </c>
      <c r="G601" s="117" t="s">
        <v>952</v>
      </c>
      <c r="H601" s="114" t="str">
        <f>'04'!C38</f>
        <v>Educação Infantil</v>
      </c>
      <c r="I601" s="118">
        <f>'04'!D38</f>
        <v>0</v>
      </c>
      <c r="J601" s="118"/>
      <c r="K601" s="142" t="str">
        <f>INDEX(PA_EXTRACAOITEM!C:C,MATCH(F601,PA_EXTRACAOITEM!A:A,0),0)</f>
        <v>Educação Infantil</v>
      </c>
      <c r="N601" s="112" t="s">
        <v>2621</v>
      </c>
      <c r="O601" s="112">
        <v>21180151</v>
      </c>
      <c r="P601" s="112" t="s">
        <v>2622</v>
      </c>
    </row>
    <row r="602" spans="2:16" ht="12.75">
      <c r="B602" s="114" t="str">
        <f>INDEX(SUM!D:D,MATCH(SUM!$F$3,SUM!B:B,0),0)</f>
        <v>P085</v>
      </c>
      <c r="C602" s="116">
        <v>21</v>
      </c>
      <c r="D602" s="113" t="s">
        <v>908</v>
      </c>
      <c r="E602" s="116">
        <f t="shared" si="10"/>
        <v>2020</v>
      </c>
      <c r="F602" s="181" t="s">
        <v>953</v>
      </c>
      <c r="G602" s="117" t="s">
        <v>954</v>
      </c>
      <c r="H602" s="114" t="str">
        <f>'04'!C39</f>
        <v>Demais Subfunções</v>
      </c>
      <c r="I602" s="118">
        <f>'04'!D39</f>
        <v>0</v>
      </c>
      <c r="J602" s="118"/>
      <c r="K602" s="142" t="str">
        <f>INDEX(PA_EXTRACAOITEM!C:C,MATCH(F602,PA_EXTRACAOITEM!A:A,0),0)</f>
        <v>Demais Subfunções</v>
      </c>
      <c r="N602" s="112" t="s">
        <v>2623</v>
      </c>
      <c r="O602" s="112">
        <v>21190011</v>
      </c>
      <c r="P602" s="112" t="s">
        <v>2624</v>
      </c>
    </row>
    <row r="603" spans="2:16" ht="12.75">
      <c r="B603" s="114" t="str">
        <f>INDEX(SUM!D:D,MATCH(SUM!$F$3,SUM!B:B,0),0)</f>
        <v>P085</v>
      </c>
      <c r="C603" s="116">
        <v>21</v>
      </c>
      <c r="D603" s="113" t="s">
        <v>908</v>
      </c>
      <c r="E603" s="116">
        <f t="shared" si="10"/>
        <v>2020</v>
      </c>
      <c r="F603" s="181" t="s">
        <v>955</v>
      </c>
      <c r="G603" s="117" t="s">
        <v>956</v>
      </c>
      <c r="H603" s="114" t="str">
        <f>'04'!C40</f>
        <v>CULTURA</v>
      </c>
      <c r="I603" s="118">
        <f>'04'!D40</f>
        <v>0</v>
      </c>
      <c r="J603" s="118"/>
      <c r="K603" s="142" t="str">
        <f>INDEX(PA_EXTRACAOITEM!C:C,MATCH(F603,PA_EXTRACAOITEM!A:A,0),0)</f>
        <v>CULTURA</v>
      </c>
      <c r="N603" s="112" t="s">
        <v>2625</v>
      </c>
      <c r="O603" s="112">
        <v>22000000</v>
      </c>
      <c r="P603" s="112" t="s">
        <v>2626</v>
      </c>
    </row>
    <row r="604" spans="2:16" ht="12.75">
      <c r="B604" s="114" t="str">
        <f>INDEX(SUM!D:D,MATCH(SUM!$F$3,SUM!B:B,0),0)</f>
        <v>P085</v>
      </c>
      <c r="C604" s="116">
        <v>21</v>
      </c>
      <c r="D604" s="113" t="s">
        <v>908</v>
      </c>
      <c r="E604" s="116">
        <f t="shared" si="10"/>
        <v>2020</v>
      </c>
      <c r="F604" s="181" t="s">
        <v>958</v>
      </c>
      <c r="G604" s="117" t="s">
        <v>959</v>
      </c>
      <c r="H604" s="114" t="str">
        <f>'04'!C41</f>
        <v>DIREITOS DA CIDADANIA</v>
      </c>
      <c r="I604" s="118">
        <f>'04'!D41</f>
        <v>0</v>
      </c>
      <c r="J604" s="118"/>
      <c r="K604" s="142" t="str">
        <f>INDEX(PA_EXTRACAOITEM!C:C,MATCH(F604,PA_EXTRACAOITEM!A:A,0),0)</f>
        <v>DIREITOS DA CIDADANIA</v>
      </c>
      <c r="N604" s="112" t="s">
        <v>2627</v>
      </c>
      <c r="O604" s="112">
        <v>22100000</v>
      </c>
      <c r="P604" s="112" t="s">
        <v>2628</v>
      </c>
    </row>
    <row r="605" spans="2:16" ht="12.75">
      <c r="B605" s="114" t="str">
        <f>INDEX(SUM!D:D,MATCH(SUM!$F$3,SUM!B:B,0),0)</f>
        <v>P085</v>
      </c>
      <c r="C605" s="116">
        <v>21</v>
      </c>
      <c r="D605" s="113" t="s">
        <v>908</v>
      </c>
      <c r="E605" s="116">
        <f t="shared" si="10"/>
        <v>2020</v>
      </c>
      <c r="F605" s="181" t="s">
        <v>961</v>
      </c>
      <c r="G605" s="117" t="s">
        <v>962</v>
      </c>
      <c r="H605" s="114" t="str">
        <f>'04'!C42</f>
        <v>URBANISMO</v>
      </c>
      <c r="I605" s="118">
        <f>'04'!D42</f>
        <v>0</v>
      </c>
      <c r="J605" s="118"/>
      <c r="K605" s="142" t="str">
        <f>INDEX(PA_EXTRACAOITEM!C:C,MATCH(F605,PA_EXTRACAOITEM!A:A,0),0)</f>
        <v>URBANISMO</v>
      </c>
      <c r="N605" s="112" t="s">
        <v>2629</v>
      </c>
      <c r="O605" s="112">
        <v>22130011</v>
      </c>
      <c r="P605" s="112" t="s">
        <v>2630</v>
      </c>
    </row>
    <row r="606" spans="2:16" ht="12.75">
      <c r="B606" s="114" t="str">
        <f>INDEX(SUM!D:D,MATCH(SUM!$F$3,SUM!B:B,0),0)</f>
        <v>P085</v>
      </c>
      <c r="C606" s="116">
        <v>21</v>
      </c>
      <c r="D606" s="113" t="s">
        <v>908</v>
      </c>
      <c r="E606" s="116">
        <f t="shared" si="10"/>
        <v>2020</v>
      </c>
      <c r="F606" s="181" t="s">
        <v>964</v>
      </c>
      <c r="G606" s="117" t="s">
        <v>965</v>
      </c>
      <c r="H606" s="114" t="str">
        <f>'04'!C43</f>
        <v>HABITAÇÃO</v>
      </c>
      <c r="I606" s="118">
        <f>'04'!D43</f>
        <v>0</v>
      </c>
      <c r="J606" s="118"/>
      <c r="K606" s="142" t="str">
        <f>INDEX(PA_EXTRACAOITEM!C:C,MATCH(F606,PA_EXTRACAOITEM!A:A,0),0)</f>
        <v>HABITAÇÃO</v>
      </c>
      <c r="N606" s="112" t="s">
        <v>2631</v>
      </c>
      <c r="O606" s="112">
        <v>22180111</v>
      </c>
      <c r="P606" s="112" t="s">
        <v>2632</v>
      </c>
    </row>
    <row r="607" spans="2:16" ht="12.75">
      <c r="B607" s="114" t="str">
        <f>INDEX(SUM!D:D,MATCH(SUM!$F$3,SUM!B:B,0),0)</f>
        <v>P085</v>
      </c>
      <c r="C607" s="116">
        <v>21</v>
      </c>
      <c r="D607" s="113" t="s">
        <v>908</v>
      </c>
      <c r="E607" s="116">
        <f t="shared" si="10"/>
        <v>2020</v>
      </c>
      <c r="F607" s="181" t="s">
        <v>967</v>
      </c>
      <c r="G607" s="117" t="s">
        <v>968</v>
      </c>
      <c r="H607" s="114" t="str">
        <f>'04'!C44</f>
        <v>SANEAMENTO</v>
      </c>
      <c r="I607" s="118">
        <f>'04'!D44</f>
        <v>0</v>
      </c>
      <c r="J607" s="118"/>
      <c r="K607" s="142" t="str">
        <f>INDEX(PA_EXTRACAOITEM!C:C,MATCH(F607,PA_EXTRACAOITEM!A:A,0),0)</f>
        <v>SANEAMENTO</v>
      </c>
      <c r="N607" s="112" t="s">
        <v>2633</v>
      </c>
      <c r="O607" s="112">
        <v>22200000</v>
      </c>
      <c r="P607" s="112" t="s">
        <v>2634</v>
      </c>
    </row>
    <row r="608" spans="2:16" ht="12.75">
      <c r="B608" s="114" t="str">
        <f>INDEX(SUM!D:D,MATCH(SUM!$F$3,SUM!B:B,0),0)</f>
        <v>P085</v>
      </c>
      <c r="C608" s="116">
        <v>21</v>
      </c>
      <c r="D608" s="113" t="s">
        <v>908</v>
      </c>
      <c r="E608" s="116">
        <f t="shared" si="10"/>
        <v>2020</v>
      </c>
      <c r="F608" s="181" t="s">
        <v>970</v>
      </c>
      <c r="G608" s="117" t="s">
        <v>971</v>
      </c>
      <c r="H608" s="114" t="str">
        <f>'04'!C45</f>
        <v>GESTÃO AMBIENTAL</v>
      </c>
      <c r="I608" s="118">
        <f>'04'!D45</f>
        <v>0</v>
      </c>
      <c r="J608" s="118"/>
      <c r="K608" s="142" t="str">
        <f>INDEX(PA_EXTRACAOITEM!C:C,MATCH(F608,PA_EXTRACAOITEM!A:A,0),0)</f>
        <v>GESTÃO AMBIENTAL</v>
      </c>
      <c r="N608" s="112" t="s">
        <v>2635</v>
      </c>
      <c r="O608" s="112">
        <v>22200011</v>
      </c>
      <c r="P608" s="112" t="s">
        <v>2636</v>
      </c>
    </row>
    <row r="609" spans="2:16" ht="12.75">
      <c r="B609" s="114" t="str">
        <f>INDEX(SUM!D:D,MATCH(SUM!$F$3,SUM!B:B,0),0)</f>
        <v>P085</v>
      </c>
      <c r="C609" s="116">
        <v>21</v>
      </c>
      <c r="D609" s="113" t="s">
        <v>908</v>
      </c>
      <c r="E609" s="116">
        <f t="shared" si="10"/>
        <v>2020</v>
      </c>
      <c r="F609" s="181" t="s">
        <v>973</v>
      </c>
      <c r="G609" s="117" t="s">
        <v>974</v>
      </c>
      <c r="H609" s="114" t="str">
        <f>'04'!C46</f>
        <v>CIÊNCIA E TECNOLOGIA</v>
      </c>
      <c r="I609" s="118">
        <f>'04'!D46</f>
        <v>0</v>
      </c>
      <c r="J609" s="118"/>
      <c r="K609" s="142" t="str">
        <f>INDEX(PA_EXTRACAOITEM!C:C,MATCH(F609,PA_EXTRACAOITEM!A:A,0),0)</f>
        <v>CIÊNCIA E TECNOLOGIA</v>
      </c>
      <c r="N609" s="112" t="s">
        <v>2637</v>
      </c>
      <c r="O609" s="112">
        <v>24000000</v>
      </c>
      <c r="P609" s="112" t="s">
        <v>2638</v>
      </c>
    </row>
    <row r="610" spans="2:16" ht="12.75">
      <c r="B610" s="114" t="str">
        <f>INDEX(SUM!D:D,MATCH(SUM!$F$3,SUM!B:B,0),0)</f>
        <v>P085</v>
      </c>
      <c r="C610" s="116">
        <v>21</v>
      </c>
      <c r="D610" s="113" t="s">
        <v>908</v>
      </c>
      <c r="E610" s="116">
        <f t="shared" si="10"/>
        <v>2020</v>
      </c>
      <c r="F610" s="181" t="s">
        <v>976</v>
      </c>
      <c r="G610" s="117" t="s">
        <v>977</v>
      </c>
      <c r="H610" s="114" t="str">
        <f>'04'!C47</f>
        <v>AGRICULTURA</v>
      </c>
      <c r="I610" s="118">
        <f>'04'!D47</f>
        <v>0</v>
      </c>
      <c r="J610" s="118"/>
      <c r="K610" s="142" t="str">
        <f>INDEX(PA_EXTRACAOITEM!C:C,MATCH(F610,PA_EXTRACAOITEM!A:A,0),0)</f>
        <v>AGRICULTURA</v>
      </c>
      <c r="N610" s="112" t="s">
        <v>2639</v>
      </c>
      <c r="O610" s="112">
        <v>24100000</v>
      </c>
      <c r="P610" s="112" t="s">
        <v>2437</v>
      </c>
    </row>
    <row r="611" spans="2:16" ht="12.75">
      <c r="B611" s="114" t="str">
        <f>INDEX(SUM!D:D,MATCH(SUM!$F$3,SUM!B:B,0),0)</f>
        <v>P085</v>
      </c>
      <c r="C611" s="116">
        <v>21</v>
      </c>
      <c r="D611" s="113" t="s">
        <v>908</v>
      </c>
      <c r="E611" s="116">
        <f t="shared" si="10"/>
        <v>2020</v>
      </c>
      <c r="F611" s="181" t="s">
        <v>979</v>
      </c>
      <c r="G611" s="117" t="s">
        <v>980</v>
      </c>
      <c r="H611" s="114" t="str">
        <f>'04'!C48</f>
        <v>ORGANIZAÇÃO AGRÁRIA</v>
      </c>
      <c r="I611" s="118">
        <f>'04'!D48</f>
        <v>0</v>
      </c>
      <c r="J611" s="118"/>
      <c r="K611" s="142" t="str">
        <f>INDEX(PA_EXTRACAOITEM!C:C,MATCH(F611,PA_EXTRACAOITEM!A:A,0),0)</f>
        <v>ORGANIZAÇÃO AGRÁRIA</v>
      </c>
      <c r="N611" s="112" t="s">
        <v>2640</v>
      </c>
      <c r="O611" s="112">
        <v>24180111</v>
      </c>
      <c r="P611" s="112" t="s">
        <v>2641</v>
      </c>
    </row>
    <row r="612" spans="2:16" ht="12.75">
      <c r="B612" s="114" t="str">
        <f>INDEX(SUM!D:D,MATCH(SUM!$F$3,SUM!B:B,0),0)</f>
        <v>P085</v>
      </c>
      <c r="C612" s="116">
        <v>21</v>
      </c>
      <c r="D612" s="113" t="s">
        <v>908</v>
      </c>
      <c r="E612" s="116">
        <f t="shared" si="10"/>
        <v>2020</v>
      </c>
      <c r="F612" s="181" t="s">
        <v>982</v>
      </c>
      <c r="G612" s="117" t="s">
        <v>983</v>
      </c>
      <c r="H612" s="114" t="str">
        <f>'04'!C49</f>
        <v>INDÚSTRIA</v>
      </c>
      <c r="I612" s="118">
        <f>'04'!D49</f>
        <v>0</v>
      </c>
      <c r="J612" s="118"/>
      <c r="K612" s="142" t="str">
        <f>INDEX(PA_EXTRACAOITEM!C:C,MATCH(F612,PA_EXTRACAOITEM!A:A,0),0)</f>
        <v>INDÚSTRIA</v>
      </c>
      <c r="N612" s="112" t="s">
        <v>2642</v>
      </c>
      <c r="O612" s="112">
        <v>24180311</v>
      </c>
      <c r="P612" s="112" t="s">
        <v>2520</v>
      </c>
    </row>
    <row r="613" spans="2:16" ht="12.75">
      <c r="B613" s="114" t="str">
        <f>INDEX(SUM!D:D,MATCH(SUM!$F$3,SUM!B:B,0),0)</f>
        <v>P085</v>
      </c>
      <c r="C613" s="116">
        <v>21</v>
      </c>
      <c r="D613" s="113" t="s">
        <v>908</v>
      </c>
      <c r="E613" s="116">
        <f t="shared" si="10"/>
        <v>2020</v>
      </c>
      <c r="F613" s="181" t="s">
        <v>985</v>
      </c>
      <c r="G613" s="117" t="s">
        <v>986</v>
      </c>
      <c r="H613" s="114" t="str">
        <f>'04'!C50</f>
        <v>COMÉRCIO E SERVIÇOS</v>
      </c>
      <c r="I613" s="118">
        <f>'04'!D50</f>
        <v>0</v>
      </c>
      <c r="J613" s="118"/>
      <c r="K613" s="142" t="str">
        <f>INDEX(PA_EXTRACAOITEM!C:C,MATCH(F613,PA_EXTRACAOITEM!A:A,0),0)</f>
        <v>COMÉRCIO E SERVIÇOS</v>
      </c>
      <c r="N613" s="112" t="s">
        <v>2643</v>
      </c>
      <c r="O613" s="112">
        <v>24180511</v>
      </c>
      <c r="P613" s="112" t="s">
        <v>2644</v>
      </c>
    </row>
    <row r="614" spans="2:16" ht="12.75">
      <c r="B614" s="114" t="str">
        <f>INDEX(SUM!D:D,MATCH(SUM!$F$3,SUM!B:B,0),0)</f>
        <v>P085</v>
      </c>
      <c r="C614" s="116">
        <v>21</v>
      </c>
      <c r="D614" s="113" t="s">
        <v>908</v>
      </c>
      <c r="E614" s="116">
        <f t="shared" si="10"/>
        <v>2020</v>
      </c>
      <c r="F614" s="181" t="s">
        <v>988</v>
      </c>
      <c r="G614" s="117" t="s">
        <v>989</v>
      </c>
      <c r="H614" s="114" t="str">
        <f>'04'!C51</f>
        <v>COMUNICAÇÕES</v>
      </c>
      <c r="I614" s="118">
        <f>'04'!D51</f>
        <v>0</v>
      </c>
      <c r="J614" s="118"/>
      <c r="K614" s="142" t="str">
        <f>INDEX(PA_EXTRACAOITEM!C:C,MATCH(F614,PA_EXTRACAOITEM!A:A,0),0)</f>
        <v>COMUNICAÇÕES</v>
      </c>
      <c r="N614" s="112" t="s">
        <v>2645</v>
      </c>
      <c r="O614" s="112">
        <v>24180811</v>
      </c>
      <c r="P614" s="112" t="s">
        <v>2481</v>
      </c>
    </row>
    <row r="615" spans="2:16" ht="12.75">
      <c r="B615" s="114" t="str">
        <f>INDEX(SUM!D:D,MATCH(SUM!$F$3,SUM!B:B,0),0)</f>
        <v>P085</v>
      </c>
      <c r="C615" s="116">
        <v>21</v>
      </c>
      <c r="D615" s="113" t="s">
        <v>908</v>
      </c>
      <c r="E615" s="116">
        <f t="shared" si="10"/>
        <v>2020</v>
      </c>
      <c r="F615" s="181" t="s">
        <v>991</v>
      </c>
      <c r="G615" s="117" t="s">
        <v>992</v>
      </c>
      <c r="H615" s="114" t="str">
        <f>'04'!C52</f>
        <v>ENERGIA</v>
      </c>
      <c r="I615" s="118">
        <f>'04'!D52</f>
        <v>0</v>
      </c>
      <c r="J615" s="118"/>
      <c r="K615" s="142" t="str">
        <f>INDEX(PA_EXTRACAOITEM!C:C,MATCH(F615,PA_EXTRACAOITEM!A:A,0),0)</f>
        <v>ENERGIA</v>
      </c>
      <c r="N615" s="112" t="s">
        <v>2646</v>
      </c>
      <c r="O615" s="112">
        <v>24181011</v>
      </c>
      <c r="P615" s="112" t="s">
        <v>2647</v>
      </c>
    </row>
    <row r="616" spans="2:16" ht="12.75">
      <c r="B616" s="114" t="str">
        <f>INDEX(SUM!D:D,MATCH(SUM!$F$3,SUM!B:B,0),0)</f>
        <v>P085</v>
      </c>
      <c r="C616" s="116">
        <v>21</v>
      </c>
      <c r="D616" s="113" t="s">
        <v>908</v>
      </c>
      <c r="E616" s="116">
        <f t="shared" si="10"/>
        <v>2020</v>
      </c>
      <c r="F616" s="181" t="s">
        <v>994</v>
      </c>
      <c r="G616" s="117" t="s">
        <v>995</v>
      </c>
      <c r="H616" s="114" t="str">
        <f>'04'!C53</f>
        <v>TRANSPORTE</v>
      </c>
      <c r="I616" s="118">
        <f>'04'!D53</f>
        <v>0</v>
      </c>
      <c r="J616" s="118"/>
      <c r="K616" s="142" t="str">
        <f>INDEX(PA_EXTRACAOITEM!C:C,MATCH(F616,PA_EXTRACAOITEM!A:A,0),0)</f>
        <v>TRANSPORTE</v>
      </c>
      <c r="N616" s="112" t="s">
        <v>2648</v>
      </c>
      <c r="O616" s="112">
        <v>24181021</v>
      </c>
      <c r="P616" s="112" t="s">
        <v>2649</v>
      </c>
    </row>
    <row r="617" spans="2:16" ht="12.75">
      <c r="B617" s="114" t="str">
        <f>INDEX(SUM!D:D,MATCH(SUM!$F$3,SUM!B:B,0),0)</f>
        <v>P085</v>
      </c>
      <c r="C617" s="116">
        <v>21</v>
      </c>
      <c r="D617" s="113" t="s">
        <v>908</v>
      </c>
      <c r="E617" s="116">
        <f t="shared" si="10"/>
        <v>2020</v>
      </c>
      <c r="F617" s="181" t="s">
        <v>997</v>
      </c>
      <c r="G617" s="117" t="s">
        <v>998</v>
      </c>
      <c r="H617" s="114" t="str">
        <f>'04'!C54</f>
        <v>DESPORTO E LAZER</v>
      </c>
      <c r="I617" s="118">
        <f>'04'!D54</f>
        <v>0</v>
      </c>
      <c r="J617" s="118"/>
      <c r="K617" s="142" t="str">
        <f>INDEX(PA_EXTRACAOITEM!C:C,MATCH(F617,PA_EXTRACAOITEM!A:A,0),0)</f>
        <v>DESPORTO E LAZER</v>
      </c>
      <c r="N617" s="112" t="s">
        <v>2650</v>
      </c>
      <c r="O617" s="112">
        <v>24181051</v>
      </c>
      <c r="P617" s="112" t="s">
        <v>2651</v>
      </c>
    </row>
    <row r="618" spans="2:16" ht="12.75">
      <c r="B618" s="114" t="str">
        <f>INDEX(SUM!D:D,MATCH(SUM!$F$3,SUM!B:B,0),0)</f>
        <v>P085</v>
      </c>
      <c r="C618" s="116">
        <v>21</v>
      </c>
      <c r="D618" s="113" t="s">
        <v>908</v>
      </c>
      <c r="E618" s="116">
        <f t="shared" si="10"/>
        <v>2020</v>
      </c>
      <c r="F618" s="181" t="s">
        <v>1000</v>
      </c>
      <c r="G618" s="117" t="s">
        <v>1001</v>
      </c>
      <c r="H618" s="114" t="str">
        <f>'04'!C55</f>
        <v>ENCARGOS ESPECIAIS</v>
      </c>
      <c r="I618" s="118">
        <f>'04'!D55</f>
        <v>0</v>
      </c>
      <c r="J618" s="118"/>
      <c r="K618" s="142" t="str">
        <f>INDEX(PA_EXTRACAOITEM!C:C,MATCH(F618,PA_EXTRACAOITEM!A:A,0),0)</f>
        <v>ENCARGOS ESPECIAIS</v>
      </c>
      <c r="N618" s="112" t="s">
        <v>2652</v>
      </c>
      <c r="O618" s="112">
        <v>24181071</v>
      </c>
      <c r="P618" s="112" t="s">
        <v>2653</v>
      </c>
    </row>
    <row r="619" spans="2:16" ht="12.75">
      <c r="B619" s="114" t="str">
        <f>INDEX(SUM!D:D,MATCH(SUM!$F$3,SUM!B:B,0),0)</f>
        <v>P085</v>
      </c>
      <c r="C619" s="116">
        <v>21</v>
      </c>
      <c r="D619" s="113" t="s">
        <v>908</v>
      </c>
      <c r="E619" s="116">
        <f t="shared" si="10"/>
        <v>2020</v>
      </c>
      <c r="F619" s="181" t="s">
        <v>1003</v>
      </c>
      <c r="G619" s="117" t="s">
        <v>1004</v>
      </c>
      <c r="H619" s="114" t="str">
        <f>'04'!C56</f>
        <v>OUTRAS FUNÇÕES</v>
      </c>
      <c r="I619" s="118">
        <f>'04'!D56</f>
        <v>0</v>
      </c>
      <c r="J619" s="118"/>
      <c r="K619" s="142" t="str">
        <f>INDEX(PA_EXTRACAOITEM!C:C,MATCH(F619,PA_EXTRACAOITEM!A:A,0),0)</f>
        <v>OUTRAS FUNÇÕES</v>
      </c>
      <c r="N619" s="112" t="s">
        <v>2654</v>
      </c>
      <c r="O619" s="112">
        <v>24181091</v>
      </c>
      <c r="P619" s="112" t="s">
        <v>2489</v>
      </c>
    </row>
    <row r="620" spans="5:16" ht="12.75">
      <c r="E620" s="116"/>
      <c r="F620" s="112"/>
      <c r="N620" s="112" t="s">
        <v>3415</v>
      </c>
      <c r="O620" s="112" t="s">
        <v>3416</v>
      </c>
      <c r="P620" s="112" t="s">
        <v>3417</v>
      </c>
    </row>
    <row r="621" spans="5:16" ht="12.75">
      <c r="E621" s="116"/>
      <c r="F621" s="112"/>
      <c r="N621" s="112" t="s">
        <v>1748</v>
      </c>
      <c r="O621" s="112" t="s">
        <v>780</v>
      </c>
      <c r="P621" s="112" t="s">
        <v>3418</v>
      </c>
    </row>
    <row r="622" spans="5:16" ht="12.75">
      <c r="E622" s="116"/>
      <c r="F622" s="112"/>
      <c r="N622" s="112" t="s">
        <v>1749</v>
      </c>
      <c r="O622" s="112" t="s">
        <v>783</v>
      </c>
      <c r="P622" s="112" t="s">
        <v>3419</v>
      </c>
    </row>
    <row r="623" spans="2:9" ht="12.75">
      <c r="B623" s="114" t="str">
        <f>INDEX(SUM!D:D,MATCH(SUM!$F$3,SUM!B:B,0),0)</f>
        <v>P085</v>
      </c>
      <c r="E623" s="116">
        <v>2020</v>
      </c>
      <c r="F623" s="112" t="s">
        <v>6794</v>
      </c>
      <c r="G623" s="117" t="str">
        <f>'17'!B10</f>
        <v>01.</v>
      </c>
      <c r="H623" s="114" t="str">
        <f>'17'!C10</f>
        <v>Qual foi o tipo de instrumento normativo que instituiu a programação financeira?</v>
      </c>
      <c r="I623" s="118" t="str">
        <f>'17'!D10</f>
        <v>Decreto</v>
      </c>
    </row>
    <row r="624" spans="2:9" ht="12.75">
      <c r="B624" s="114" t="str">
        <f>INDEX(SUM!D:D,MATCH(SUM!$F$3,SUM!B:B,0),0)</f>
        <v>P085</v>
      </c>
      <c r="E624" s="116">
        <v>2020</v>
      </c>
      <c r="F624" s="112" t="s">
        <v>6795</v>
      </c>
      <c r="G624" s="117" t="str">
        <f>'17'!B11</f>
        <v>01.01.</v>
      </c>
      <c r="H624" s="114" t="str">
        <f>'17'!C11</f>
        <v>Se a resposta à pergunta anterior foi "Outro instrumento normativo", informe o nome do instrumento normativo que estabeleceu a programação financeira:</v>
      </c>
      <c r="I624" s="118">
        <f>'17'!D11</f>
        <v>0</v>
      </c>
    </row>
    <row r="625" spans="2:9" ht="12.75">
      <c r="B625" s="114" t="str">
        <f>INDEX(SUM!D:D,MATCH(SUM!$F$3,SUM!B:B,0),0)</f>
        <v>P085</v>
      </c>
      <c r="E625" s="116">
        <v>2020</v>
      </c>
      <c r="F625" s="112" t="s">
        <v>6796</v>
      </c>
      <c r="G625" s="117" t="str">
        <f>'17'!B12</f>
        <v>01.02.</v>
      </c>
      <c r="H625" s="114" t="str">
        <f>'17'!C12</f>
        <v>Qual foi o número do instrumento normativo que instruiu a programação financeira?</v>
      </c>
      <c r="I625" s="118" t="str">
        <f>'17'!D12</f>
        <v>1-A</v>
      </c>
    </row>
    <row r="626" spans="2:9" ht="12.75">
      <c r="B626" s="114" t="str">
        <f>INDEX(SUM!D:D,MATCH(SUM!$F$3,SUM!B:B,0),0)</f>
        <v>P085</v>
      </c>
      <c r="E626" s="116">
        <v>2020</v>
      </c>
      <c r="F626" s="112" t="s">
        <v>6797</v>
      </c>
      <c r="G626" s="117" t="str">
        <f>'17'!B15</f>
        <v>02.01</v>
      </c>
      <c r="H626" s="114" t="str">
        <f>'17'!C15</f>
        <v>1º Bimestre</v>
      </c>
      <c r="I626" s="118">
        <f>'17'!D15</f>
        <v>12895736.64</v>
      </c>
    </row>
    <row r="627" spans="2:9" ht="12.75">
      <c r="B627" s="114" t="str">
        <f>INDEX(SUM!D:D,MATCH(SUM!$F$3,SUM!B:B,0),0)</f>
        <v>P085</v>
      </c>
      <c r="E627" s="116">
        <v>2020</v>
      </c>
      <c r="F627" s="112" t="s">
        <v>6798</v>
      </c>
      <c r="G627" s="117" t="str">
        <f>'17'!B16</f>
        <v>02.02.</v>
      </c>
      <c r="H627" s="114" t="str">
        <f>'17'!C16</f>
        <v>2º Bimestre</v>
      </c>
      <c r="I627" s="118">
        <f>'17'!D16</f>
        <v>13887551.64</v>
      </c>
    </row>
    <row r="628" spans="2:9" ht="12.75">
      <c r="B628" s="114" t="str">
        <f>INDEX(SUM!D:D,MATCH(SUM!$F$3,SUM!B:B,0),0)</f>
        <v>P085</v>
      </c>
      <c r="E628" s="116">
        <v>2020</v>
      </c>
      <c r="F628" s="112" t="s">
        <v>6799</v>
      </c>
      <c r="G628" s="117" t="str">
        <f>'17'!B17</f>
        <v>02.03.</v>
      </c>
      <c r="H628" s="114" t="str">
        <f>'17'!C17</f>
        <v>3º Bimestre</v>
      </c>
      <c r="I628" s="118">
        <f>'17'!D17</f>
        <v>12965943.88</v>
      </c>
    </row>
    <row r="629" spans="2:9" ht="12.75">
      <c r="B629" s="114" t="str">
        <f>INDEX(SUM!D:D,MATCH(SUM!$F$3,SUM!B:B,0),0)</f>
        <v>P085</v>
      </c>
      <c r="E629" s="116">
        <v>2020</v>
      </c>
      <c r="F629" s="112" t="s">
        <v>6800</v>
      </c>
      <c r="G629" s="117" t="str">
        <f>'17'!B18</f>
        <v>02.04.</v>
      </c>
      <c r="H629" s="114" t="str">
        <f>'17'!C18</f>
        <v>4º Bimestre</v>
      </c>
      <c r="I629" s="118">
        <f>'17'!D18</f>
        <v>12704530.72</v>
      </c>
    </row>
    <row r="630" spans="2:9" ht="12.75">
      <c r="B630" s="114" t="str">
        <f>INDEX(SUM!D:D,MATCH(SUM!$F$3,SUM!B:B,0),0)</f>
        <v>P085</v>
      </c>
      <c r="E630" s="116">
        <v>2020</v>
      </c>
      <c r="F630" s="112" t="s">
        <v>6801</v>
      </c>
      <c r="G630" s="117" t="str">
        <f>'17'!B19</f>
        <v>02.05.</v>
      </c>
      <c r="H630" s="114" t="str">
        <f>'17'!C19</f>
        <v>5º Bimestre</v>
      </c>
      <c r="I630" s="118">
        <f>'17'!D19</f>
        <v>10707896.91</v>
      </c>
    </row>
    <row r="631" spans="2:9" ht="12.75">
      <c r="B631" s="114" t="str">
        <f>INDEX(SUM!D:D,MATCH(SUM!$F$3,SUM!B:B,0),0)</f>
        <v>P085</v>
      </c>
      <c r="E631" s="116">
        <v>2020</v>
      </c>
      <c r="F631" s="112" t="s">
        <v>6802</v>
      </c>
      <c r="G631" s="117" t="str">
        <f>'17'!B20</f>
        <v>02.06.</v>
      </c>
      <c r="H631" s="114" t="str">
        <f>'17'!C20</f>
        <v>6º Bimestre</v>
      </c>
      <c r="I631" s="118">
        <f>'17'!D20</f>
        <v>16938340.21</v>
      </c>
    </row>
    <row r="632" spans="5:6" ht="12.75">
      <c r="E632" s="116"/>
      <c r="F632" s="112"/>
    </row>
    <row r="633" spans="2:9" ht="12.75">
      <c r="B633" s="114" t="str">
        <f>INDEX(SUM!D:D,MATCH(SUM!$F$3,SUM!B:B,0),0)</f>
        <v>P085</v>
      </c>
      <c r="E633" s="116">
        <v>2020</v>
      </c>
      <c r="F633" s="112" t="s">
        <v>6803</v>
      </c>
      <c r="G633" s="117" t="str">
        <f>'18'!B10</f>
        <v>01.</v>
      </c>
      <c r="H633" s="114" t="str">
        <f>'18'!C10</f>
        <v>Qual foi o tipo de instrumento normativo que instituiu o cronograma de execução mensal de desembolso?</v>
      </c>
      <c r="I633" s="118" t="str">
        <f>'18'!D10</f>
        <v>Decreto</v>
      </c>
    </row>
    <row r="634" spans="2:9" ht="12.75">
      <c r="B634" s="114" t="str">
        <f>INDEX(SUM!D:D,MATCH(SUM!$F$3,SUM!B:B,0),0)</f>
        <v>P085</v>
      </c>
      <c r="E634" s="116">
        <v>2020</v>
      </c>
      <c r="F634" s="112" t="s">
        <v>6804</v>
      </c>
      <c r="G634" s="117" t="str">
        <f>'18'!B11</f>
        <v>01.01.</v>
      </c>
      <c r="H634" s="114" t="str">
        <f>'18'!C11</f>
        <v>Se a resposta à pergunta anterior foi "Outro instrumento normativo", informe o nome do instrumento normativo que instituiu o cronograma de execução mensal de desembolso?</v>
      </c>
      <c r="I634" s="118">
        <f>'18'!D12</f>
        <v>0</v>
      </c>
    </row>
    <row r="635" spans="2:9" ht="12.75">
      <c r="B635" s="114" t="str">
        <f>INDEX(SUM!D:D,MATCH(SUM!$F$3,SUM!B:B,0),0)</f>
        <v>P085</v>
      </c>
      <c r="E635" s="116">
        <v>2020</v>
      </c>
      <c r="F635" s="112" t="s">
        <v>6805</v>
      </c>
      <c r="G635" s="117" t="str">
        <f>'18'!B13</f>
        <v>01.02.</v>
      </c>
      <c r="H635" s="114" t="str">
        <f>'18'!C13</f>
        <v>Qual foi o número do instrumento normativo que instituiu o cronograma de execução mensal de desembolso?</v>
      </c>
      <c r="I635" s="118" t="str">
        <f>'18'!D13</f>
        <v>1-A</v>
      </c>
    </row>
    <row r="636" spans="2:9" ht="12.75">
      <c r="B636" s="114" t="str">
        <f>INDEX(SUM!D:D,MATCH(SUM!$F$3,SUM!B:B,0),0)</f>
        <v>P085</v>
      </c>
      <c r="E636" s="116">
        <v>2020</v>
      </c>
      <c r="F636" s="112" t="s">
        <v>6806</v>
      </c>
      <c r="G636" s="117" t="str">
        <f>'18'!B16</f>
        <v>02.01</v>
      </c>
      <c r="H636" s="114" t="str">
        <f>'18'!C16</f>
        <v>Janeiro</v>
      </c>
      <c r="I636" s="118">
        <f>'18'!D16</f>
        <v>4308468.83</v>
      </c>
    </row>
    <row r="637" spans="2:9" ht="12.75">
      <c r="B637" s="114" t="str">
        <f>INDEX(SUM!D:D,MATCH(SUM!$F$3,SUM!B:B,0),0)</f>
        <v>P085</v>
      </c>
      <c r="E637" s="116">
        <v>2020</v>
      </c>
      <c r="F637" s="112" t="s">
        <v>6807</v>
      </c>
      <c r="G637" s="117" t="str">
        <f>'18'!B17</f>
        <v>02.02.</v>
      </c>
      <c r="H637" s="114" t="str">
        <f>'18'!C17</f>
        <v>Fevereiro</v>
      </c>
      <c r="I637" s="118">
        <f>'18'!D17</f>
        <v>16674999.98</v>
      </c>
    </row>
    <row r="638" spans="2:9" ht="12.75">
      <c r="B638" s="114" t="str">
        <f>INDEX(SUM!D:D,MATCH(SUM!$F$3,SUM!B:B,0),0)</f>
        <v>P085</v>
      </c>
      <c r="E638" s="116">
        <v>2020</v>
      </c>
      <c r="F638" s="112" t="s">
        <v>6808</v>
      </c>
      <c r="G638" s="117" t="str">
        <f>'18'!B18</f>
        <v>02.03.</v>
      </c>
      <c r="H638" s="114" t="str">
        <f>'18'!C18</f>
        <v>Março</v>
      </c>
      <c r="I638" s="118">
        <f>'18'!D18</f>
        <v>6674999.98</v>
      </c>
    </row>
    <row r="639" spans="2:9" ht="12.75">
      <c r="B639" s="114" t="str">
        <f>INDEX(SUM!D:D,MATCH(SUM!$F$3,SUM!B:B,0),0)</f>
        <v>P085</v>
      </c>
      <c r="E639" s="116">
        <v>2020</v>
      </c>
      <c r="F639" s="112" t="s">
        <v>6809</v>
      </c>
      <c r="G639" s="117" t="str">
        <f>'18'!B19</f>
        <v>02.04.</v>
      </c>
      <c r="H639" s="114" t="str">
        <f>'18'!C19</f>
        <v>Abril</v>
      </c>
      <c r="I639" s="118">
        <f>'18'!D19</f>
        <v>6674999.98</v>
      </c>
    </row>
    <row r="640" spans="2:9" ht="12.75">
      <c r="B640" s="114" t="str">
        <f>INDEX(SUM!D:D,MATCH(SUM!$F$3,SUM!B:B,0),0)</f>
        <v>P085</v>
      </c>
      <c r="E640" s="116">
        <v>2020</v>
      </c>
      <c r="F640" s="112" t="s">
        <v>6810</v>
      </c>
      <c r="G640" s="117" t="str">
        <f>'18'!B20</f>
        <v>02.05.</v>
      </c>
      <c r="H640" s="114" t="str">
        <f>'18'!C20</f>
        <v>Maio</v>
      </c>
      <c r="I640" s="118">
        <f>'18'!D20</f>
        <v>6674999.98</v>
      </c>
    </row>
    <row r="641" spans="2:9" ht="12.75">
      <c r="B641" s="114" t="str">
        <f>INDEX(SUM!D:D,MATCH(SUM!$F$3,SUM!B:B,0),0)</f>
        <v>P085</v>
      </c>
      <c r="E641" s="116">
        <v>2020</v>
      </c>
      <c r="F641" s="112" t="s">
        <v>6811</v>
      </c>
      <c r="G641" s="117" t="str">
        <f>'18'!B21</f>
        <v>02.06.</v>
      </c>
      <c r="H641" s="114" t="str">
        <f>'18'!C21</f>
        <v>Junho</v>
      </c>
      <c r="I641" s="118">
        <f>'18'!D21</f>
        <v>6674999.98</v>
      </c>
    </row>
    <row r="642" spans="2:9" ht="12.75">
      <c r="B642" s="114" t="str">
        <f>INDEX(SUM!D:D,MATCH(SUM!$F$3,SUM!B:B,0),0)</f>
        <v>P085</v>
      </c>
      <c r="E642" s="116">
        <v>2020</v>
      </c>
      <c r="F642" s="112" t="s">
        <v>6812</v>
      </c>
      <c r="G642" s="117" t="str">
        <f>'18'!B22</f>
        <v>02.07.</v>
      </c>
      <c r="H642" s="114" t="str">
        <f>'18'!C22</f>
        <v>Julho</v>
      </c>
      <c r="I642" s="118">
        <f>'18'!D22</f>
        <v>6674999.98</v>
      </c>
    </row>
    <row r="643" spans="2:9" ht="12.75">
      <c r="B643" s="114" t="str">
        <f>INDEX(SUM!D:D,MATCH(SUM!$F$3,SUM!B:B,0),0)</f>
        <v>P085</v>
      </c>
      <c r="E643" s="116">
        <v>2020</v>
      </c>
      <c r="F643" s="112" t="s">
        <v>6813</v>
      </c>
      <c r="G643" s="117" t="str">
        <f>'18'!B23</f>
        <v>02.08.</v>
      </c>
      <c r="H643" s="114" t="str">
        <f>'18'!C23</f>
        <v>Agosto</v>
      </c>
      <c r="I643" s="118">
        <f>'18'!D23</f>
        <v>6674999.98</v>
      </c>
    </row>
    <row r="644" spans="2:9" ht="12.75">
      <c r="B644" s="114" t="str">
        <f>INDEX(SUM!D:D,MATCH(SUM!$F$3,SUM!B:B,0),0)</f>
        <v>P085</v>
      </c>
      <c r="E644" s="116">
        <v>2020</v>
      </c>
      <c r="F644" s="112" t="s">
        <v>6814</v>
      </c>
      <c r="G644" s="117" t="str">
        <f>'18'!B24</f>
        <v>02.09.</v>
      </c>
      <c r="H644" s="114" t="str">
        <f>'18'!C24</f>
        <v>Setembro</v>
      </c>
      <c r="I644" s="118">
        <f>'18'!D24</f>
        <v>6674999.98</v>
      </c>
    </row>
    <row r="645" spans="2:9" ht="12.75">
      <c r="B645" s="114" t="str">
        <f>INDEX(SUM!D:D,MATCH(SUM!$F$3,SUM!B:B,0),0)</f>
        <v>P085</v>
      </c>
      <c r="E645" s="116">
        <v>2020</v>
      </c>
      <c r="F645" s="112" t="s">
        <v>6815</v>
      </c>
      <c r="G645" s="117" t="str">
        <f>'18'!B25</f>
        <v>02.10.</v>
      </c>
      <c r="H645" s="114" t="str">
        <f>'18'!C25</f>
        <v>Outubro</v>
      </c>
      <c r="I645" s="118">
        <f>'18'!D25</f>
        <v>6674999.98</v>
      </c>
    </row>
    <row r="646" spans="2:9" ht="12.75">
      <c r="B646" s="114" t="str">
        <f>INDEX(SUM!D:D,MATCH(SUM!$F$3,SUM!B:B,0),0)</f>
        <v>P085</v>
      </c>
      <c r="E646" s="116">
        <v>2020</v>
      </c>
      <c r="F646" s="112" t="s">
        <v>6816</v>
      </c>
      <c r="G646" s="117" t="str">
        <f>'18'!B26</f>
        <v>02.11.</v>
      </c>
      <c r="H646" s="114" t="str">
        <f>'18'!C26</f>
        <v>Novembro</v>
      </c>
      <c r="I646" s="118">
        <f>'18'!D26</f>
        <v>6674999.98</v>
      </c>
    </row>
    <row r="647" spans="2:9" ht="12.75">
      <c r="B647" s="114" t="str">
        <f>INDEX(SUM!D:D,MATCH(SUM!$F$3,SUM!B:B,0),0)</f>
        <v>P085</v>
      </c>
      <c r="E647" s="116">
        <v>2020</v>
      </c>
      <c r="F647" s="112" t="s">
        <v>6817</v>
      </c>
      <c r="G647" s="117" t="str">
        <f>'18'!B27</f>
        <v>02.12.</v>
      </c>
      <c r="H647" s="114" t="str">
        <f>'18'!C27</f>
        <v>Dezembro</v>
      </c>
      <c r="I647" s="118">
        <f>'18'!D27</f>
        <v>6675000.22</v>
      </c>
    </row>
    <row r="648" spans="5:6" ht="12.75">
      <c r="E648" s="116"/>
      <c r="F648" s="112"/>
    </row>
    <row r="649" spans="2:16" ht="12.75">
      <c r="B649" s="114" t="str">
        <f>INDEX(SUM!D:D,MATCH(SUM!$F$3,SUM!B:B,0),0)</f>
        <v>P085</v>
      </c>
      <c r="E649" s="116">
        <v>2020</v>
      </c>
      <c r="F649" s="112" t="s">
        <v>6818</v>
      </c>
      <c r="G649" s="117" t="s">
        <v>15638</v>
      </c>
      <c r="H649" s="114" t="s">
        <v>16898</v>
      </c>
      <c r="I649" s="113" t="str">
        <f>'19'!B11</f>
        <v>UNIDADE MISTA JOANA AMÉLIA CAVALCANTI</v>
      </c>
      <c r="N649" s="112" t="s">
        <v>1750</v>
      </c>
      <c r="O649" s="112" t="s">
        <v>786</v>
      </c>
      <c r="P649" s="112" t="s">
        <v>3420</v>
      </c>
    </row>
    <row r="650" spans="2:16" ht="12.75">
      <c r="B650" s="114" t="str">
        <f>INDEX(SUM!D:D,MATCH(SUM!$F$3,SUM!B:B,0),0)</f>
        <v>P085</v>
      </c>
      <c r="E650" s="116">
        <v>2020</v>
      </c>
      <c r="F650" s="112" t="s">
        <v>6819</v>
      </c>
      <c r="G650" s="117" t="s">
        <v>15639</v>
      </c>
      <c r="H650" s="114" t="s">
        <v>16898</v>
      </c>
      <c r="I650" s="113">
        <f>'19'!B12</f>
        <v>0</v>
      </c>
      <c r="N650" s="112" t="s">
        <v>1751</v>
      </c>
      <c r="O650" s="112" t="s">
        <v>3374</v>
      </c>
      <c r="P650" s="112" t="s">
        <v>3421</v>
      </c>
    </row>
    <row r="651" spans="2:16" ht="12.75">
      <c r="B651" s="114" t="str">
        <f>INDEX(SUM!D:D,MATCH(SUM!$F$3,SUM!B:B,0),0)</f>
        <v>P085</v>
      </c>
      <c r="E651" s="116">
        <v>2020</v>
      </c>
      <c r="F651" s="112" t="s">
        <v>6820</v>
      </c>
      <c r="G651" s="117" t="s">
        <v>15640</v>
      </c>
      <c r="H651" s="114" t="s">
        <v>16898</v>
      </c>
      <c r="I651" s="113">
        <f>'19'!B13</f>
        <v>0</v>
      </c>
      <c r="N651" s="112" t="s">
        <v>1752</v>
      </c>
      <c r="O651" s="112" t="s">
        <v>3422</v>
      </c>
      <c r="P651" s="112" t="s">
        <v>3423</v>
      </c>
    </row>
    <row r="652" spans="2:16" ht="12.75">
      <c r="B652" s="114" t="str">
        <f>INDEX(SUM!D:D,MATCH(SUM!$F$3,SUM!B:B,0),0)</f>
        <v>P085</v>
      </c>
      <c r="E652" s="116">
        <v>2020</v>
      </c>
      <c r="F652" s="112" t="s">
        <v>6821</v>
      </c>
      <c r="G652" s="117" t="s">
        <v>15641</v>
      </c>
      <c r="H652" s="114" t="s">
        <v>16898</v>
      </c>
      <c r="I652" s="113">
        <f>'19'!B14</f>
        <v>0</v>
      </c>
      <c r="N652" s="112" t="s">
        <v>1753</v>
      </c>
      <c r="O652" s="112" t="s">
        <v>3424</v>
      </c>
      <c r="P652" s="112" t="s">
        <v>3425</v>
      </c>
    </row>
    <row r="653" spans="2:16" ht="12.75">
      <c r="B653" s="114" t="str">
        <f>INDEX(SUM!D:D,MATCH(SUM!$F$3,SUM!B:B,0),0)</f>
        <v>P085</v>
      </c>
      <c r="E653" s="116">
        <v>2020</v>
      </c>
      <c r="F653" s="112" t="s">
        <v>6822</v>
      </c>
      <c r="G653" s="117" t="s">
        <v>15642</v>
      </c>
      <c r="H653" s="114" t="s">
        <v>16898</v>
      </c>
      <c r="I653" s="113">
        <f>'19'!B15</f>
        <v>0</v>
      </c>
      <c r="N653" s="112" t="s">
        <v>1754</v>
      </c>
      <c r="O653" s="112" t="s">
        <v>3426</v>
      </c>
      <c r="P653" s="112" t="s">
        <v>3427</v>
      </c>
    </row>
    <row r="654" spans="2:16" ht="12.75">
      <c r="B654" s="114" t="str">
        <f>INDEX(SUM!D:D,MATCH(SUM!$F$3,SUM!B:B,0),0)</f>
        <v>P085</v>
      </c>
      <c r="E654" s="116">
        <v>2020</v>
      </c>
      <c r="F654" s="112" t="s">
        <v>6823</v>
      </c>
      <c r="G654" s="117" t="s">
        <v>15643</v>
      </c>
      <c r="H654" s="114" t="s">
        <v>16898</v>
      </c>
      <c r="I654" s="113">
        <f>'19'!B16</f>
        <v>0</v>
      </c>
      <c r="N654" s="112" t="s">
        <v>1755</v>
      </c>
      <c r="O654" s="112" t="s">
        <v>3428</v>
      </c>
      <c r="P654" s="112" t="s">
        <v>3429</v>
      </c>
    </row>
    <row r="655" spans="2:16" ht="12.75">
      <c r="B655" s="114" t="str">
        <f>INDEX(SUM!D:D,MATCH(SUM!$F$3,SUM!B:B,0),0)</f>
        <v>P085</v>
      </c>
      <c r="E655" s="116">
        <v>2020</v>
      </c>
      <c r="F655" s="112" t="s">
        <v>6824</v>
      </c>
      <c r="G655" s="117" t="s">
        <v>15644</v>
      </c>
      <c r="H655" s="114" t="s">
        <v>16898</v>
      </c>
      <c r="I655" s="113">
        <f>'19'!B17</f>
        <v>0</v>
      </c>
      <c r="N655" s="112" t="s">
        <v>1756</v>
      </c>
      <c r="O655" s="112" t="s">
        <v>3430</v>
      </c>
      <c r="P655" s="112" t="s">
        <v>3431</v>
      </c>
    </row>
    <row r="656" spans="2:16" ht="12.75">
      <c r="B656" s="114" t="str">
        <f>INDEX(SUM!D:D,MATCH(SUM!$F$3,SUM!B:B,0),0)</f>
        <v>P085</v>
      </c>
      <c r="E656" s="116">
        <v>2020</v>
      </c>
      <c r="F656" s="112" t="s">
        <v>6825</v>
      </c>
      <c r="G656" s="117" t="s">
        <v>15645</v>
      </c>
      <c r="H656" s="114" t="s">
        <v>16898</v>
      </c>
      <c r="I656" s="113">
        <f>'19'!B18</f>
        <v>0</v>
      </c>
      <c r="N656" s="112" t="s">
        <v>1757</v>
      </c>
      <c r="O656" s="112" t="s">
        <v>3432</v>
      </c>
      <c r="P656" s="112" t="s">
        <v>3433</v>
      </c>
    </row>
    <row r="657" spans="2:16" ht="12.75">
      <c r="B657" s="114" t="str">
        <f>INDEX(SUM!D:D,MATCH(SUM!$F$3,SUM!B:B,0),0)</f>
        <v>P085</v>
      </c>
      <c r="E657" s="116">
        <v>2020</v>
      </c>
      <c r="F657" s="112" t="s">
        <v>6826</v>
      </c>
      <c r="G657" s="117" t="s">
        <v>15646</v>
      </c>
      <c r="H657" s="114" t="s">
        <v>16898</v>
      </c>
      <c r="I657" s="113">
        <f>'19'!B19</f>
        <v>0</v>
      </c>
      <c r="N657" s="112" t="s">
        <v>1758</v>
      </c>
      <c r="O657" s="112" t="s">
        <v>3434</v>
      </c>
      <c r="P657" s="112" t="s">
        <v>3435</v>
      </c>
    </row>
    <row r="658" spans="2:16" ht="12.75">
      <c r="B658" s="114" t="str">
        <f>INDEX(SUM!D:D,MATCH(SUM!$F$3,SUM!B:B,0),0)</f>
        <v>P085</v>
      </c>
      <c r="E658" s="116">
        <v>2020</v>
      </c>
      <c r="F658" s="112" t="s">
        <v>6827</v>
      </c>
      <c r="G658" s="117" t="s">
        <v>15647</v>
      </c>
      <c r="H658" s="114" t="s">
        <v>16898</v>
      </c>
      <c r="I658" s="113">
        <f>'19'!B20</f>
        <v>0</v>
      </c>
      <c r="N658" s="112" t="s">
        <v>1759</v>
      </c>
      <c r="O658" s="112" t="s">
        <v>3436</v>
      </c>
      <c r="P658" s="112" t="s">
        <v>3437</v>
      </c>
    </row>
    <row r="659" spans="2:16" ht="12.75">
      <c r="B659" s="114" t="str">
        <f>INDEX(SUM!D:D,MATCH(SUM!$F$3,SUM!B:B,0),0)</f>
        <v>P085</v>
      </c>
      <c r="E659" s="116">
        <v>2020</v>
      </c>
      <c r="F659" s="112" t="s">
        <v>6828</v>
      </c>
      <c r="G659" s="117" t="s">
        <v>15648</v>
      </c>
      <c r="H659" s="114" t="s">
        <v>16898</v>
      </c>
      <c r="I659" s="113">
        <f>'19'!B21</f>
        <v>0</v>
      </c>
      <c r="N659" s="112" t="s">
        <v>1760</v>
      </c>
      <c r="O659" s="112" t="s">
        <v>3438</v>
      </c>
      <c r="P659" s="112" t="s">
        <v>3439</v>
      </c>
    </row>
    <row r="660" spans="2:16" ht="12.75">
      <c r="B660" s="114" t="str">
        <f>INDEX(SUM!D:D,MATCH(SUM!$F$3,SUM!B:B,0),0)</f>
        <v>P085</v>
      </c>
      <c r="E660" s="116">
        <v>2020</v>
      </c>
      <c r="F660" s="112" t="s">
        <v>6829</v>
      </c>
      <c r="G660" s="117" t="s">
        <v>15649</v>
      </c>
      <c r="H660" s="114" t="s">
        <v>16898</v>
      </c>
      <c r="I660" s="113">
        <f>'19'!B22</f>
        <v>0</v>
      </c>
      <c r="N660" s="112" t="s">
        <v>3440</v>
      </c>
      <c r="O660" s="112" t="s">
        <v>3441</v>
      </c>
      <c r="P660" s="112" t="s">
        <v>3442</v>
      </c>
    </row>
    <row r="661" spans="2:16" ht="12.75">
      <c r="B661" s="114" t="str">
        <f>INDEX(SUM!D:D,MATCH(SUM!$F$3,SUM!B:B,0),0)</f>
        <v>P085</v>
      </c>
      <c r="E661" s="116">
        <v>2020</v>
      </c>
      <c r="F661" s="112" t="s">
        <v>6830</v>
      </c>
      <c r="G661" s="117" t="s">
        <v>15650</v>
      </c>
      <c r="H661" s="114" t="s">
        <v>16898</v>
      </c>
      <c r="I661" s="113">
        <f>'19'!B23</f>
        <v>0</v>
      </c>
      <c r="N661" s="112" t="s">
        <v>1761</v>
      </c>
      <c r="O661" s="112" t="s">
        <v>1018</v>
      </c>
      <c r="P661" s="112" t="s">
        <v>3443</v>
      </c>
    </row>
    <row r="662" spans="2:16" ht="12.75">
      <c r="B662" s="114" t="str">
        <f>INDEX(SUM!D:D,MATCH(SUM!$F$3,SUM!B:B,0),0)</f>
        <v>P085</v>
      </c>
      <c r="E662" s="116">
        <v>2020</v>
      </c>
      <c r="F662" s="112" t="s">
        <v>6831</v>
      </c>
      <c r="G662" s="117" t="s">
        <v>15651</v>
      </c>
      <c r="H662" s="114" t="s">
        <v>16898</v>
      </c>
      <c r="I662" s="113">
        <f>'19'!B24</f>
        <v>0</v>
      </c>
      <c r="N662" s="112" t="s">
        <v>1762</v>
      </c>
      <c r="O662" s="112" t="s">
        <v>3281</v>
      </c>
      <c r="P662" s="112" t="s">
        <v>3444</v>
      </c>
    </row>
    <row r="663" spans="2:16" ht="12.75">
      <c r="B663" s="114" t="str">
        <f>INDEX(SUM!D:D,MATCH(SUM!$F$3,SUM!B:B,0),0)</f>
        <v>P085</v>
      </c>
      <c r="E663" s="116">
        <v>2020</v>
      </c>
      <c r="F663" s="112" t="s">
        <v>6832</v>
      </c>
      <c r="G663" s="117" t="s">
        <v>15652</v>
      </c>
      <c r="H663" s="114" t="s">
        <v>16898</v>
      </c>
      <c r="I663" s="113">
        <f>'19'!B25</f>
        <v>0</v>
      </c>
      <c r="N663" s="112" t="s">
        <v>1763</v>
      </c>
      <c r="O663" s="112" t="s">
        <v>1992</v>
      </c>
      <c r="P663" s="112" t="s">
        <v>3445</v>
      </c>
    </row>
    <row r="664" spans="2:16" ht="12.75">
      <c r="B664" s="114" t="str">
        <f>INDEX(SUM!D:D,MATCH(SUM!$F$3,SUM!B:B,0),0)</f>
        <v>P085</v>
      </c>
      <c r="E664" s="116">
        <v>2020</v>
      </c>
      <c r="F664" s="112" t="s">
        <v>6833</v>
      </c>
      <c r="G664" s="117" t="s">
        <v>15653</v>
      </c>
      <c r="H664" s="114" t="s">
        <v>16898</v>
      </c>
      <c r="I664" s="113">
        <f>'19'!B26</f>
        <v>0</v>
      </c>
      <c r="N664" s="112" t="s">
        <v>1764</v>
      </c>
      <c r="O664" s="112" t="s">
        <v>3446</v>
      </c>
      <c r="P664" s="112" t="s">
        <v>3447</v>
      </c>
    </row>
    <row r="665" spans="2:16" ht="12.75">
      <c r="B665" s="114" t="str">
        <f>INDEX(SUM!D:D,MATCH(SUM!$F$3,SUM!B:B,0),0)</f>
        <v>P085</v>
      </c>
      <c r="E665" s="116">
        <v>2020</v>
      </c>
      <c r="F665" s="112" t="s">
        <v>6834</v>
      </c>
      <c r="G665" s="117" t="s">
        <v>15654</v>
      </c>
      <c r="H665" s="114" t="s">
        <v>16898</v>
      </c>
      <c r="I665" s="113">
        <f>'19'!B27</f>
        <v>0</v>
      </c>
      <c r="N665" s="112" t="s">
        <v>1765</v>
      </c>
      <c r="O665" s="112" t="s">
        <v>1999</v>
      </c>
      <c r="P665" s="112" t="s">
        <v>3448</v>
      </c>
    </row>
    <row r="666" spans="2:16" ht="12.75">
      <c r="B666" s="114" t="str">
        <f>INDEX(SUM!D:D,MATCH(SUM!$F$3,SUM!B:B,0),0)</f>
        <v>P085</v>
      </c>
      <c r="E666" s="116">
        <v>2020</v>
      </c>
      <c r="F666" s="112" t="s">
        <v>6835</v>
      </c>
      <c r="G666" s="117" t="s">
        <v>15655</v>
      </c>
      <c r="H666" s="114" t="s">
        <v>16898</v>
      </c>
      <c r="I666" s="113">
        <f>'19'!B28</f>
        <v>0</v>
      </c>
      <c r="N666" s="112" t="s">
        <v>1766</v>
      </c>
      <c r="O666" s="112" t="s">
        <v>3449</v>
      </c>
      <c r="P666" s="112" t="s">
        <v>3450</v>
      </c>
    </row>
    <row r="667" spans="2:16" ht="12.75">
      <c r="B667" s="114" t="str">
        <f>INDEX(SUM!D:D,MATCH(SUM!$F$3,SUM!B:B,0),0)</f>
        <v>P085</v>
      </c>
      <c r="E667" s="116">
        <v>2020</v>
      </c>
      <c r="F667" s="112" t="s">
        <v>6836</v>
      </c>
      <c r="G667" s="117" t="s">
        <v>15656</v>
      </c>
      <c r="H667" s="114" t="s">
        <v>16898</v>
      </c>
      <c r="I667" s="113">
        <f>'19'!B29</f>
        <v>0</v>
      </c>
      <c r="N667" s="112" t="s">
        <v>1767</v>
      </c>
      <c r="O667" s="112" t="s">
        <v>3451</v>
      </c>
      <c r="P667" s="112" t="s">
        <v>3452</v>
      </c>
    </row>
    <row r="668" spans="2:16" ht="12.75">
      <c r="B668" s="114" t="str">
        <f>INDEX(SUM!D:D,MATCH(SUM!$F$3,SUM!B:B,0),0)</f>
        <v>P085</v>
      </c>
      <c r="E668" s="116">
        <v>2020</v>
      </c>
      <c r="F668" s="112" t="s">
        <v>6837</v>
      </c>
      <c r="G668" s="117" t="s">
        <v>15657</v>
      </c>
      <c r="H668" s="114" t="s">
        <v>16898</v>
      </c>
      <c r="I668" s="113">
        <f>'19'!B30</f>
        <v>0</v>
      </c>
      <c r="N668" s="112" t="s">
        <v>1768</v>
      </c>
      <c r="O668" s="112" t="s">
        <v>3453</v>
      </c>
      <c r="P668" s="112" t="s">
        <v>3454</v>
      </c>
    </row>
    <row r="669" spans="2:16" ht="12.75">
      <c r="B669" s="114" t="str">
        <f>INDEX(SUM!D:D,MATCH(SUM!$F$3,SUM!B:B,0),0)</f>
        <v>P085</v>
      </c>
      <c r="E669" s="116">
        <v>2020</v>
      </c>
      <c r="F669" s="112" t="s">
        <v>6838</v>
      </c>
      <c r="G669" s="117" t="s">
        <v>15658</v>
      </c>
      <c r="H669" s="114" t="s">
        <v>16898</v>
      </c>
      <c r="I669" s="113">
        <f>'19'!B31</f>
        <v>0</v>
      </c>
      <c r="N669" s="112" t="s">
        <v>1769</v>
      </c>
      <c r="O669" s="112" t="s">
        <v>3455</v>
      </c>
      <c r="P669" s="112" t="s">
        <v>3456</v>
      </c>
    </row>
    <row r="670" spans="2:16" ht="12.75">
      <c r="B670" s="114" t="str">
        <f>INDEX(SUM!D:D,MATCH(SUM!$F$3,SUM!B:B,0),0)</f>
        <v>P085</v>
      </c>
      <c r="E670" s="116">
        <v>2020</v>
      </c>
      <c r="F670" s="112" t="s">
        <v>6839</v>
      </c>
      <c r="G670" s="117" t="s">
        <v>15659</v>
      </c>
      <c r="H670" s="114" t="s">
        <v>16898</v>
      </c>
      <c r="I670" s="113">
        <f>'19'!B32</f>
        <v>0</v>
      </c>
      <c r="N670" s="112" t="s">
        <v>1770</v>
      </c>
      <c r="O670" s="112" t="s">
        <v>3457</v>
      </c>
      <c r="P670" s="112" t="s">
        <v>3458</v>
      </c>
    </row>
    <row r="671" spans="2:16" ht="12.75">
      <c r="B671" s="114" t="str">
        <f>INDEX(SUM!D:D,MATCH(SUM!$F$3,SUM!B:B,0),0)</f>
        <v>P085</v>
      </c>
      <c r="E671" s="116">
        <v>2020</v>
      </c>
      <c r="F671" s="112" t="s">
        <v>6840</v>
      </c>
      <c r="G671" s="117" t="s">
        <v>15660</v>
      </c>
      <c r="H671" s="114" t="s">
        <v>16898</v>
      </c>
      <c r="I671" s="113">
        <f>'19'!B33</f>
        <v>0</v>
      </c>
      <c r="N671" s="112" t="s">
        <v>1771</v>
      </c>
      <c r="O671" s="112" t="s">
        <v>3459</v>
      </c>
      <c r="P671" s="112" t="s">
        <v>3460</v>
      </c>
    </row>
    <row r="672" spans="2:16" ht="12.75">
      <c r="B672" s="114" t="str">
        <f>INDEX(SUM!D:D,MATCH(SUM!$F$3,SUM!B:B,0),0)</f>
        <v>P085</v>
      </c>
      <c r="E672" s="116">
        <v>2020</v>
      </c>
      <c r="F672" s="112" t="s">
        <v>6841</v>
      </c>
      <c r="G672" s="117" t="s">
        <v>15661</v>
      </c>
      <c r="H672" s="114" t="s">
        <v>16898</v>
      </c>
      <c r="I672" s="113">
        <f>'19'!B34</f>
        <v>0</v>
      </c>
      <c r="N672" s="112" t="s">
        <v>1772</v>
      </c>
      <c r="O672" s="112" t="s">
        <v>3461</v>
      </c>
      <c r="P672" s="112" t="s">
        <v>3462</v>
      </c>
    </row>
    <row r="673" spans="2:16" ht="12.75">
      <c r="B673" s="114" t="str">
        <f>INDEX(SUM!D:D,MATCH(SUM!$F$3,SUM!B:B,0),0)</f>
        <v>P085</v>
      </c>
      <c r="E673" s="116">
        <v>2020</v>
      </c>
      <c r="F673" s="112" t="s">
        <v>6842</v>
      </c>
      <c r="G673" s="117" t="s">
        <v>15662</v>
      </c>
      <c r="H673" s="114" t="s">
        <v>16898</v>
      </c>
      <c r="I673" s="113">
        <f>'19'!B35</f>
        <v>0</v>
      </c>
      <c r="N673" s="112" t="s">
        <v>1773</v>
      </c>
      <c r="O673" s="112" t="s">
        <v>3463</v>
      </c>
      <c r="P673" s="112" t="s">
        <v>3464</v>
      </c>
    </row>
    <row r="674" spans="2:16" ht="12.75">
      <c r="B674" s="114" t="str">
        <f>INDEX(SUM!D:D,MATCH(SUM!$F$3,SUM!B:B,0),0)</f>
        <v>P085</v>
      </c>
      <c r="E674" s="116">
        <v>2020</v>
      </c>
      <c r="F674" s="112" t="s">
        <v>6843</v>
      </c>
      <c r="G674" s="117" t="s">
        <v>15663</v>
      </c>
      <c r="H674" s="114" t="s">
        <v>16898</v>
      </c>
      <c r="I674" s="113">
        <f>'19'!B36</f>
        <v>0</v>
      </c>
      <c r="N674" s="112" t="s">
        <v>3465</v>
      </c>
      <c r="O674" s="112" t="s">
        <v>3466</v>
      </c>
      <c r="P674" s="112" t="s">
        <v>3467</v>
      </c>
    </row>
    <row r="675" spans="2:16" ht="12.75">
      <c r="B675" s="114" t="str">
        <f>INDEX(SUM!D:D,MATCH(SUM!$F$3,SUM!B:B,0),0)</f>
        <v>P085</v>
      </c>
      <c r="E675" s="116">
        <v>2020</v>
      </c>
      <c r="F675" s="112" t="s">
        <v>6844</v>
      </c>
      <c r="G675" s="117" t="s">
        <v>15664</v>
      </c>
      <c r="H675" s="114" t="s">
        <v>16898</v>
      </c>
      <c r="I675" s="113">
        <f>'19'!B37</f>
        <v>0</v>
      </c>
      <c r="N675" s="112" t="s">
        <v>3468</v>
      </c>
      <c r="O675" s="112" t="s">
        <v>1049</v>
      </c>
      <c r="P675" s="112" t="s">
        <v>3469</v>
      </c>
    </row>
    <row r="676" spans="2:16" ht="12.75">
      <c r="B676" s="114" t="str">
        <f>INDEX(SUM!D:D,MATCH(SUM!$F$3,SUM!B:B,0),0)</f>
        <v>P085</v>
      </c>
      <c r="E676" s="116">
        <v>2020</v>
      </c>
      <c r="F676" s="112" t="s">
        <v>6845</v>
      </c>
      <c r="G676" s="117" t="s">
        <v>15665</v>
      </c>
      <c r="H676" s="114" t="s">
        <v>16898</v>
      </c>
      <c r="I676" s="113">
        <f>'19'!B38</f>
        <v>0</v>
      </c>
      <c r="N676" s="112" t="s">
        <v>3470</v>
      </c>
      <c r="O676" s="112" t="s">
        <v>3179</v>
      </c>
      <c r="P676" s="112" t="s">
        <v>3471</v>
      </c>
    </row>
    <row r="677" spans="2:16" ht="12.75">
      <c r="B677" s="114" t="str">
        <f>INDEX(SUM!D:D,MATCH(SUM!$F$3,SUM!B:B,0),0)</f>
        <v>P085</v>
      </c>
      <c r="E677" s="116">
        <v>2020</v>
      </c>
      <c r="F677" s="112" t="s">
        <v>6846</v>
      </c>
      <c r="G677" s="117" t="s">
        <v>15666</v>
      </c>
      <c r="H677" s="114" t="s">
        <v>16898</v>
      </c>
      <c r="I677" s="113">
        <f>'19'!B39</f>
        <v>0</v>
      </c>
      <c r="N677" s="112" t="s">
        <v>3472</v>
      </c>
      <c r="O677" s="112" t="s">
        <v>3182</v>
      </c>
      <c r="P677" s="112" t="s">
        <v>3473</v>
      </c>
    </row>
    <row r="678" spans="2:16" ht="12.75">
      <c r="B678" s="114" t="str">
        <f>INDEX(SUM!D:D,MATCH(SUM!$F$3,SUM!B:B,0),0)</f>
        <v>P085</v>
      </c>
      <c r="E678" s="116">
        <v>2020</v>
      </c>
      <c r="F678" s="112" t="s">
        <v>6847</v>
      </c>
      <c r="G678" s="117" t="s">
        <v>15667</v>
      </c>
      <c r="H678" s="114" t="s">
        <v>16898</v>
      </c>
      <c r="I678" s="113">
        <f>'19'!B40</f>
        <v>0</v>
      </c>
      <c r="N678" s="112" t="s">
        <v>3474</v>
      </c>
      <c r="O678" s="112" t="s">
        <v>3475</v>
      </c>
      <c r="P678" s="112" t="s">
        <v>3476</v>
      </c>
    </row>
    <row r="679" spans="2:16" ht="12.75">
      <c r="B679" s="114" t="str">
        <f>INDEX(SUM!D:D,MATCH(SUM!$F$3,SUM!B:B,0),0)</f>
        <v>P085</v>
      </c>
      <c r="E679" s="116">
        <v>2020</v>
      </c>
      <c r="F679" s="112" t="s">
        <v>6848</v>
      </c>
      <c r="G679" s="117" t="s">
        <v>15668</v>
      </c>
      <c r="H679" s="114" t="s">
        <v>16898</v>
      </c>
      <c r="I679" s="113">
        <f>'19'!B41</f>
        <v>0</v>
      </c>
      <c r="N679" s="112" t="s">
        <v>3477</v>
      </c>
      <c r="O679" s="112" t="s">
        <v>3478</v>
      </c>
      <c r="P679" s="112" t="s">
        <v>3479</v>
      </c>
    </row>
    <row r="680" spans="2:16" ht="12.75">
      <c r="B680" s="114" t="str">
        <f>INDEX(SUM!D:D,MATCH(SUM!$F$3,SUM!B:B,0),0)</f>
        <v>P085</v>
      </c>
      <c r="E680" s="116">
        <v>2020</v>
      </c>
      <c r="F680" s="112" t="s">
        <v>6849</v>
      </c>
      <c r="G680" s="117" t="s">
        <v>15669</v>
      </c>
      <c r="H680" s="114" t="s">
        <v>16898</v>
      </c>
      <c r="I680" s="113">
        <f>'19'!B42</f>
        <v>0</v>
      </c>
      <c r="N680" s="112" t="s">
        <v>3480</v>
      </c>
      <c r="O680" s="112" t="s">
        <v>3481</v>
      </c>
      <c r="P680" s="112" t="s">
        <v>3482</v>
      </c>
    </row>
    <row r="681" spans="2:16" ht="12.75">
      <c r="B681" s="114" t="str">
        <f>INDEX(SUM!D:D,MATCH(SUM!$F$3,SUM!B:B,0),0)</f>
        <v>P085</v>
      </c>
      <c r="E681" s="116">
        <v>2020</v>
      </c>
      <c r="F681" s="112" t="s">
        <v>6850</v>
      </c>
      <c r="G681" s="117" t="s">
        <v>15670</v>
      </c>
      <c r="H681" s="114" t="s">
        <v>16898</v>
      </c>
      <c r="I681" s="113">
        <f>'19'!B43</f>
        <v>0</v>
      </c>
      <c r="N681" s="112" t="s">
        <v>3483</v>
      </c>
      <c r="O681" s="112" t="s">
        <v>3484</v>
      </c>
      <c r="P681" s="112" t="s">
        <v>3485</v>
      </c>
    </row>
    <row r="682" spans="2:16" ht="12.75">
      <c r="B682" s="114" t="str">
        <f>INDEX(SUM!D:D,MATCH(SUM!$F$3,SUM!B:B,0),0)</f>
        <v>P085</v>
      </c>
      <c r="E682" s="116">
        <v>2020</v>
      </c>
      <c r="F682" s="112" t="s">
        <v>6851</v>
      </c>
      <c r="G682" s="117" t="s">
        <v>15671</v>
      </c>
      <c r="H682" s="114" t="s">
        <v>16898</v>
      </c>
      <c r="I682" s="113">
        <f>'19'!B44</f>
        <v>0</v>
      </c>
      <c r="N682" s="112" t="s">
        <v>3486</v>
      </c>
      <c r="O682" s="112" t="s">
        <v>3487</v>
      </c>
      <c r="P682" s="112" t="s">
        <v>3488</v>
      </c>
    </row>
    <row r="683" spans="2:16" ht="12.75">
      <c r="B683" s="114" t="str">
        <f>INDEX(SUM!D:D,MATCH(SUM!$F$3,SUM!B:B,0),0)</f>
        <v>P085</v>
      </c>
      <c r="E683" s="116">
        <v>2020</v>
      </c>
      <c r="F683" s="112" t="s">
        <v>6852</v>
      </c>
      <c r="G683" s="117" t="s">
        <v>15672</v>
      </c>
      <c r="H683" s="114" t="s">
        <v>16898</v>
      </c>
      <c r="I683" s="113">
        <f>'19'!B45</f>
        <v>0</v>
      </c>
      <c r="N683" s="112" t="s">
        <v>3489</v>
      </c>
      <c r="O683" s="112" t="s">
        <v>3490</v>
      </c>
      <c r="P683" s="112" t="s">
        <v>3491</v>
      </c>
    </row>
    <row r="684" spans="2:16" ht="12.75">
      <c r="B684" s="114" t="str">
        <f>INDEX(SUM!D:D,MATCH(SUM!$F$3,SUM!B:B,0),0)</f>
        <v>P085</v>
      </c>
      <c r="E684" s="116">
        <v>2020</v>
      </c>
      <c r="F684" s="112" t="s">
        <v>6853</v>
      </c>
      <c r="G684" s="117" t="s">
        <v>15673</v>
      </c>
      <c r="H684" s="114" t="s">
        <v>16898</v>
      </c>
      <c r="I684" s="113">
        <f>'19'!B46</f>
        <v>0</v>
      </c>
      <c r="N684" s="112" t="s">
        <v>3492</v>
      </c>
      <c r="O684" s="112" t="s">
        <v>3493</v>
      </c>
      <c r="P684" s="112" t="s">
        <v>3494</v>
      </c>
    </row>
    <row r="685" spans="2:16" ht="12.75">
      <c r="B685" s="114" t="str">
        <f>INDEX(SUM!D:D,MATCH(SUM!$F$3,SUM!B:B,0),0)</f>
        <v>P085</v>
      </c>
      <c r="E685" s="116">
        <v>2020</v>
      </c>
      <c r="F685" s="112" t="s">
        <v>6854</v>
      </c>
      <c r="G685" s="117" t="s">
        <v>15674</v>
      </c>
      <c r="H685" s="114" t="s">
        <v>16898</v>
      </c>
      <c r="I685" s="113">
        <f>'19'!B47</f>
        <v>0</v>
      </c>
      <c r="N685" s="112" t="s">
        <v>3495</v>
      </c>
      <c r="O685" s="112" t="s">
        <v>3496</v>
      </c>
      <c r="P685" s="112" t="s">
        <v>3497</v>
      </c>
    </row>
    <row r="686" spans="2:16" ht="12.75">
      <c r="B686" s="114" t="str">
        <f>INDEX(SUM!D:D,MATCH(SUM!$F$3,SUM!B:B,0),0)</f>
        <v>P085</v>
      </c>
      <c r="E686" s="116">
        <v>2020</v>
      </c>
      <c r="F686" s="112" t="s">
        <v>6855</v>
      </c>
      <c r="G686" s="117" t="s">
        <v>15675</v>
      </c>
      <c r="H686" s="114" t="s">
        <v>16898</v>
      </c>
      <c r="I686" s="113">
        <f>'19'!B48</f>
        <v>0</v>
      </c>
      <c r="N686" s="112" t="s">
        <v>3498</v>
      </c>
      <c r="O686" s="112" t="s">
        <v>3499</v>
      </c>
      <c r="P686" s="112" t="s">
        <v>3500</v>
      </c>
    </row>
    <row r="687" spans="2:16" ht="12.75">
      <c r="B687" s="114" t="str">
        <f>INDEX(SUM!D:D,MATCH(SUM!$F$3,SUM!B:B,0),0)</f>
        <v>P085</v>
      </c>
      <c r="E687" s="116">
        <v>2020</v>
      </c>
      <c r="F687" s="112" t="s">
        <v>6856</v>
      </c>
      <c r="G687" s="117" t="s">
        <v>15676</v>
      </c>
      <c r="H687" s="114" t="s">
        <v>16898</v>
      </c>
      <c r="I687" s="113">
        <f>'19'!B49</f>
        <v>0</v>
      </c>
      <c r="N687" s="112" t="s">
        <v>3501</v>
      </c>
      <c r="O687" s="112" t="s">
        <v>3502</v>
      </c>
      <c r="P687" s="112" t="s">
        <v>3503</v>
      </c>
    </row>
    <row r="688" spans="2:16" ht="12.75">
      <c r="B688" s="114" t="str">
        <f>INDEX(SUM!D:D,MATCH(SUM!$F$3,SUM!B:B,0),0)</f>
        <v>P085</v>
      </c>
      <c r="E688" s="116">
        <v>2020</v>
      </c>
      <c r="F688" s="112" t="s">
        <v>6857</v>
      </c>
      <c r="G688" s="117" t="s">
        <v>15677</v>
      </c>
      <c r="H688" s="114" t="s">
        <v>16898</v>
      </c>
      <c r="I688" s="113">
        <f>'19'!B50</f>
        <v>0</v>
      </c>
      <c r="N688" s="112" t="s">
        <v>3504</v>
      </c>
      <c r="O688" s="112" t="s">
        <v>3505</v>
      </c>
      <c r="P688" s="112" t="s">
        <v>3506</v>
      </c>
    </row>
    <row r="689" spans="2:16" ht="12.75">
      <c r="B689" s="114" t="str">
        <f>INDEX(SUM!D:D,MATCH(SUM!$F$3,SUM!B:B,0),0)</f>
        <v>P085</v>
      </c>
      <c r="E689" s="116">
        <v>2020</v>
      </c>
      <c r="F689" s="112" t="s">
        <v>6858</v>
      </c>
      <c r="G689" s="117" t="s">
        <v>15678</v>
      </c>
      <c r="H689" s="114" t="s">
        <v>16898</v>
      </c>
      <c r="I689" s="113">
        <f>'19'!B51</f>
        <v>0</v>
      </c>
      <c r="N689" s="112" t="s">
        <v>3507</v>
      </c>
      <c r="O689" s="112" t="s">
        <v>1050</v>
      </c>
      <c r="P689" s="112" t="s">
        <v>3508</v>
      </c>
    </row>
    <row r="690" spans="2:16" ht="12.75">
      <c r="B690" s="114" t="str">
        <f>INDEX(SUM!D:D,MATCH(SUM!$F$3,SUM!B:B,0),0)</f>
        <v>P085</v>
      </c>
      <c r="E690" s="116">
        <v>2020</v>
      </c>
      <c r="F690" s="112" t="s">
        <v>6859</v>
      </c>
      <c r="G690" s="117" t="s">
        <v>15679</v>
      </c>
      <c r="H690" s="114" t="s">
        <v>16898</v>
      </c>
      <c r="I690" s="113">
        <f>'19'!B52</f>
        <v>0</v>
      </c>
      <c r="N690" s="112" t="s">
        <v>3509</v>
      </c>
      <c r="O690" s="112" t="s">
        <v>3286</v>
      </c>
      <c r="P690" s="112" t="s">
        <v>3510</v>
      </c>
    </row>
    <row r="691" spans="2:16" ht="12.75">
      <c r="B691" s="114" t="str">
        <f>INDEX(SUM!D:D,MATCH(SUM!$F$3,SUM!B:B,0),0)</f>
        <v>P085</v>
      </c>
      <c r="E691" s="116">
        <v>2020</v>
      </c>
      <c r="F691" s="112" t="s">
        <v>6860</v>
      </c>
      <c r="G691" s="117" t="s">
        <v>15680</v>
      </c>
      <c r="H691" s="114" t="s">
        <v>16898</v>
      </c>
      <c r="I691" s="113">
        <f>'19'!B53</f>
        <v>0</v>
      </c>
      <c r="N691" s="112" t="s">
        <v>3511</v>
      </c>
      <c r="O691" s="112" t="s">
        <v>3512</v>
      </c>
      <c r="P691" s="112" t="s">
        <v>3513</v>
      </c>
    </row>
    <row r="692" spans="2:16" ht="12.75">
      <c r="B692" s="114" t="str">
        <f>INDEX(SUM!D:D,MATCH(SUM!$F$3,SUM!B:B,0),0)</f>
        <v>P085</v>
      </c>
      <c r="E692" s="116">
        <v>2020</v>
      </c>
      <c r="F692" s="112" t="s">
        <v>6861</v>
      </c>
      <c r="G692" s="117" t="s">
        <v>15681</v>
      </c>
      <c r="H692" s="114" t="s">
        <v>16898</v>
      </c>
      <c r="I692" s="113">
        <f>'19'!B54</f>
        <v>0</v>
      </c>
      <c r="N692" s="112" t="s">
        <v>3514</v>
      </c>
      <c r="O692" s="112" t="s">
        <v>3515</v>
      </c>
      <c r="P692" s="112" t="s">
        <v>3516</v>
      </c>
    </row>
    <row r="693" spans="2:16" ht="12.75">
      <c r="B693" s="114" t="str">
        <f>INDEX(SUM!D:D,MATCH(SUM!$F$3,SUM!B:B,0),0)</f>
        <v>P085</v>
      </c>
      <c r="E693" s="116">
        <v>2020</v>
      </c>
      <c r="F693" s="112" t="s">
        <v>6862</v>
      </c>
      <c r="G693" s="117" t="s">
        <v>15682</v>
      </c>
      <c r="H693" s="114" t="s">
        <v>16898</v>
      </c>
      <c r="I693" s="113">
        <f>'19'!B55</f>
        <v>0</v>
      </c>
      <c r="N693" s="112" t="s">
        <v>3517</v>
      </c>
      <c r="O693" s="112" t="s">
        <v>3518</v>
      </c>
      <c r="P693" s="112" t="s">
        <v>3519</v>
      </c>
    </row>
    <row r="694" spans="2:16" ht="12.75">
      <c r="B694" s="114" t="str">
        <f>INDEX(SUM!D:D,MATCH(SUM!$F$3,SUM!B:B,0),0)</f>
        <v>P085</v>
      </c>
      <c r="E694" s="116">
        <v>2020</v>
      </c>
      <c r="F694" s="112" t="s">
        <v>6863</v>
      </c>
      <c r="G694" s="117" t="s">
        <v>15683</v>
      </c>
      <c r="H694" s="114" t="s">
        <v>16898</v>
      </c>
      <c r="I694" s="113">
        <f>'19'!B56</f>
        <v>0</v>
      </c>
      <c r="N694" s="112" t="s">
        <v>3520</v>
      </c>
      <c r="O694" s="112" t="s">
        <v>3521</v>
      </c>
      <c r="P694" s="112" t="s">
        <v>3522</v>
      </c>
    </row>
    <row r="695" spans="2:16" ht="12.75">
      <c r="B695" s="114" t="str">
        <f>INDEX(SUM!D:D,MATCH(SUM!$F$3,SUM!B:B,0),0)</f>
        <v>P085</v>
      </c>
      <c r="E695" s="116">
        <v>2020</v>
      </c>
      <c r="F695" s="112" t="s">
        <v>6864</v>
      </c>
      <c r="G695" s="117" t="s">
        <v>15684</v>
      </c>
      <c r="H695" s="114" t="s">
        <v>16898</v>
      </c>
      <c r="I695" s="113">
        <f>'19'!B57</f>
        <v>0</v>
      </c>
      <c r="N695" s="112" t="s">
        <v>3523</v>
      </c>
      <c r="O695" s="112" t="s">
        <v>3524</v>
      </c>
      <c r="P695" s="112" t="s">
        <v>3525</v>
      </c>
    </row>
    <row r="696" spans="2:16" ht="12.75">
      <c r="B696" s="114" t="str">
        <f>INDEX(SUM!D:D,MATCH(SUM!$F$3,SUM!B:B,0),0)</f>
        <v>P085</v>
      </c>
      <c r="E696" s="116">
        <v>2020</v>
      </c>
      <c r="F696" s="112" t="s">
        <v>6865</v>
      </c>
      <c r="G696" s="117" t="s">
        <v>15685</v>
      </c>
      <c r="H696" s="114" t="s">
        <v>16898</v>
      </c>
      <c r="I696" s="113">
        <f>'19'!B58</f>
        <v>0</v>
      </c>
      <c r="N696" s="112" t="s">
        <v>3526</v>
      </c>
      <c r="O696" s="112" t="s">
        <v>3527</v>
      </c>
      <c r="P696" s="112" t="s">
        <v>3528</v>
      </c>
    </row>
    <row r="697" spans="2:16" ht="12.75">
      <c r="B697" s="114" t="str">
        <f>INDEX(SUM!D:D,MATCH(SUM!$F$3,SUM!B:B,0),0)</f>
        <v>P085</v>
      </c>
      <c r="E697" s="116">
        <v>2020</v>
      </c>
      <c r="F697" s="112" t="s">
        <v>6866</v>
      </c>
      <c r="G697" s="117" t="s">
        <v>15686</v>
      </c>
      <c r="H697" s="114" t="s">
        <v>16898</v>
      </c>
      <c r="I697" s="113">
        <f>'19'!B59</f>
        <v>0</v>
      </c>
      <c r="N697" s="112" t="s">
        <v>3529</v>
      </c>
      <c r="O697" s="112" t="s">
        <v>3530</v>
      </c>
      <c r="P697" s="112" t="s">
        <v>3531</v>
      </c>
    </row>
    <row r="698" spans="2:16" ht="12.75">
      <c r="B698" s="114" t="str">
        <f>INDEX(SUM!D:D,MATCH(SUM!$F$3,SUM!B:B,0),0)</f>
        <v>P085</v>
      </c>
      <c r="E698" s="116">
        <v>2020</v>
      </c>
      <c r="F698" s="112" t="s">
        <v>6867</v>
      </c>
      <c r="G698" s="117" t="s">
        <v>15687</v>
      </c>
      <c r="H698" s="114" t="s">
        <v>16898</v>
      </c>
      <c r="I698" s="113">
        <f>'19'!B60</f>
        <v>0</v>
      </c>
      <c r="N698" s="112" t="s">
        <v>3532</v>
      </c>
      <c r="O698" s="112" t="s">
        <v>3533</v>
      </c>
      <c r="P698" s="112" t="s">
        <v>3534</v>
      </c>
    </row>
    <row r="699" spans="2:16" ht="12.75">
      <c r="B699" s="114" t="str">
        <f>INDEX(SUM!D:D,MATCH(SUM!$F$3,SUM!B:B,0),0)</f>
        <v>P085</v>
      </c>
      <c r="E699" s="116">
        <v>2020</v>
      </c>
      <c r="F699" s="112" t="s">
        <v>6868</v>
      </c>
      <c r="G699" s="117" t="s">
        <v>15688</v>
      </c>
      <c r="H699" s="114" t="s">
        <v>16898</v>
      </c>
      <c r="I699" s="113">
        <f>'19'!B61</f>
        <v>0</v>
      </c>
      <c r="N699" s="112" t="s">
        <v>3535</v>
      </c>
      <c r="O699" s="112" t="s">
        <v>3536</v>
      </c>
      <c r="P699" s="112" t="s">
        <v>3537</v>
      </c>
    </row>
    <row r="700" spans="2:16" ht="12.75">
      <c r="B700" s="114" t="str">
        <f>INDEX(SUM!D:D,MATCH(SUM!$F$3,SUM!B:B,0),0)</f>
        <v>P085</v>
      </c>
      <c r="E700" s="116">
        <v>2020</v>
      </c>
      <c r="F700" s="112" t="s">
        <v>6869</v>
      </c>
      <c r="G700" s="117" t="s">
        <v>15689</v>
      </c>
      <c r="H700" s="114" t="s">
        <v>16898</v>
      </c>
      <c r="I700" s="113">
        <f>'19'!B62</f>
        <v>0</v>
      </c>
      <c r="N700" s="112" t="s">
        <v>3538</v>
      </c>
      <c r="O700" s="112" t="s">
        <v>3539</v>
      </c>
      <c r="P700" s="112" t="s">
        <v>3540</v>
      </c>
    </row>
    <row r="701" spans="2:16" ht="12.75">
      <c r="B701" s="114" t="str">
        <f>INDEX(SUM!D:D,MATCH(SUM!$F$3,SUM!B:B,0),0)</f>
        <v>P085</v>
      </c>
      <c r="E701" s="116">
        <v>2020</v>
      </c>
      <c r="F701" s="112" t="s">
        <v>6870</v>
      </c>
      <c r="G701" s="117" t="s">
        <v>15690</v>
      </c>
      <c r="H701" s="114" t="s">
        <v>16898</v>
      </c>
      <c r="I701" s="113">
        <f>'19'!B63</f>
        <v>0</v>
      </c>
      <c r="N701" s="112" t="s">
        <v>3541</v>
      </c>
      <c r="O701" s="112" t="s">
        <v>3542</v>
      </c>
      <c r="P701" s="112" t="s">
        <v>3543</v>
      </c>
    </row>
    <row r="702" spans="2:16" ht="12.75">
      <c r="B702" s="114" t="str">
        <f>INDEX(SUM!D:D,MATCH(SUM!$F$3,SUM!B:B,0),0)</f>
        <v>P085</v>
      </c>
      <c r="E702" s="116">
        <v>2020</v>
      </c>
      <c r="F702" s="112" t="s">
        <v>6871</v>
      </c>
      <c r="G702" s="117" t="s">
        <v>15691</v>
      </c>
      <c r="H702" s="114" t="s">
        <v>16898</v>
      </c>
      <c r="I702" s="113">
        <f>'19'!B64</f>
        <v>0</v>
      </c>
      <c r="N702" s="112" t="s">
        <v>3544</v>
      </c>
      <c r="O702" s="112" t="s">
        <v>3545</v>
      </c>
      <c r="P702" s="112" t="s">
        <v>3546</v>
      </c>
    </row>
    <row r="703" spans="2:16" ht="12.75">
      <c r="B703" s="114" t="str">
        <f>INDEX(SUM!D:D,MATCH(SUM!$F$3,SUM!B:B,0),0)</f>
        <v>P085</v>
      </c>
      <c r="E703" s="116">
        <v>2020</v>
      </c>
      <c r="F703" s="112" t="s">
        <v>6872</v>
      </c>
      <c r="G703" s="117" t="s">
        <v>15692</v>
      </c>
      <c r="H703" s="114" t="s">
        <v>16898</v>
      </c>
      <c r="I703" s="113">
        <f>'19'!B65</f>
        <v>0</v>
      </c>
      <c r="N703" s="112" t="s">
        <v>1487</v>
      </c>
      <c r="O703" s="112" t="s">
        <v>651</v>
      </c>
      <c r="P703" s="112" t="s">
        <v>1377</v>
      </c>
    </row>
    <row r="704" spans="2:16" ht="12.75">
      <c r="B704" s="114" t="str">
        <f>INDEX(SUM!D:D,MATCH(SUM!$F$3,SUM!B:B,0),0)</f>
        <v>P085</v>
      </c>
      <c r="E704" s="116">
        <v>2020</v>
      </c>
      <c r="F704" s="112" t="s">
        <v>6873</v>
      </c>
      <c r="G704" s="117" t="s">
        <v>15693</v>
      </c>
      <c r="H704" s="114" t="s">
        <v>16898</v>
      </c>
      <c r="I704" s="113">
        <f>'19'!B66</f>
        <v>0</v>
      </c>
      <c r="N704" s="112" t="s">
        <v>1488</v>
      </c>
      <c r="O704" s="112" t="s">
        <v>677</v>
      </c>
      <c r="P704" s="112" t="s">
        <v>1378</v>
      </c>
    </row>
    <row r="705" spans="2:16" ht="12.75">
      <c r="B705" s="114" t="str">
        <f>INDEX(SUM!D:D,MATCH(SUM!$F$3,SUM!B:B,0),0)</f>
        <v>P085</v>
      </c>
      <c r="E705" s="116">
        <v>2020</v>
      </c>
      <c r="F705" s="112" t="s">
        <v>6874</v>
      </c>
      <c r="G705" s="117" t="s">
        <v>15694</v>
      </c>
      <c r="H705" s="114" t="s">
        <v>16898</v>
      </c>
      <c r="I705" s="113">
        <f>'19'!B67</f>
        <v>0</v>
      </c>
      <c r="N705" s="112" t="s">
        <v>1489</v>
      </c>
      <c r="O705" s="112" t="s">
        <v>703</v>
      </c>
      <c r="P705" s="112" t="s">
        <v>1379</v>
      </c>
    </row>
    <row r="706" spans="2:16" ht="12.75">
      <c r="B706" s="114" t="str">
        <f>INDEX(SUM!D:D,MATCH(SUM!$F$3,SUM!B:B,0),0)</f>
        <v>P085</v>
      </c>
      <c r="E706" s="116">
        <v>2020</v>
      </c>
      <c r="F706" s="112" t="s">
        <v>6875</v>
      </c>
      <c r="G706" s="117" t="s">
        <v>15695</v>
      </c>
      <c r="H706" s="114" t="s">
        <v>16898</v>
      </c>
      <c r="I706" s="113">
        <f>'19'!B68</f>
        <v>0</v>
      </c>
      <c r="N706" s="112" t="s">
        <v>1490</v>
      </c>
      <c r="O706" s="112" t="s">
        <v>800</v>
      </c>
      <c r="P706" s="112" t="s">
        <v>1380</v>
      </c>
    </row>
    <row r="707" spans="2:16" ht="12.75">
      <c r="B707" s="114" t="str">
        <f>INDEX(SUM!D:D,MATCH(SUM!$F$3,SUM!B:B,0),0)</f>
        <v>P085</v>
      </c>
      <c r="E707" s="116">
        <v>2020</v>
      </c>
      <c r="F707" s="112" t="s">
        <v>6876</v>
      </c>
      <c r="G707" s="117" t="s">
        <v>15696</v>
      </c>
      <c r="H707" s="114" t="s">
        <v>16898</v>
      </c>
      <c r="I707" s="113">
        <f>'19'!B69</f>
        <v>0</v>
      </c>
      <c r="N707" s="112" t="s">
        <v>1491</v>
      </c>
      <c r="O707" s="112" t="s">
        <v>871</v>
      </c>
      <c r="P707" s="112" t="s">
        <v>1381</v>
      </c>
    </row>
    <row r="708" spans="2:16" ht="12.75">
      <c r="B708" s="114" t="str">
        <f>INDEX(SUM!D:D,MATCH(SUM!$F$3,SUM!B:B,0),0)</f>
        <v>P085</v>
      </c>
      <c r="E708" s="116">
        <v>2020</v>
      </c>
      <c r="F708" s="112" t="s">
        <v>6877</v>
      </c>
      <c r="G708" s="117" t="s">
        <v>15697</v>
      </c>
      <c r="H708" s="114" t="s">
        <v>16898</v>
      </c>
      <c r="I708" s="113">
        <f>'19'!B70</f>
        <v>0</v>
      </c>
      <c r="N708" s="112" t="s">
        <v>1492</v>
      </c>
      <c r="O708" s="112" t="s">
        <v>873</v>
      </c>
      <c r="P708" s="112" t="s">
        <v>1382</v>
      </c>
    </row>
    <row r="709" spans="2:16" ht="12.75">
      <c r="B709" s="114" t="str">
        <f>INDEX(SUM!D:D,MATCH(SUM!$F$3,SUM!B:B,0),0)</f>
        <v>P085</v>
      </c>
      <c r="E709" s="116">
        <v>2020</v>
      </c>
      <c r="F709" s="112" t="s">
        <v>6878</v>
      </c>
      <c r="G709" s="117" t="s">
        <v>15698</v>
      </c>
      <c r="H709" s="114" t="s">
        <v>16898</v>
      </c>
      <c r="I709" s="113">
        <f>'19'!B71</f>
        <v>0</v>
      </c>
      <c r="N709" s="112" t="s">
        <v>1493</v>
      </c>
      <c r="O709" s="112" t="s">
        <v>875</v>
      </c>
      <c r="P709" s="112" t="s">
        <v>1383</v>
      </c>
    </row>
    <row r="710" spans="2:16" ht="12.75">
      <c r="B710" s="114" t="str">
        <f>INDEX(SUM!D:D,MATCH(SUM!$F$3,SUM!B:B,0),0)</f>
        <v>P085</v>
      </c>
      <c r="E710" s="116">
        <v>2020</v>
      </c>
      <c r="F710" s="112" t="s">
        <v>6879</v>
      </c>
      <c r="G710" s="117" t="s">
        <v>15699</v>
      </c>
      <c r="H710" s="114" t="s">
        <v>16898</v>
      </c>
      <c r="I710" s="113">
        <f>'19'!B72</f>
        <v>0</v>
      </c>
      <c r="N710" s="112" t="s">
        <v>1494</v>
      </c>
      <c r="O710" s="112" t="s">
        <v>924</v>
      </c>
      <c r="P710" s="112" t="s">
        <v>1384</v>
      </c>
    </row>
    <row r="711" spans="2:16" ht="12.75">
      <c r="B711" s="114" t="str">
        <f>INDEX(SUM!D:D,MATCH(SUM!$F$3,SUM!B:B,0),0)</f>
        <v>P085</v>
      </c>
      <c r="E711" s="116">
        <v>2020</v>
      </c>
      <c r="F711" s="112" t="s">
        <v>6880</v>
      </c>
      <c r="G711" s="117" t="s">
        <v>15700</v>
      </c>
      <c r="H711" s="114" t="s">
        <v>16898</v>
      </c>
      <c r="I711" s="113">
        <f>'19'!B73</f>
        <v>0</v>
      </c>
      <c r="N711" s="112" t="s">
        <v>1495</v>
      </c>
      <c r="O711" s="112" t="s">
        <v>926</v>
      </c>
      <c r="P711" s="112" t="s">
        <v>1385</v>
      </c>
    </row>
    <row r="712" spans="2:16" ht="12.75">
      <c r="B712" s="114" t="str">
        <f>INDEX(SUM!D:D,MATCH(SUM!$F$3,SUM!B:B,0),0)</f>
        <v>P085</v>
      </c>
      <c r="E712" s="116">
        <v>2020</v>
      </c>
      <c r="F712" s="112" t="s">
        <v>6881</v>
      </c>
      <c r="G712" s="117" t="s">
        <v>15701</v>
      </c>
      <c r="H712" s="114" t="s">
        <v>16898</v>
      </c>
      <c r="I712" s="113">
        <f>'19'!B74</f>
        <v>0</v>
      </c>
      <c r="N712" s="112" t="s">
        <v>1496</v>
      </c>
      <c r="O712" s="112" t="s">
        <v>929</v>
      </c>
      <c r="P712" s="112" t="s">
        <v>1386</v>
      </c>
    </row>
    <row r="713" spans="2:16" ht="12.75">
      <c r="B713" s="114" t="str">
        <f>INDEX(SUM!D:D,MATCH(SUM!$F$3,SUM!B:B,0),0)</f>
        <v>P085</v>
      </c>
      <c r="E713" s="116">
        <v>2020</v>
      </c>
      <c r="F713" s="112" t="s">
        <v>6882</v>
      </c>
      <c r="G713" s="117" t="s">
        <v>15702</v>
      </c>
      <c r="H713" s="114" t="s">
        <v>16898</v>
      </c>
      <c r="I713" s="113">
        <f>'19'!B75</f>
        <v>0</v>
      </c>
      <c r="N713" s="112" t="s">
        <v>1497</v>
      </c>
      <c r="O713" s="112" t="s">
        <v>945</v>
      </c>
      <c r="P713" s="112" t="s">
        <v>1387</v>
      </c>
    </row>
    <row r="714" spans="2:16" ht="12.75">
      <c r="B714" s="114" t="str">
        <f>INDEX(SUM!D:D,MATCH(SUM!$F$3,SUM!B:B,0),0)</f>
        <v>P085</v>
      </c>
      <c r="E714" s="116">
        <v>2020</v>
      </c>
      <c r="F714" s="112" t="s">
        <v>6883</v>
      </c>
      <c r="G714" s="117" t="s">
        <v>15703</v>
      </c>
      <c r="H714" s="114" t="s">
        <v>16898</v>
      </c>
      <c r="I714" s="113">
        <f>'19'!B76</f>
        <v>0</v>
      </c>
      <c r="N714" s="112" t="s">
        <v>1498</v>
      </c>
      <c r="O714" s="112" t="s">
        <v>948</v>
      </c>
      <c r="P714" s="112" t="s">
        <v>1388</v>
      </c>
    </row>
    <row r="715" spans="2:16" ht="12.75">
      <c r="B715" s="114" t="str">
        <f>INDEX(SUM!D:D,MATCH(SUM!$F$3,SUM!B:B,0),0)</f>
        <v>P085</v>
      </c>
      <c r="E715" s="116">
        <v>2020</v>
      </c>
      <c r="F715" s="112" t="s">
        <v>6884</v>
      </c>
      <c r="G715" s="117" t="s">
        <v>15704</v>
      </c>
      <c r="H715" s="114" t="s">
        <v>16898</v>
      </c>
      <c r="I715" s="113">
        <f>'19'!B77</f>
        <v>0</v>
      </c>
      <c r="N715" s="112" t="s">
        <v>1499</v>
      </c>
      <c r="O715" s="112" t="s">
        <v>956</v>
      </c>
      <c r="P715" s="112" t="s">
        <v>1389</v>
      </c>
    </row>
    <row r="716" spans="2:16" ht="12.75">
      <c r="B716" s="114" t="str">
        <f>INDEX(SUM!D:D,MATCH(SUM!$F$3,SUM!B:B,0),0)</f>
        <v>P085</v>
      </c>
      <c r="E716" s="116">
        <v>2020</v>
      </c>
      <c r="F716" s="112" t="s">
        <v>6885</v>
      </c>
      <c r="G716" s="117" t="s">
        <v>15705</v>
      </c>
      <c r="H716" s="114" t="s">
        <v>16898</v>
      </c>
      <c r="I716" s="113">
        <f>'19'!B78</f>
        <v>0</v>
      </c>
      <c r="N716" s="112" t="s">
        <v>3547</v>
      </c>
      <c r="O716" s="112" t="s">
        <v>959</v>
      </c>
      <c r="P716" s="112" t="s">
        <v>3548</v>
      </c>
    </row>
    <row r="717" spans="2:16" ht="12.75">
      <c r="B717" s="114" t="str">
        <f>INDEX(SUM!D:D,MATCH(SUM!$F$3,SUM!B:B,0),0)</f>
        <v>P085</v>
      </c>
      <c r="E717" s="116">
        <v>2020</v>
      </c>
      <c r="F717" s="112" t="s">
        <v>6886</v>
      </c>
      <c r="G717" s="117" t="s">
        <v>15706</v>
      </c>
      <c r="H717" s="114" t="s">
        <v>16898</v>
      </c>
      <c r="I717" s="113">
        <f>'19'!B79</f>
        <v>0</v>
      </c>
      <c r="N717" s="112" t="s">
        <v>1500</v>
      </c>
      <c r="O717" s="112" t="s">
        <v>708</v>
      </c>
      <c r="P717" s="112" t="s">
        <v>1351</v>
      </c>
    </row>
    <row r="718" spans="2:16" ht="12.75">
      <c r="B718" s="114" t="str">
        <f>INDEX(SUM!D:D,MATCH(SUM!$F$3,SUM!B:B,0),0)</f>
        <v>P085</v>
      </c>
      <c r="E718" s="116">
        <v>2020</v>
      </c>
      <c r="F718" s="112" t="s">
        <v>6887</v>
      </c>
      <c r="G718" s="117" t="s">
        <v>15707</v>
      </c>
      <c r="H718" s="114" t="s">
        <v>16898</v>
      </c>
      <c r="I718" s="113">
        <f>'19'!B80</f>
        <v>0</v>
      </c>
      <c r="N718" s="112" t="s">
        <v>1501</v>
      </c>
      <c r="O718" s="112" t="s">
        <v>710</v>
      </c>
      <c r="P718" s="112" t="s">
        <v>1352</v>
      </c>
    </row>
    <row r="719" spans="2:16" ht="12.75">
      <c r="B719" s="114" t="str">
        <f>INDEX(SUM!D:D,MATCH(SUM!$F$3,SUM!B:B,0),0)</f>
        <v>P085</v>
      </c>
      <c r="E719" s="116">
        <v>2020</v>
      </c>
      <c r="F719" s="112" t="s">
        <v>6888</v>
      </c>
      <c r="G719" s="117" t="s">
        <v>15708</v>
      </c>
      <c r="H719" s="114" t="s">
        <v>16898</v>
      </c>
      <c r="I719" s="113">
        <f>'19'!B81</f>
        <v>0</v>
      </c>
      <c r="N719" s="112" t="s">
        <v>1502</v>
      </c>
      <c r="O719" s="112" t="s">
        <v>713</v>
      </c>
      <c r="P719" s="112" t="s">
        <v>1353</v>
      </c>
    </row>
    <row r="720" spans="2:16" ht="12.75">
      <c r="B720" s="114" t="str">
        <f>INDEX(SUM!D:D,MATCH(SUM!$F$3,SUM!B:B,0),0)</f>
        <v>P085</v>
      </c>
      <c r="E720" s="116">
        <v>2020</v>
      </c>
      <c r="F720" s="112" t="s">
        <v>6889</v>
      </c>
      <c r="G720" s="117" t="s">
        <v>15709</v>
      </c>
      <c r="H720" s="114" t="s">
        <v>16898</v>
      </c>
      <c r="I720" s="113">
        <f>'19'!B82</f>
        <v>0</v>
      </c>
      <c r="N720" s="112" t="s">
        <v>1503</v>
      </c>
      <c r="O720" s="112" t="s">
        <v>716</v>
      </c>
      <c r="P720" s="112" t="s">
        <v>1354</v>
      </c>
    </row>
    <row r="721" spans="2:16" ht="12.75">
      <c r="B721" s="114" t="str">
        <f>INDEX(SUM!D:D,MATCH(SUM!$F$3,SUM!B:B,0),0)</f>
        <v>P085</v>
      </c>
      <c r="E721" s="116">
        <v>2020</v>
      </c>
      <c r="F721" s="112" t="s">
        <v>6890</v>
      </c>
      <c r="G721" s="117" t="s">
        <v>15710</v>
      </c>
      <c r="H721" s="114" t="s">
        <v>16898</v>
      </c>
      <c r="I721" s="113">
        <f>'19'!B83</f>
        <v>0</v>
      </c>
      <c r="N721" s="112" t="s">
        <v>1504</v>
      </c>
      <c r="O721" s="112" t="s">
        <v>719</v>
      </c>
      <c r="P721" s="112" t="s">
        <v>1355</v>
      </c>
    </row>
    <row r="722" spans="2:16" ht="12.75">
      <c r="B722" s="114" t="str">
        <f>INDEX(SUM!D:D,MATCH(SUM!$F$3,SUM!B:B,0),0)</f>
        <v>P085</v>
      </c>
      <c r="E722" s="116">
        <v>2020</v>
      </c>
      <c r="F722" s="112" t="s">
        <v>6891</v>
      </c>
      <c r="G722" s="117" t="s">
        <v>15711</v>
      </c>
      <c r="H722" s="114" t="s">
        <v>16898</v>
      </c>
      <c r="I722" s="113">
        <f>'19'!B84</f>
        <v>0</v>
      </c>
      <c r="N722" s="112" t="s">
        <v>1505</v>
      </c>
      <c r="O722" s="112" t="s">
        <v>820</v>
      </c>
      <c r="P722" s="112" t="s">
        <v>1356</v>
      </c>
    </row>
    <row r="723" spans="2:16" ht="12.75">
      <c r="B723" s="114" t="str">
        <f>INDEX(SUM!D:D,MATCH(SUM!$F$3,SUM!B:B,0),0)</f>
        <v>P085</v>
      </c>
      <c r="E723" s="116">
        <v>2020</v>
      </c>
      <c r="F723" s="112" t="s">
        <v>6892</v>
      </c>
      <c r="G723" s="117" t="s">
        <v>15712</v>
      </c>
      <c r="H723" s="114" t="s">
        <v>16898</v>
      </c>
      <c r="I723" s="113">
        <f>'19'!B85</f>
        <v>0</v>
      </c>
      <c r="N723" s="112" t="s">
        <v>1506</v>
      </c>
      <c r="O723" s="112" t="s">
        <v>822</v>
      </c>
      <c r="P723" s="112" t="s">
        <v>1357</v>
      </c>
    </row>
    <row r="724" spans="2:16" ht="12.75">
      <c r="B724" s="114" t="str">
        <f>INDEX(SUM!D:D,MATCH(SUM!$F$3,SUM!B:B,0),0)</f>
        <v>P085</v>
      </c>
      <c r="E724" s="116">
        <v>2020</v>
      </c>
      <c r="F724" s="112" t="s">
        <v>6893</v>
      </c>
      <c r="G724" s="117" t="s">
        <v>15713</v>
      </c>
      <c r="H724" s="114" t="s">
        <v>16898</v>
      </c>
      <c r="I724" s="113">
        <f>'19'!B86</f>
        <v>0</v>
      </c>
      <c r="N724" s="112" t="s">
        <v>1507</v>
      </c>
      <c r="O724" s="112" t="s">
        <v>824</v>
      </c>
      <c r="P724" s="112" t="s">
        <v>1358</v>
      </c>
    </row>
    <row r="725" spans="2:16" ht="12.75">
      <c r="B725" s="114" t="str">
        <f>INDEX(SUM!D:D,MATCH(SUM!$F$3,SUM!B:B,0),0)</f>
        <v>P085</v>
      </c>
      <c r="E725" s="116">
        <v>2020</v>
      </c>
      <c r="F725" s="112" t="s">
        <v>6894</v>
      </c>
      <c r="G725" s="117" t="s">
        <v>15714</v>
      </c>
      <c r="H725" s="114" t="s">
        <v>16898</v>
      </c>
      <c r="I725" s="113">
        <f>'19'!B87</f>
        <v>0</v>
      </c>
      <c r="N725" s="112" t="s">
        <v>1508</v>
      </c>
      <c r="O725" s="112" t="s">
        <v>3206</v>
      </c>
      <c r="P725" s="112" t="s">
        <v>1359</v>
      </c>
    </row>
    <row r="726" spans="2:16" ht="12.75">
      <c r="B726" s="114" t="str">
        <f>INDEX(SUM!D:D,MATCH(SUM!$F$3,SUM!B:B,0),0)</f>
        <v>P085</v>
      </c>
      <c r="E726" s="116">
        <v>2020</v>
      </c>
      <c r="F726" s="112" t="s">
        <v>6895</v>
      </c>
      <c r="G726" s="117" t="s">
        <v>15715</v>
      </c>
      <c r="H726" s="114" t="s">
        <v>16898</v>
      </c>
      <c r="I726" s="113">
        <f>'19'!B88</f>
        <v>0</v>
      </c>
      <c r="N726" s="112" t="s">
        <v>1509</v>
      </c>
      <c r="O726" s="112" t="s">
        <v>3391</v>
      </c>
      <c r="P726" s="112" t="s">
        <v>1360</v>
      </c>
    </row>
    <row r="727" spans="2:16" ht="12.75">
      <c r="B727" s="114" t="str">
        <f>INDEX(SUM!D:D,MATCH(SUM!$F$3,SUM!B:B,0),0)</f>
        <v>P085</v>
      </c>
      <c r="E727" s="116">
        <v>2020</v>
      </c>
      <c r="F727" s="112" t="s">
        <v>6896</v>
      </c>
      <c r="G727" s="117" t="s">
        <v>15716</v>
      </c>
      <c r="H727" s="114" t="s">
        <v>16898</v>
      </c>
      <c r="I727" s="113">
        <f>'19'!B89</f>
        <v>0</v>
      </c>
      <c r="N727" s="112" t="s">
        <v>1510</v>
      </c>
      <c r="O727" s="112" t="s">
        <v>3392</v>
      </c>
      <c r="P727" s="112" t="s">
        <v>1361</v>
      </c>
    </row>
    <row r="728" spans="2:16" ht="12.75">
      <c r="B728" s="114" t="str">
        <f>INDEX(SUM!D:D,MATCH(SUM!$F$3,SUM!B:B,0),0)</f>
        <v>P085</v>
      </c>
      <c r="E728" s="116">
        <v>2020</v>
      </c>
      <c r="F728" s="112" t="s">
        <v>6897</v>
      </c>
      <c r="G728" s="117" t="s">
        <v>15717</v>
      </c>
      <c r="H728" s="114" t="s">
        <v>16898</v>
      </c>
      <c r="I728" s="113">
        <f>'19'!B90</f>
        <v>0</v>
      </c>
      <c r="N728" s="112" t="s">
        <v>1511</v>
      </c>
      <c r="O728" s="112" t="s">
        <v>3393</v>
      </c>
      <c r="P728" s="112" t="s">
        <v>1362</v>
      </c>
    </row>
    <row r="729" spans="2:16" ht="12.75">
      <c r="B729" s="114" t="str">
        <f>INDEX(SUM!D:D,MATCH(SUM!$F$3,SUM!B:B,0),0)</f>
        <v>P085</v>
      </c>
      <c r="E729" s="116">
        <v>2020</v>
      </c>
      <c r="F729" s="112" t="s">
        <v>6898</v>
      </c>
      <c r="G729" s="117" t="s">
        <v>15718</v>
      </c>
      <c r="H729" s="114" t="s">
        <v>16898</v>
      </c>
      <c r="I729" s="113">
        <f>'19'!B91</f>
        <v>0</v>
      </c>
      <c r="N729" s="112" t="s">
        <v>1512</v>
      </c>
      <c r="O729" s="112" t="s">
        <v>3394</v>
      </c>
      <c r="P729" s="112" t="s">
        <v>1363</v>
      </c>
    </row>
    <row r="730" spans="2:16" ht="12.75">
      <c r="B730" s="114" t="str">
        <f>INDEX(SUM!D:D,MATCH(SUM!$F$3,SUM!B:B,0),0)</f>
        <v>P085</v>
      </c>
      <c r="E730" s="116">
        <v>2020</v>
      </c>
      <c r="F730" s="112" t="s">
        <v>6899</v>
      </c>
      <c r="G730" s="117" t="s">
        <v>15719</v>
      </c>
      <c r="H730" s="114" t="s">
        <v>16898</v>
      </c>
      <c r="I730" s="113">
        <f>'19'!B92</f>
        <v>0</v>
      </c>
      <c r="N730" s="112" t="s">
        <v>3549</v>
      </c>
      <c r="O730" s="112" t="s">
        <v>3396</v>
      </c>
      <c r="P730" s="112" t="s">
        <v>3397</v>
      </c>
    </row>
    <row r="731" spans="2:16" ht="12.75">
      <c r="B731" s="114" t="str">
        <f>INDEX(SUM!D:D,MATCH(SUM!$F$3,SUM!B:B,0),0)</f>
        <v>P085</v>
      </c>
      <c r="E731" s="116">
        <v>2020</v>
      </c>
      <c r="F731" s="112" t="s">
        <v>6900</v>
      </c>
      <c r="G731" s="117" t="s">
        <v>15720</v>
      </c>
      <c r="H731" s="114" t="s">
        <v>16898</v>
      </c>
      <c r="I731" s="113">
        <f>'19'!B93</f>
        <v>0</v>
      </c>
      <c r="N731" s="112" t="s">
        <v>1513</v>
      </c>
      <c r="O731" s="112" t="s">
        <v>1035</v>
      </c>
      <c r="P731" s="112" t="s">
        <v>1364</v>
      </c>
    </row>
    <row r="732" spans="2:16" ht="12.75">
      <c r="B732" s="114" t="str">
        <f>INDEX(SUM!D:D,MATCH(SUM!$F$3,SUM!B:B,0),0)</f>
        <v>P085</v>
      </c>
      <c r="E732" s="116">
        <v>2020</v>
      </c>
      <c r="F732" s="112" t="s">
        <v>6901</v>
      </c>
      <c r="G732" s="117" t="s">
        <v>15721</v>
      </c>
      <c r="H732" s="114" t="s">
        <v>16898</v>
      </c>
      <c r="I732" s="113">
        <f>'19'!B94</f>
        <v>0</v>
      </c>
      <c r="N732" s="112" t="s">
        <v>1514</v>
      </c>
      <c r="O732" s="112" t="s">
        <v>1036</v>
      </c>
      <c r="P732" s="112" t="s">
        <v>1365</v>
      </c>
    </row>
    <row r="733" spans="2:16" ht="12.75">
      <c r="B733" s="114" t="str">
        <f>INDEX(SUM!D:D,MATCH(SUM!$F$3,SUM!B:B,0),0)</f>
        <v>P085</v>
      </c>
      <c r="E733" s="116">
        <v>2020</v>
      </c>
      <c r="F733" s="112" t="s">
        <v>6902</v>
      </c>
      <c r="G733" s="117" t="s">
        <v>15722</v>
      </c>
      <c r="H733" s="114" t="s">
        <v>16898</v>
      </c>
      <c r="I733" s="113">
        <f>'19'!B95</f>
        <v>0</v>
      </c>
      <c r="N733" s="112" t="s">
        <v>1515</v>
      </c>
      <c r="O733" s="112" t="s">
        <v>1037</v>
      </c>
      <c r="P733" s="112" t="s">
        <v>1366</v>
      </c>
    </row>
    <row r="734" spans="2:16" ht="12.75">
      <c r="B734" s="114" t="str">
        <f>INDEX(SUM!D:D,MATCH(SUM!$F$3,SUM!B:B,0),0)</f>
        <v>P085</v>
      </c>
      <c r="E734" s="116">
        <v>2020</v>
      </c>
      <c r="F734" s="112" t="s">
        <v>6903</v>
      </c>
      <c r="G734" s="117" t="s">
        <v>15723</v>
      </c>
      <c r="H734" s="114" t="s">
        <v>16898</v>
      </c>
      <c r="I734" s="113">
        <f>'19'!B96</f>
        <v>0</v>
      </c>
      <c r="N734" s="112" t="s">
        <v>1516</v>
      </c>
      <c r="O734" s="112" t="s">
        <v>1038</v>
      </c>
      <c r="P734" s="112" t="s">
        <v>1367</v>
      </c>
    </row>
    <row r="735" spans="2:16" ht="12.75">
      <c r="B735" s="114" t="str">
        <f>INDEX(SUM!D:D,MATCH(SUM!$F$3,SUM!B:B,0),0)</f>
        <v>P085</v>
      </c>
      <c r="E735" s="116">
        <v>2020</v>
      </c>
      <c r="F735" s="112" t="s">
        <v>6904</v>
      </c>
      <c r="G735" s="117" t="s">
        <v>15724</v>
      </c>
      <c r="H735" s="114" t="s">
        <v>16898</v>
      </c>
      <c r="I735" s="113">
        <f>'19'!B97</f>
        <v>0</v>
      </c>
      <c r="N735" s="112" t="s">
        <v>1517</v>
      </c>
      <c r="O735" s="112" t="s">
        <v>3115</v>
      </c>
      <c r="P735" s="112" t="s">
        <v>1368</v>
      </c>
    </row>
    <row r="736" spans="2:16" ht="12.75">
      <c r="B736" s="114" t="str">
        <f>INDEX(SUM!D:D,MATCH(SUM!$F$3,SUM!B:B,0),0)</f>
        <v>P085</v>
      </c>
      <c r="E736" s="116">
        <v>2020</v>
      </c>
      <c r="F736" s="112" t="s">
        <v>6905</v>
      </c>
      <c r="G736" s="117" t="s">
        <v>15725</v>
      </c>
      <c r="H736" s="114" t="s">
        <v>16898</v>
      </c>
      <c r="I736" s="113">
        <f>'19'!B98</f>
        <v>0</v>
      </c>
      <c r="N736" s="112" t="s">
        <v>1518</v>
      </c>
      <c r="O736" s="112" t="s">
        <v>3116</v>
      </c>
      <c r="P736" s="112" t="s">
        <v>1369</v>
      </c>
    </row>
    <row r="737" spans="2:16" ht="12.75">
      <c r="B737" s="114" t="str">
        <f>INDEX(SUM!D:D,MATCH(SUM!$F$3,SUM!B:B,0),0)</f>
        <v>P085</v>
      </c>
      <c r="E737" s="116">
        <v>2020</v>
      </c>
      <c r="F737" s="112" t="s">
        <v>6906</v>
      </c>
      <c r="G737" s="117" t="s">
        <v>15726</v>
      </c>
      <c r="H737" s="114" t="s">
        <v>16898</v>
      </c>
      <c r="I737" s="113">
        <f>'19'!B99</f>
        <v>0</v>
      </c>
      <c r="N737" s="112" t="s">
        <v>1519</v>
      </c>
      <c r="O737" s="112" t="s">
        <v>3118</v>
      </c>
      <c r="P737" s="112" t="s">
        <v>1370</v>
      </c>
    </row>
    <row r="738" spans="2:16" ht="12.75">
      <c r="B738" s="114" t="str">
        <f>INDEX(SUM!D:D,MATCH(SUM!$F$3,SUM!B:B,0),0)</f>
        <v>P085</v>
      </c>
      <c r="E738" s="116">
        <v>2020</v>
      </c>
      <c r="F738" s="112" t="s">
        <v>6907</v>
      </c>
      <c r="G738" s="117" t="s">
        <v>15727</v>
      </c>
      <c r="H738" s="114" t="s">
        <v>16898</v>
      </c>
      <c r="I738" s="113">
        <f>'19'!B100</f>
        <v>0</v>
      </c>
      <c r="N738" s="112" t="s">
        <v>1520</v>
      </c>
      <c r="O738" s="112" t="s">
        <v>3126</v>
      </c>
      <c r="P738" s="112" t="s">
        <v>1371</v>
      </c>
    </row>
    <row r="739" spans="2:16" ht="12.75">
      <c r="B739" s="114" t="str">
        <f>INDEX(SUM!D:D,MATCH(SUM!$F$3,SUM!B:B,0),0)</f>
        <v>P085</v>
      </c>
      <c r="E739" s="116">
        <v>2020</v>
      </c>
      <c r="F739" s="112" t="s">
        <v>6908</v>
      </c>
      <c r="G739" s="117" t="s">
        <v>15728</v>
      </c>
      <c r="H739" s="114" t="s">
        <v>16899</v>
      </c>
      <c r="I739" s="113">
        <f>'19'!C11</f>
        <v>2715287</v>
      </c>
      <c r="N739" s="112" t="s">
        <v>1521</v>
      </c>
      <c r="O739" s="112" t="s">
        <v>3142</v>
      </c>
      <c r="P739" s="112" t="s">
        <v>1372</v>
      </c>
    </row>
    <row r="740" spans="2:16" ht="12.75">
      <c r="B740" s="114" t="str">
        <f>INDEX(SUM!D:D,MATCH(SUM!$F$3,SUM!B:B,0),0)</f>
        <v>P085</v>
      </c>
      <c r="E740" s="116">
        <v>2020</v>
      </c>
      <c r="F740" s="112" t="s">
        <v>6909</v>
      </c>
      <c r="G740" s="117" t="s">
        <v>15729</v>
      </c>
      <c r="H740" s="114" t="s">
        <v>16899</v>
      </c>
      <c r="I740" s="113">
        <f>'19'!C12</f>
        <v>0</v>
      </c>
      <c r="N740" s="112" t="s">
        <v>1522</v>
      </c>
      <c r="O740" s="112" t="s">
        <v>3408</v>
      </c>
      <c r="P740" s="112" t="s">
        <v>1373</v>
      </c>
    </row>
    <row r="741" spans="2:16" ht="12.75">
      <c r="B741" s="114" t="str">
        <f>INDEX(SUM!D:D,MATCH(SUM!$F$3,SUM!B:B,0),0)</f>
        <v>P085</v>
      </c>
      <c r="E741" s="116">
        <v>2020</v>
      </c>
      <c r="F741" s="112" t="s">
        <v>6910</v>
      </c>
      <c r="G741" s="117" t="s">
        <v>15730</v>
      </c>
      <c r="H741" s="114" t="s">
        <v>16899</v>
      </c>
      <c r="I741" s="113">
        <f>'19'!C13</f>
        <v>0</v>
      </c>
      <c r="N741" s="112" t="s">
        <v>1523</v>
      </c>
      <c r="O741" s="112" t="s">
        <v>3410</v>
      </c>
      <c r="P741" s="112" t="s">
        <v>1374</v>
      </c>
    </row>
    <row r="742" spans="2:16" ht="12.75">
      <c r="B742" s="114" t="str">
        <f>INDEX(SUM!D:D,MATCH(SUM!$F$3,SUM!B:B,0),0)</f>
        <v>P085</v>
      </c>
      <c r="E742" s="116">
        <v>2020</v>
      </c>
      <c r="F742" s="112" t="s">
        <v>6911</v>
      </c>
      <c r="G742" s="117" t="s">
        <v>15731</v>
      </c>
      <c r="H742" s="114" t="s">
        <v>16899</v>
      </c>
      <c r="I742" s="113">
        <f>'19'!C14</f>
        <v>0</v>
      </c>
      <c r="N742" s="112" t="s">
        <v>1524</v>
      </c>
      <c r="O742" s="112" t="s">
        <v>3412</v>
      </c>
      <c r="P742" s="112" t="s">
        <v>1375</v>
      </c>
    </row>
    <row r="743" spans="2:16" ht="12.75">
      <c r="B743" s="114" t="str">
        <f>INDEX(SUM!D:D,MATCH(SUM!$F$3,SUM!B:B,0),0)</f>
        <v>P085</v>
      </c>
      <c r="E743" s="116">
        <v>2020</v>
      </c>
      <c r="F743" s="112" t="s">
        <v>6912</v>
      </c>
      <c r="G743" s="117" t="s">
        <v>15732</v>
      </c>
      <c r="H743" s="114" t="s">
        <v>16899</v>
      </c>
      <c r="I743" s="113">
        <f>'19'!C15</f>
        <v>0</v>
      </c>
      <c r="N743" s="112" t="s">
        <v>1525</v>
      </c>
      <c r="O743" s="112" t="s">
        <v>3414</v>
      </c>
      <c r="P743" s="112" t="s">
        <v>1376</v>
      </c>
    </row>
    <row r="744" spans="2:16" ht="12.75">
      <c r="B744" s="114" t="str">
        <f>INDEX(SUM!D:D,MATCH(SUM!$F$3,SUM!B:B,0),0)</f>
        <v>P085</v>
      </c>
      <c r="E744" s="116">
        <v>2020</v>
      </c>
      <c r="F744" s="112" t="s">
        <v>6913</v>
      </c>
      <c r="G744" s="117" t="s">
        <v>15733</v>
      </c>
      <c r="H744" s="114" t="s">
        <v>16899</v>
      </c>
      <c r="I744" s="113">
        <f>'19'!C16</f>
        <v>0</v>
      </c>
      <c r="N744" s="112" t="s">
        <v>3550</v>
      </c>
      <c r="O744" s="112" t="s">
        <v>3416</v>
      </c>
      <c r="P744" s="112" t="s">
        <v>3417</v>
      </c>
    </row>
    <row r="745" spans="2:16" ht="12.75">
      <c r="B745" s="114" t="str">
        <f>INDEX(SUM!D:D,MATCH(SUM!$F$3,SUM!B:B,0),0)</f>
        <v>P085</v>
      </c>
      <c r="E745" s="116">
        <v>2020</v>
      </c>
      <c r="F745" s="112" t="s">
        <v>6914</v>
      </c>
      <c r="G745" s="117" t="s">
        <v>15734</v>
      </c>
      <c r="H745" s="114" t="s">
        <v>16899</v>
      </c>
      <c r="I745" s="113">
        <f>'19'!C17</f>
        <v>0</v>
      </c>
      <c r="N745" s="112" t="s">
        <v>1774</v>
      </c>
      <c r="O745" s="112" t="s">
        <v>780</v>
      </c>
      <c r="P745" s="112" t="s">
        <v>3418</v>
      </c>
    </row>
    <row r="746" spans="2:16" ht="12.75">
      <c r="B746" s="114" t="str">
        <f>INDEX(SUM!D:D,MATCH(SUM!$F$3,SUM!B:B,0),0)</f>
        <v>P085</v>
      </c>
      <c r="E746" s="116">
        <v>2020</v>
      </c>
      <c r="F746" s="112" t="s">
        <v>6915</v>
      </c>
      <c r="G746" s="117" t="s">
        <v>15735</v>
      </c>
      <c r="H746" s="114" t="s">
        <v>16899</v>
      </c>
      <c r="I746" s="113">
        <f>'19'!C18</f>
        <v>0</v>
      </c>
      <c r="N746" s="112" t="s">
        <v>1775</v>
      </c>
      <c r="O746" s="112" t="s">
        <v>783</v>
      </c>
      <c r="P746" s="112" t="s">
        <v>3419</v>
      </c>
    </row>
    <row r="747" spans="2:16" ht="12.75">
      <c r="B747" s="114" t="str">
        <f>INDEX(SUM!D:D,MATCH(SUM!$F$3,SUM!B:B,0),0)</f>
        <v>P085</v>
      </c>
      <c r="E747" s="116">
        <v>2020</v>
      </c>
      <c r="F747" s="112" t="s">
        <v>6916</v>
      </c>
      <c r="G747" s="117" t="s">
        <v>15736</v>
      </c>
      <c r="H747" s="114" t="s">
        <v>16899</v>
      </c>
      <c r="I747" s="113">
        <f>'19'!C19</f>
        <v>0</v>
      </c>
      <c r="N747" s="112" t="s">
        <v>1776</v>
      </c>
      <c r="O747" s="112" t="s">
        <v>786</v>
      </c>
      <c r="P747" s="112" t="s">
        <v>3420</v>
      </c>
    </row>
    <row r="748" spans="2:16" ht="12.75">
      <c r="B748" s="114" t="str">
        <f>INDEX(SUM!D:D,MATCH(SUM!$F$3,SUM!B:B,0),0)</f>
        <v>P085</v>
      </c>
      <c r="E748" s="116">
        <v>2020</v>
      </c>
      <c r="F748" s="112" t="s">
        <v>6917</v>
      </c>
      <c r="G748" s="117" t="s">
        <v>15737</v>
      </c>
      <c r="H748" s="114" t="s">
        <v>16899</v>
      </c>
      <c r="I748" s="113">
        <f>'19'!C20</f>
        <v>0</v>
      </c>
      <c r="N748" s="112" t="s">
        <v>1777</v>
      </c>
      <c r="O748" s="112" t="s">
        <v>3374</v>
      </c>
      <c r="P748" s="112" t="s">
        <v>3421</v>
      </c>
    </row>
    <row r="749" spans="2:16" ht="12.75">
      <c r="B749" s="114" t="str">
        <f>INDEX(SUM!D:D,MATCH(SUM!$F$3,SUM!B:B,0),0)</f>
        <v>P085</v>
      </c>
      <c r="E749" s="116">
        <v>2020</v>
      </c>
      <c r="F749" s="112" t="s">
        <v>6918</v>
      </c>
      <c r="G749" s="117" t="s">
        <v>15738</v>
      </c>
      <c r="H749" s="114" t="s">
        <v>16899</v>
      </c>
      <c r="I749" s="113">
        <f>'19'!C21</f>
        <v>0</v>
      </c>
      <c r="N749" s="112" t="s">
        <v>1778</v>
      </c>
      <c r="O749" s="112" t="s">
        <v>3422</v>
      </c>
      <c r="P749" s="112" t="s">
        <v>3423</v>
      </c>
    </row>
    <row r="750" spans="2:16" ht="12.75">
      <c r="B750" s="114" t="str">
        <f>INDEX(SUM!D:D,MATCH(SUM!$F$3,SUM!B:B,0),0)</f>
        <v>P085</v>
      </c>
      <c r="E750" s="116">
        <v>2020</v>
      </c>
      <c r="F750" s="112" t="s">
        <v>6919</v>
      </c>
      <c r="G750" s="117" t="s">
        <v>15739</v>
      </c>
      <c r="H750" s="114" t="s">
        <v>16899</v>
      </c>
      <c r="I750" s="113">
        <f>'19'!C22</f>
        <v>0</v>
      </c>
      <c r="N750" s="112" t="s">
        <v>1779</v>
      </c>
      <c r="O750" s="112" t="s">
        <v>3424</v>
      </c>
      <c r="P750" s="112" t="s">
        <v>3425</v>
      </c>
    </row>
    <row r="751" spans="2:16" ht="12.75">
      <c r="B751" s="114" t="str">
        <f>INDEX(SUM!D:D,MATCH(SUM!$F$3,SUM!B:B,0),0)</f>
        <v>P085</v>
      </c>
      <c r="E751" s="116">
        <v>2020</v>
      </c>
      <c r="F751" s="112" t="s">
        <v>6920</v>
      </c>
      <c r="G751" s="117" t="s">
        <v>15740</v>
      </c>
      <c r="H751" s="114" t="s">
        <v>16899</v>
      </c>
      <c r="I751" s="113">
        <f>'19'!C23</f>
        <v>0</v>
      </c>
      <c r="N751" s="112" t="s">
        <v>1780</v>
      </c>
      <c r="O751" s="112" t="s">
        <v>3426</v>
      </c>
      <c r="P751" s="112" t="s">
        <v>3427</v>
      </c>
    </row>
    <row r="752" spans="2:16" ht="12.75">
      <c r="B752" s="114" t="str">
        <f>INDEX(SUM!D:D,MATCH(SUM!$F$3,SUM!B:B,0),0)</f>
        <v>P085</v>
      </c>
      <c r="E752" s="116">
        <v>2020</v>
      </c>
      <c r="F752" s="112" t="s">
        <v>6921</v>
      </c>
      <c r="G752" s="117" t="s">
        <v>15741</v>
      </c>
      <c r="H752" s="114" t="s">
        <v>16899</v>
      </c>
      <c r="I752" s="113">
        <f>'19'!C24</f>
        <v>0</v>
      </c>
      <c r="N752" s="112" t="s">
        <v>1781</v>
      </c>
      <c r="O752" s="112" t="s">
        <v>3428</v>
      </c>
      <c r="P752" s="112" t="s">
        <v>3429</v>
      </c>
    </row>
    <row r="753" spans="2:16" ht="12.75">
      <c r="B753" s="114" t="str">
        <f>INDEX(SUM!D:D,MATCH(SUM!$F$3,SUM!B:B,0),0)</f>
        <v>P085</v>
      </c>
      <c r="E753" s="116">
        <v>2020</v>
      </c>
      <c r="F753" s="112" t="s">
        <v>6922</v>
      </c>
      <c r="G753" s="117" t="s">
        <v>15742</v>
      </c>
      <c r="H753" s="114" t="s">
        <v>16899</v>
      </c>
      <c r="I753" s="113">
        <f>'19'!C25</f>
        <v>0</v>
      </c>
      <c r="N753" s="112" t="s">
        <v>1782</v>
      </c>
      <c r="O753" s="112" t="s">
        <v>3430</v>
      </c>
      <c r="P753" s="112" t="s">
        <v>3431</v>
      </c>
    </row>
    <row r="754" spans="2:16" ht="12.75">
      <c r="B754" s="114" t="str">
        <f>INDEX(SUM!D:D,MATCH(SUM!$F$3,SUM!B:B,0),0)</f>
        <v>P085</v>
      </c>
      <c r="E754" s="116">
        <v>2020</v>
      </c>
      <c r="F754" s="112" t="s">
        <v>6923</v>
      </c>
      <c r="G754" s="117" t="s">
        <v>15743</v>
      </c>
      <c r="H754" s="114" t="s">
        <v>16899</v>
      </c>
      <c r="I754" s="113">
        <f>'19'!C26</f>
        <v>0</v>
      </c>
      <c r="N754" s="112" t="s">
        <v>1783</v>
      </c>
      <c r="O754" s="112" t="s">
        <v>3432</v>
      </c>
      <c r="P754" s="112" t="s">
        <v>3433</v>
      </c>
    </row>
    <row r="755" spans="2:16" ht="12.75">
      <c r="B755" s="114" t="str">
        <f>INDEX(SUM!D:D,MATCH(SUM!$F$3,SUM!B:B,0),0)</f>
        <v>P085</v>
      </c>
      <c r="E755" s="116">
        <v>2020</v>
      </c>
      <c r="F755" s="112" t="s">
        <v>6924</v>
      </c>
      <c r="G755" s="117" t="s">
        <v>15744</v>
      </c>
      <c r="H755" s="114" t="s">
        <v>16899</v>
      </c>
      <c r="I755" s="113">
        <f>'19'!C27</f>
        <v>0</v>
      </c>
      <c r="N755" s="112" t="s">
        <v>1784</v>
      </c>
      <c r="O755" s="112" t="s">
        <v>3434</v>
      </c>
      <c r="P755" s="112" t="s">
        <v>3435</v>
      </c>
    </row>
    <row r="756" spans="2:16" ht="12.75">
      <c r="B756" s="114" t="str">
        <f>INDEX(SUM!D:D,MATCH(SUM!$F$3,SUM!B:B,0),0)</f>
        <v>P085</v>
      </c>
      <c r="E756" s="116">
        <v>2020</v>
      </c>
      <c r="F756" s="112" t="s">
        <v>6925</v>
      </c>
      <c r="G756" s="117" t="s">
        <v>15745</v>
      </c>
      <c r="H756" s="114" t="s">
        <v>16899</v>
      </c>
      <c r="I756" s="113">
        <f>'19'!C28</f>
        <v>0</v>
      </c>
      <c r="N756" s="112" t="s">
        <v>1785</v>
      </c>
      <c r="O756" s="112" t="s">
        <v>3436</v>
      </c>
      <c r="P756" s="112" t="s">
        <v>3437</v>
      </c>
    </row>
    <row r="757" spans="2:16" ht="12.75">
      <c r="B757" s="114" t="str">
        <f>INDEX(SUM!D:D,MATCH(SUM!$F$3,SUM!B:B,0),0)</f>
        <v>P085</v>
      </c>
      <c r="E757" s="116">
        <v>2020</v>
      </c>
      <c r="F757" s="112" t="s">
        <v>6926</v>
      </c>
      <c r="G757" s="117" t="s">
        <v>15746</v>
      </c>
      <c r="H757" s="114" t="s">
        <v>16899</v>
      </c>
      <c r="I757" s="113">
        <f>'19'!C29</f>
        <v>0</v>
      </c>
      <c r="N757" s="112" t="s">
        <v>1786</v>
      </c>
      <c r="O757" s="112" t="s">
        <v>3438</v>
      </c>
      <c r="P757" s="112" t="s">
        <v>3439</v>
      </c>
    </row>
    <row r="758" spans="2:16" ht="12.75">
      <c r="B758" s="114" t="str">
        <f>INDEX(SUM!D:D,MATCH(SUM!$F$3,SUM!B:B,0),0)</f>
        <v>P085</v>
      </c>
      <c r="E758" s="116">
        <v>2020</v>
      </c>
      <c r="F758" s="112" t="s">
        <v>6927</v>
      </c>
      <c r="G758" s="117" t="s">
        <v>15747</v>
      </c>
      <c r="H758" s="114" t="s">
        <v>16899</v>
      </c>
      <c r="I758" s="113">
        <f>'19'!C30</f>
        <v>0</v>
      </c>
      <c r="N758" s="112" t="s">
        <v>3551</v>
      </c>
      <c r="O758" s="112" t="s">
        <v>3441</v>
      </c>
      <c r="P758" s="112" t="s">
        <v>3442</v>
      </c>
    </row>
    <row r="759" spans="2:16" ht="12.75">
      <c r="B759" s="114" t="str">
        <f>INDEX(SUM!D:D,MATCH(SUM!$F$3,SUM!B:B,0),0)</f>
        <v>P085</v>
      </c>
      <c r="E759" s="116">
        <v>2020</v>
      </c>
      <c r="F759" s="112" t="s">
        <v>6928</v>
      </c>
      <c r="G759" s="117" t="s">
        <v>15748</v>
      </c>
      <c r="H759" s="114" t="s">
        <v>16899</v>
      </c>
      <c r="I759" s="113">
        <f>'19'!C31</f>
        <v>0</v>
      </c>
      <c r="N759" s="112" t="s">
        <v>1896</v>
      </c>
      <c r="O759" s="112" t="s">
        <v>1018</v>
      </c>
      <c r="P759" s="112" t="s">
        <v>3443</v>
      </c>
    </row>
    <row r="760" spans="2:16" ht="12.75">
      <c r="B760" s="114" t="str">
        <f>INDEX(SUM!D:D,MATCH(SUM!$F$3,SUM!B:B,0),0)</f>
        <v>P085</v>
      </c>
      <c r="E760" s="116">
        <v>2020</v>
      </c>
      <c r="F760" s="112" t="s">
        <v>6929</v>
      </c>
      <c r="G760" s="117" t="s">
        <v>15749</v>
      </c>
      <c r="H760" s="114" t="s">
        <v>16899</v>
      </c>
      <c r="I760" s="113">
        <f>'19'!C32</f>
        <v>0</v>
      </c>
      <c r="N760" s="112" t="s">
        <v>1787</v>
      </c>
      <c r="O760" s="112" t="s">
        <v>3281</v>
      </c>
      <c r="P760" s="112" t="s">
        <v>3444</v>
      </c>
    </row>
    <row r="761" spans="2:16" ht="12.75">
      <c r="B761" s="114" t="str">
        <f>INDEX(SUM!D:D,MATCH(SUM!$F$3,SUM!B:B,0),0)</f>
        <v>P085</v>
      </c>
      <c r="E761" s="116">
        <v>2020</v>
      </c>
      <c r="F761" s="112" t="s">
        <v>6930</v>
      </c>
      <c r="G761" s="117" t="s">
        <v>15750</v>
      </c>
      <c r="H761" s="114" t="s">
        <v>16899</v>
      </c>
      <c r="I761" s="113">
        <f>'19'!C33</f>
        <v>0</v>
      </c>
      <c r="N761" s="112" t="s">
        <v>1788</v>
      </c>
      <c r="O761" s="112" t="s">
        <v>1992</v>
      </c>
      <c r="P761" s="112" t="s">
        <v>3445</v>
      </c>
    </row>
    <row r="762" spans="2:16" ht="12.75">
      <c r="B762" s="114" t="str">
        <f>INDEX(SUM!D:D,MATCH(SUM!$F$3,SUM!B:B,0),0)</f>
        <v>P085</v>
      </c>
      <c r="E762" s="116">
        <v>2020</v>
      </c>
      <c r="F762" s="112" t="s">
        <v>6931</v>
      </c>
      <c r="G762" s="117" t="s">
        <v>15751</v>
      </c>
      <c r="H762" s="114" t="s">
        <v>16899</v>
      </c>
      <c r="I762" s="113">
        <f>'19'!C34</f>
        <v>0</v>
      </c>
      <c r="N762" s="112" t="s">
        <v>1789</v>
      </c>
      <c r="O762" s="112" t="s">
        <v>3446</v>
      </c>
      <c r="P762" s="112" t="s">
        <v>3447</v>
      </c>
    </row>
    <row r="763" spans="2:16" ht="12.75">
      <c r="B763" s="114" t="str">
        <f>INDEX(SUM!D:D,MATCH(SUM!$F$3,SUM!B:B,0),0)</f>
        <v>P085</v>
      </c>
      <c r="E763" s="116">
        <v>2020</v>
      </c>
      <c r="F763" s="112" t="s">
        <v>6932</v>
      </c>
      <c r="G763" s="117" t="s">
        <v>15752</v>
      </c>
      <c r="H763" s="114" t="s">
        <v>16899</v>
      </c>
      <c r="I763" s="113">
        <f>'19'!C35</f>
        <v>0</v>
      </c>
      <c r="N763" s="112" t="s">
        <v>1790</v>
      </c>
      <c r="O763" s="112" t="s">
        <v>1999</v>
      </c>
      <c r="P763" s="112" t="s">
        <v>3448</v>
      </c>
    </row>
    <row r="764" spans="2:16" ht="12.75">
      <c r="B764" s="114" t="str">
        <f>INDEX(SUM!D:D,MATCH(SUM!$F$3,SUM!B:B,0),0)</f>
        <v>P085</v>
      </c>
      <c r="E764" s="116">
        <v>2020</v>
      </c>
      <c r="F764" s="112" t="s">
        <v>6933</v>
      </c>
      <c r="G764" s="117" t="s">
        <v>15753</v>
      </c>
      <c r="H764" s="114" t="s">
        <v>16899</v>
      </c>
      <c r="I764" s="113">
        <f>'19'!C36</f>
        <v>0</v>
      </c>
      <c r="N764" s="112" t="s">
        <v>1791</v>
      </c>
      <c r="O764" s="112" t="s">
        <v>3449</v>
      </c>
      <c r="P764" s="112" t="s">
        <v>3450</v>
      </c>
    </row>
    <row r="765" spans="2:16" ht="12.75">
      <c r="B765" s="114" t="str">
        <f>INDEX(SUM!D:D,MATCH(SUM!$F$3,SUM!B:B,0),0)</f>
        <v>P085</v>
      </c>
      <c r="E765" s="116">
        <v>2020</v>
      </c>
      <c r="F765" s="112" t="s">
        <v>6934</v>
      </c>
      <c r="G765" s="117" t="s">
        <v>15754</v>
      </c>
      <c r="H765" s="114" t="s">
        <v>16899</v>
      </c>
      <c r="I765" s="113">
        <f>'19'!C37</f>
        <v>0</v>
      </c>
      <c r="N765" s="112" t="s">
        <v>1792</v>
      </c>
      <c r="O765" s="112" t="s">
        <v>3451</v>
      </c>
      <c r="P765" s="112" t="s">
        <v>3452</v>
      </c>
    </row>
    <row r="766" spans="2:16" ht="12.75">
      <c r="B766" s="114" t="str">
        <f>INDEX(SUM!D:D,MATCH(SUM!$F$3,SUM!B:B,0),0)</f>
        <v>P085</v>
      </c>
      <c r="E766" s="116">
        <v>2020</v>
      </c>
      <c r="F766" s="112" t="s">
        <v>6935</v>
      </c>
      <c r="G766" s="117" t="s">
        <v>15755</v>
      </c>
      <c r="H766" s="114" t="s">
        <v>16899</v>
      </c>
      <c r="I766" s="113">
        <f>'19'!C38</f>
        <v>0</v>
      </c>
      <c r="N766" s="112" t="s">
        <v>1793</v>
      </c>
      <c r="O766" s="112" t="s">
        <v>3453</v>
      </c>
      <c r="P766" s="112" t="s">
        <v>3454</v>
      </c>
    </row>
    <row r="767" spans="2:16" ht="12.75">
      <c r="B767" s="114" t="str">
        <f>INDEX(SUM!D:D,MATCH(SUM!$F$3,SUM!B:B,0),0)</f>
        <v>P085</v>
      </c>
      <c r="E767" s="116">
        <v>2020</v>
      </c>
      <c r="F767" s="112" t="s">
        <v>6936</v>
      </c>
      <c r="G767" s="117" t="s">
        <v>15756</v>
      </c>
      <c r="H767" s="114" t="s">
        <v>16899</v>
      </c>
      <c r="I767" s="113">
        <f>'19'!C39</f>
        <v>0</v>
      </c>
      <c r="N767" s="112" t="s">
        <v>1794</v>
      </c>
      <c r="O767" s="112" t="s">
        <v>3455</v>
      </c>
      <c r="P767" s="112" t="s">
        <v>3456</v>
      </c>
    </row>
    <row r="768" spans="2:16" ht="12.75">
      <c r="B768" s="114" t="str">
        <f>INDEX(SUM!D:D,MATCH(SUM!$F$3,SUM!B:B,0),0)</f>
        <v>P085</v>
      </c>
      <c r="E768" s="116">
        <v>2020</v>
      </c>
      <c r="F768" s="112" t="s">
        <v>6937</v>
      </c>
      <c r="G768" s="117" t="s">
        <v>15757</v>
      </c>
      <c r="H768" s="114" t="s">
        <v>16899</v>
      </c>
      <c r="I768" s="113">
        <f>'19'!C40</f>
        <v>0</v>
      </c>
      <c r="N768" s="112" t="s">
        <v>1795</v>
      </c>
      <c r="O768" s="112" t="s">
        <v>3457</v>
      </c>
      <c r="P768" s="112" t="s">
        <v>3458</v>
      </c>
    </row>
    <row r="769" spans="2:16" ht="12.75">
      <c r="B769" s="114" t="str">
        <f>INDEX(SUM!D:D,MATCH(SUM!$F$3,SUM!B:B,0),0)</f>
        <v>P085</v>
      </c>
      <c r="E769" s="116">
        <v>2020</v>
      </c>
      <c r="F769" s="112" t="s">
        <v>6938</v>
      </c>
      <c r="G769" s="117" t="s">
        <v>15758</v>
      </c>
      <c r="H769" s="114" t="s">
        <v>16899</v>
      </c>
      <c r="I769" s="113">
        <f>'19'!C41</f>
        <v>0</v>
      </c>
      <c r="N769" s="112" t="s">
        <v>1796</v>
      </c>
      <c r="O769" s="112" t="s">
        <v>3459</v>
      </c>
      <c r="P769" s="112" t="s">
        <v>3460</v>
      </c>
    </row>
    <row r="770" spans="2:16" ht="12.75">
      <c r="B770" s="114" t="str">
        <f>INDEX(SUM!D:D,MATCH(SUM!$F$3,SUM!B:B,0),0)</f>
        <v>P085</v>
      </c>
      <c r="E770" s="116">
        <v>2020</v>
      </c>
      <c r="F770" s="112" t="s">
        <v>6939</v>
      </c>
      <c r="G770" s="117" t="s">
        <v>15759</v>
      </c>
      <c r="H770" s="114" t="s">
        <v>16899</v>
      </c>
      <c r="I770" s="113">
        <f>'19'!C42</f>
        <v>0</v>
      </c>
      <c r="N770" s="112" t="s">
        <v>1797</v>
      </c>
      <c r="O770" s="112" t="s">
        <v>3461</v>
      </c>
      <c r="P770" s="112" t="s">
        <v>3462</v>
      </c>
    </row>
    <row r="771" spans="2:16" ht="12.75">
      <c r="B771" s="114" t="str">
        <f>INDEX(SUM!D:D,MATCH(SUM!$F$3,SUM!B:B,0),0)</f>
        <v>P085</v>
      </c>
      <c r="E771" s="116">
        <v>2020</v>
      </c>
      <c r="F771" s="112" t="s">
        <v>6940</v>
      </c>
      <c r="G771" s="117" t="s">
        <v>15760</v>
      </c>
      <c r="H771" s="114" t="s">
        <v>16899</v>
      </c>
      <c r="I771" s="113">
        <f>'19'!C43</f>
        <v>0</v>
      </c>
      <c r="N771" s="112" t="s">
        <v>1798</v>
      </c>
      <c r="O771" s="112" t="s">
        <v>3463</v>
      </c>
      <c r="P771" s="112" t="s">
        <v>3464</v>
      </c>
    </row>
    <row r="772" spans="2:16" ht="12.75">
      <c r="B772" s="114" t="str">
        <f>INDEX(SUM!D:D,MATCH(SUM!$F$3,SUM!B:B,0),0)</f>
        <v>P085</v>
      </c>
      <c r="E772" s="116">
        <v>2020</v>
      </c>
      <c r="F772" s="112" t="s">
        <v>6941</v>
      </c>
      <c r="G772" s="117" t="s">
        <v>15761</v>
      </c>
      <c r="H772" s="114" t="s">
        <v>16899</v>
      </c>
      <c r="I772" s="113">
        <f>'19'!C44</f>
        <v>0</v>
      </c>
      <c r="N772" s="112" t="s">
        <v>3552</v>
      </c>
      <c r="O772" s="112" t="s">
        <v>3466</v>
      </c>
      <c r="P772" s="112" t="s">
        <v>3467</v>
      </c>
    </row>
    <row r="773" spans="2:16" ht="12.75">
      <c r="B773" s="114" t="str">
        <f>INDEX(SUM!D:D,MATCH(SUM!$F$3,SUM!B:B,0),0)</f>
        <v>P085</v>
      </c>
      <c r="E773" s="116">
        <v>2020</v>
      </c>
      <c r="F773" s="112" t="s">
        <v>6942</v>
      </c>
      <c r="G773" s="117" t="s">
        <v>15762</v>
      </c>
      <c r="H773" s="114" t="s">
        <v>16899</v>
      </c>
      <c r="I773" s="113">
        <f>'19'!C45</f>
        <v>0</v>
      </c>
      <c r="N773" s="112" t="s">
        <v>3553</v>
      </c>
      <c r="O773" s="112" t="s">
        <v>1049</v>
      </c>
      <c r="P773" s="112" t="s">
        <v>3469</v>
      </c>
    </row>
    <row r="774" spans="2:16" ht="12.75">
      <c r="B774" s="114" t="str">
        <f>INDEX(SUM!D:D,MATCH(SUM!$F$3,SUM!B:B,0),0)</f>
        <v>P085</v>
      </c>
      <c r="E774" s="116">
        <v>2020</v>
      </c>
      <c r="F774" s="112" t="s">
        <v>6943</v>
      </c>
      <c r="G774" s="117" t="s">
        <v>15763</v>
      </c>
      <c r="H774" s="114" t="s">
        <v>16899</v>
      </c>
      <c r="I774" s="113">
        <f>'19'!C46</f>
        <v>0</v>
      </c>
      <c r="N774" s="112" t="s">
        <v>3554</v>
      </c>
      <c r="O774" s="112" t="s">
        <v>3179</v>
      </c>
      <c r="P774" s="112" t="s">
        <v>3471</v>
      </c>
    </row>
    <row r="775" spans="2:16" ht="12.75">
      <c r="B775" s="114" t="str">
        <f>INDEX(SUM!D:D,MATCH(SUM!$F$3,SUM!B:B,0),0)</f>
        <v>P085</v>
      </c>
      <c r="E775" s="116">
        <v>2020</v>
      </c>
      <c r="F775" s="112" t="s">
        <v>6944</v>
      </c>
      <c r="G775" s="117" t="s">
        <v>15764</v>
      </c>
      <c r="H775" s="114" t="s">
        <v>16899</v>
      </c>
      <c r="I775" s="113">
        <f>'19'!C47</f>
        <v>0</v>
      </c>
      <c r="N775" s="112" t="s">
        <v>3555</v>
      </c>
      <c r="O775" s="112" t="s">
        <v>3182</v>
      </c>
      <c r="P775" s="112" t="s">
        <v>3473</v>
      </c>
    </row>
    <row r="776" spans="2:16" ht="12.75">
      <c r="B776" s="114" t="str">
        <f>INDEX(SUM!D:D,MATCH(SUM!$F$3,SUM!B:B,0),0)</f>
        <v>P085</v>
      </c>
      <c r="E776" s="116">
        <v>2020</v>
      </c>
      <c r="F776" s="112" t="s">
        <v>6945</v>
      </c>
      <c r="G776" s="117" t="s">
        <v>15765</v>
      </c>
      <c r="H776" s="114" t="s">
        <v>16899</v>
      </c>
      <c r="I776" s="113">
        <f>'19'!C48</f>
        <v>0</v>
      </c>
      <c r="N776" s="112" t="s">
        <v>3556</v>
      </c>
      <c r="O776" s="112" t="s">
        <v>3475</v>
      </c>
      <c r="P776" s="112" t="s">
        <v>3476</v>
      </c>
    </row>
    <row r="777" spans="2:16" ht="12.75">
      <c r="B777" s="114" t="str">
        <f>INDEX(SUM!D:D,MATCH(SUM!$F$3,SUM!B:B,0),0)</f>
        <v>P085</v>
      </c>
      <c r="E777" s="116">
        <v>2020</v>
      </c>
      <c r="F777" s="112" t="s">
        <v>6946</v>
      </c>
      <c r="G777" s="117" t="s">
        <v>15766</v>
      </c>
      <c r="H777" s="114" t="s">
        <v>16899</v>
      </c>
      <c r="I777" s="113">
        <f>'19'!C49</f>
        <v>0</v>
      </c>
      <c r="N777" s="112" t="s">
        <v>3557</v>
      </c>
      <c r="O777" s="112" t="s">
        <v>3478</v>
      </c>
      <c r="P777" s="112" t="s">
        <v>3479</v>
      </c>
    </row>
    <row r="778" spans="2:16" ht="12.75">
      <c r="B778" s="114" t="str">
        <f>INDEX(SUM!D:D,MATCH(SUM!$F$3,SUM!B:B,0),0)</f>
        <v>P085</v>
      </c>
      <c r="E778" s="116">
        <v>2020</v>
      </c>
      <c r="F778" s="112" t="s">
        <v>6947</v>
      </c>
      <c r="G778" s="117" t="s">
        <v>15767</v>
      </c>
      <c r="H778" s="114" t="s">
        <v>16899</v>
      </c>
      <c r="I778" s="113">
        <f>'19'!C50</f>
        <v>0</v>
      </c>
      <c r="N778" s="112" t="s">
        <v>3558</v>
      </c>
      <c r="O778" s="112" t="s">
        <v>3481</v>
      </c>
      <c r="P778" s="112" t="s">
        <v>3482</v>
      </c>
    </row>
    <row r="779" spans="2:16" ht="12.75">
      <c r="B779" s="114" t="str">
        <f>INDEX(SUM!D:D,MATCH(SUM!$F$3,SUM!B:B,0),0)</f>
        <v>P085</v>
      </c>
      <c r="E779" s="116">
        <v>2020</v>
      </c>
      <c r="F779" s="112" t="s">
        <v>6948</v>
      </c>
      <c r="G779" s="117" t="s">
        <v>15768</v>
      </c>
      <c r="H779" s="114" t="s">
        <v>16899</v>
      </c>
      <c r="I779" s="113">
        <f>'19'!C51</f>
        <v>0</v>
      </c>
      <c r="N779" s="112" t="s">
        <v>3559</v>
      </c>
      <c r="O779" s="112" t="s">
        <v>3484</v>
      </c>
      <c r="P779" s="112" t="s">
        <v>3485</v>
      </c>
    </row>
    <row r="780" spans="2:16" ht="12.75">
      <c r="B780" s="114" t="str">
        <f>INDEX(SUM!D:D,MATCH(SUM!$F$3,SUM!B:B,0),0)</f>
        <v>P085</v>
      </c>
      <c r="E780" s="116">
        <v>2020</v>
      </c>
      <c r="F780" s="112" t="s">
        <v>6949</v>
      </c>
      <c r="G780" s="117" t="s">
        <v>15769</v>
      </c>
      <c r="H780" s="114" t="s">
        <v>16899</v>
      </c>
      <c r="I780" s="113">
        <f>'19'!C52</f>
        <v>0</v>
      </c>
      <c r="N780" s="112" t="s">
        <v>3560</v>
      </c>
      <c r="O780" s="112" t="s">
        <v>3487</v>
      </c>
      <c r="P780" s="112" t="s">
        <v>3488</v>
      </c>
    </row>
    <row r="781" spans="2:16" ht="12.75">
      <c r="B781" s="114" t="str">
        <f>INDEX(SUM!D:D,MATCH(SUM!$F$3,SUM!B:B,0),0)</f>
        <v>P085</v>
      </c>
      <c r="E781" s="116">
        <v>2020</v>
      </c>
      <c r="F781" s="112" t="s">
        <v>6950</v>
      </c>
      <c r="G781" s="117" t="s">
        <v>15770</v>
      </c>
      <c r="H781" s="114" t="s">
        <v>16899</v>
      </c>
      <c r="I781" s="113">
        <f>'19'!C53</f>
        <v>0</v>
      </c>
      <c r="N781" s="112" t="s">
        <v>3561</v>
      </c>
      <c r="O781" s="112" t="s">
        <v>3490</v>
      </c>
      <c r="P781" s="112" t="s">
        <v>3491</v>
      </c>
    </row>
    <row r="782" spans="2:16" ht="12.75">
      <c r="B782" s="114" t="str">
        <f>INDEX(SUM!D:D,MATCH(SUM!$F$3,SUM!B:B,0),0)</f>
        <v>P085</v>
      </c>
      <c r="E782" s="116">
        <v>2020</v>
      </c>
      <c r="F782" s="112" t="s">
        <v>6951</v>
      </c>
      <c r="G782" s="117" t="s">
        <v>15771</v>
      </c>
      <c r="H782" s="114" t="s">
        <v>16899</v>
      </c>
      <c r="I782" s="113">
        <f>'19'!C54</f>
        <v>0</v>
      </c>
      <c r="N782" s="112" t="s">
        <v>3562</v>
      </c>
      <c r="O782" s="112" t="s">
        <v>3493</v>
      </c>
      <c r="P782" s="112" t="s">
        <v>3494</v>
      </c>
    </row>
    <row r="783" spans="2:16" ht="12.75">
      <c r="B783" s="114" t="str">
        <f>INDEX(SUM!D:D,MATCH(SUM!$F$3,SUM!B:B,0),0)</f>
        <v>P085</v>
      </c>
      <c r="E783" s="116">
        <v>2020</v>
      </c>
      <c r="F783" s="112" t="s">
        <v>6952</v>
      </c>
      <c r="G783" s="117" t="s">
        <v>15772</v>
      </c>
      <c r="H783" s="114" t="s">
        <v>16899</v>
      </c>
      <c r="I783" s="113">
        <f>'19'!C55</f>
        <v>0</v>
      </c>
      <c r="N783" s="112" t="s">
        <v>3563</v>
      </c>
      <c r="O783" s="112" t="s">
        <v>3496</v>
      </c>
      <c r="P783" s="112" t="s">
        <v>3497</v>
      </c>
    </row>
    <row r="784" spans="2:16" ht="12.75">
      <c r="B784" s="114" t="str">
        <f>INDEX(SUM!D:D,MATCH(SUM!$F$3,SUM!B:B,0),0)</f>
        <v>P085</v>
      </c>
      <c r="E784" s="116">
        <v>2020</v>
      </c>
      <c r="F784" s="112" t="s">
        <v>6953</v>
      </c>
      <c r="G784" s="117" t="s">
        <v>15773</v>
      </c>
      <c r="H784" s="114" t="s">
        <v>16899</v>
      </c>
      <c r="I784" s="113">
        <f>'19'!C56</f>
        <v>0</v>
      </c>
      <c r="N784" s="112" t="s">
        <v>3564</v>
      </c>
      <c r="O784" s="112" t="s">
        <v>3565</v>
      </c>
      <c r="P784" s="112" t="s">
        <v>3500</v>
      </c>
    </row>
    <row r="785" spans="2:16" ht="12.75">
      <c r="B785" s="114" t="str">
        <f>INDEX(SUM!D:D,MATCH(SUM!$F$3,SUM!B:B,0),0)</f>
        <v>P085</v>
      </c>
      <c r="E785" s="116">
        <v>2020</v>
      </c>
      <c r="F785" s="112" t="s">
        <v>6954</v>
      </c>
      <c r="G785" s="117" t="s">
        <v>15774</v>
      </c>
      <c r="H785" s="114" t="s">
        <v>16899</v>
      </c>
      <c r="I785" s="113">
        <f>'19'!C57</f>
        <v>0</v>
      </c>
      <c r="N785" s="112" t="s">
        <v>3566</v>
      </c>
      <c r="O785" s="112" t="s">
        <v>3502</v>
      </c>
      <c r="P785" s="112" t="s">
        <v>3503</v>
      </c>
    </row>
    <row r="786" spans="2:16" ht="12.75">
      <c r="B786" s="114" t="str">
        <f>INDEX(SUM!D:D,MATCH(SUM!$F$3,SUM!B:B,0),0)</f>
        <v>P085</v>
      </c>
      <c r="E786" s="116">
        <v>2020</v>
      </c>
      <c r="F786" s="112" t="s">
        <v>6955</v>
      </c>
      <c r="G786" s="117" t="s">
        <v>15775</v>
      </c>
      <c r="H786" s="114" t="s">
        <v>16899</v>
      </c>
      <c r="I786" s="113">
        <f>'19'!C58</f>
        <v>0</v>
      </c>
      <c r="N786" s="112" t="s">
        <v>3567</v>
      </c>
      <c r="O786" s="112" t="s">
        <v>3505</v>
      </c>
      <c r="P786" s="112" t="s">
        <v>3506</v>
      </c>
    </row>
    <row r="787" spans="2:16" ht="12.75">
      <c r="B787" s="114" t="str">
        <f>INDEX(SUM!D:D,MATCH(SUM!$F$3,SUM!B:B,0),0)</f>
        <v>P085</v>
      </c>
      <c r="E787" s="116">
        <v>2020</v>
      </c>
      <c r="F787" s="112" t="s">
        <v>6956</v>
      </c>
      <c r="G787" s="117" t="s">
        <v>15776</v>
      </c>
      <c r="H787" s="114" t="s">
        <v>16899</v>
      </c>
      <c r="I787" s="113">
        <f>'19'!C59</f>
        <v>0</v>
      </c>
      <c r="N787" s="112" t="s">
        <v>3568</v>
      </c>
      <c r="O787" s="112" t="s">
        <v>3569</v>
      </c>
      <c r="P787" s="112" t="s">
        <v>3508</v>
      </c>
    </row>
    <row r="788" spans="2:16" ht="12.75">
      <c r="B788" s="114" t="str">
        <f>INDEX(SUM!D:D,MATCH(SUM!$F$3,SUM!B:B,0),0)</f>
        <v>P085</v>
      </c>
      <c r="E788" s="116">
        <v>2020</v>
      </c>
      <c r="F788" s="112" t="s">
        <v>6957</v>
      </c>
      <c r="G788" s="117" t="s">
        <v>15777</v>
      </c>
      <c r="H788" s="114" t="s">
        <v>16899</v>
      </c>
      <c r="I788" s="113">
        <f>'19'!C60</f>
        <v>0</v>
      </c>
      <c r="N788" s="112" t="s">
        <v>3570</v>
      </c>
      <c r="O788" s="112" t="s">
        <v>3571</v>
      </c>
      <c r="P788" s="112" t="s">
        <v>3510</v>
      </c>
    </row>
    <row r="789" spans="2:16" ht="12.75">
      <c r="B789" s="114" t="str">
        <f>INDEX(SUM!D:D,MATCH(SUM!$F$3,SUM!B:B,0),0)</f>
        <v>P085</v>
      </c>
      <c r="E789" s="116">
        <v>2020</v>
      </c>
      <c r="F789" s="112" t="s">
        <v>6958</v>
      </c>
      <c r="G789" s="117" t="s">
        <v>15778</v>
      </c>
      <c r="H789" s="114" t="s">
        <v>16899</v>
      </c>
      <c r="I789" s="113">
        <f>'19'!C61</f>
        <v>0</v>
      </c>
      <c r="N789" s="112" t="s">
        <v>3572</v>
      </c>
      <c r="O789" s="112" t="s">
        <v>3512</v>
      </c>
      <c r="P789" s="112" t="s">
        <v>3513</v>
      </c>
    </row>
    <row r="790" spans="2:16" ht="12.75">
      <c r="B790" s="114" t="str">
        <f>INDEX(SUM!D:D,MATCH(SUM!$F$3,SUM!B:B,0),0)</f>
        <v>P085</v>
      </c>
      <c r="E790" s="116">
        <v>2020</v>
      </c>
      <c r="F790" s="112" t="s">
        <v>6959</v>
      </c>
      <c r="G790" s="117" t="s">
        <v>15779</v>
      </c>
      <c r="H790" s="114" t="s">
        <v>16899</v>
      </c>
      <c r="I790" s="113">
        <f>'19'!C62</f>
        <v>0</v>
      </c>
      <c r="N790" s="112" t="s">
        <v>3573</v>
      </c>
      <c r="O790" s="112" t="s">
        <v>3515</v>
      </c>
      <c r="P790" s="112" t="s">
        <v>3516</v>
      </c>
    </row>
    <row r="791" spans="2:16" ht="12.75">
      <c r="B791" s="114" t="str">
        <f>INDEX(SUM!D:D,MATCH(SUM!$F$3,SUM!B:B,0),0)</f>
        <v>P085</v>
      </c>
      <c r="E791" s="116">
        <v>2020</v>
      </c>
      <c r="F791" s="112" t="s">
        <v>6960</v>
      </c>
      <c r="G791" s="117" t="s">
        <v>15780</v>
      </c>
      <c r="H791" s="114" t="s">
        <v>16899</v>
      </c>
      <c r="I791" s="113">
        <f>'19'!C63</f>
        <v>0</v>
      </c>
      <c r="N791" s="112" t="s">
        <v>3574</v>
      </c>
      <c r="O791" s="112" t="s">
        <v>3518</v>
      </c>
      <c r="P791" s="112" t="s">
        <v>3519</v>
      </c>
    </row>
    <row r="792" spans="2:16" ht="12.75">
      <c r="B792" s="114" t="str">
        <f>INDEX(SUM!D:D,MATCH(SUM!$F$3,SUM!B:B,0),0)</f>
        <v>P085</v>
      </c>
      <c r="E792" s="116">
        <v>2020</v>
      </c>
      <c r="F792" s="112" t="s">
        <v>6961</v>
      </c>
      <c r="G792" s="117" t="s">
        <v>15781</v>
      </c>
      <c r="H792" s="114" t="s">
        <v>16899</v>
      </c>
      <c r="I792" s="113">
        <f>'19'!C64</f>
        <v>0</v>
      </c>
      <c r="N792" s="112" t="s">
        <v>3575</v>
      </c>
      <c r="O792" s="112" t="s">
        <v>3521</v>
      </c>
      <c r="P792" s="112" t="s">
        <v>3522</v>
      </c>
    </row>
    <row r="793" spans="2:16" ht="12.75">
      <c r="B793" s="114" t="str">
        <f>INDEX(SUM!D:D,MATCH(SUM!$F$3,SUM!B:B,0),0)</f>
        <v>P085</v>
      </c>
      <c r="E793" s="116">
        <v>2020</v>
      </c>
      <c r="F793" s="112" t="s">
        <v>6962</v>
      </c>
      <c r="G793" s="117" t="s">
        <v>15782</v>
      </c>
      <c r="H793" s="114" t="s">
        <v>16899</v>
      </c>
      <c r="I793" s="113">
        <f>'19'!C65</f>
        <v>0</v>
      </c>
      <c r="N793" s="112" t="s">
        <v>3576</v>
      </c>
      <c r="O793" s="112" t="s">
        <v>3524</v>
      </c>
      <c r="P793" s="112" t="s">
        <v>3525</v>
      </c>
    </row>
    <row r="794" spans="2:16" ht="12.75">
      <c r="B794" s="114" t="str">
        <f>INDEX(SUM!D:D,MATCH(SUM!$F$3,SUM!B:B,0),0)</f>
        <v>P085</v>
      </c>
      <c r="E794" s="116">
        <v>2020</v>
      </c>
      <c r="F794" s="112" t="s">
        <v>6963</v>
      </c>
      <c r="G794" s="117" t="s">
        <v>15783</v>
      </c>
      <c r="H794" s="114" t="s">
        <v>16899</v>
      </c>
      <c r="I794" s="113">
        <f>'19'!C66</f>
        <v>0</v>
      </c>
      <c r="N794" s="112" t="s">
        <v>3577</v>
      </c>
      <c r="O794" s="112" t="s">
        <v>3527</v>
      </c>
      <c r="P794" s="112" t="s">
        <v>3528</v>
      </c>
    </row>
    <row r="795" spans="2:16" ht="12.75">
      <c r="B795" s="114" t="str">
        <f>INDEX(SUM!D:D,MATCH(SUM!$F$3,SUM!B:B,0),0)</f>
        <v>P085</v>
      </c>
      <c r="E795" s="116">
        <v>2020</v>
      </c>
      <c r="F795" s="112" t="s">
        <v>6964</v>
      </c>
      <c r="G795" s="117" t="s">
        <v>15784</v>
      </c>
      <c r="H795" s="114" t="s">
        <v>16899</v>
      </c>
      <c r="I795" s="113">
        <f>'19'!C67</f>
        <v>0</v>
      </c>
      <c r="N795" s="112" t="s">
        <v>3578</v>
      </c>
      <c r="O795" s="112" t="s">
        <v>3530</v>
      </c>
      <c r="P795" s="112" t="s">
        <v>3531</v>
      </c>
    </row>
    <row r="796" spans="2:16" ht="12.75">
      <c r="B796" s="114" t="str">
        <f>INDEX(SUM!D:D,MATCH(SUM!$F$3,SUM!B:B,0),0)</f>
        <v>P085</v>
      </c>
      <c r="E796" s="116">
        <v>2020</v>
      </c>
      <c r="F796" s="112" t="s">
        <v>6965</v>
      </c>
      <c r="G796" s="117" t="s">
        <v>15785</v>
      </c>
      <c r="H796" s="114" t="s">
        <v>16899</v>
      </c>
      <c r="I796" s="113">
        <f>'19'!C68</f>
        <v>0</v>
      </c>
      <c r="N796" s="112" t="s">
        <v>3579</v>
      </c>
      <c r="O796" s="112" t="s">
        <v>3533</v>
      </c>
      <c r="P796" s="112" t="s">
        <v>3534</v>
      </c>
    </row>
    <row r="797" spans="2:16" ht="12.75">
      <c r="B797" s="114" t="str">
        <f>INDEX(SUM!D:D,MATCH(SUM!$F$3,SUM!B:B,0),0)</f>
        <v>P085</v>
      </c>
      <c r="E797" s="116">
        <v>2020</v>
      </c>
      <c r="F797" s="112" t="s">
        <v>6966</v>
      </c>
      <c r="G797" s="117" t="s">
        <v>15786</v>
      </c>
      <c r="H797" s="114" t="s">
        <v>16899</v>
      </c>
      <c r="I797" s="113">
        <f>'19'!C69</f>
        <v>0</v>
      </c>
      <c r="N797" s="112" t="s">
        <v>3580</v>
      </c>
      <c r="O797" s="112" t="s">
        <v>3536</v>
      </c>
      <c r="P797" s="112" t="s">
        <v>3537</v>
      </c>
    </row>
    <row r="798" spans="2:16" ht="12.75">
      <c r="B798" s="114" t="str">
        <f>INDEX(SUM!D:D,MATCH(SUM!$F$3,SUM!B:B,0),0)</f>
        <v>P085</v>
      </c>
      <c r="E798" s="116">
        <v>2020</v>
      </c>
      <c r="F798" s="112" t="s">
        <v>6967</v>
      </c>
      <c r="G798" s="117" t="s">
        <v>15787</v>
      </c>
      <c r="H798" s="114" t="s">
        <v>16899</v>
      </c>
      <c r="I798" s="113">
        <f>'19'!C70</f>
        <v>0</v>
      </c>
      <c r="N798" s="112" t="s">
        <v>3581</v>
      </c>
      <c r="O798" s="112" t="s">
        <v>3539</v>
      </c>
      <c r="P798" s="112" t="s">
        <v>3540</v>
      </c>
    </row>
    <row r="799" spans="2:16" ht="12.75">
      <c r="B799" s="114" t="str">
        <f>INDEX(SUM!D:D,MATCH(SUM!$F$3,SUM!B:B,0),0)</f>
        <v>P085</v>
      </c>
      <c r="E799" s="116">
        <v>2020</v>
      </c>
      <c r="F799" s="112" t="s">
        <v>6968</v>
      </c>
      <c r="G799" s="117" t="s">
        <v>15788</v>
      </c>
      <c r="H799" s="114" t="s">
        <v>16899</v>
      </c>
      <c r="I799" s="113">
        <f>'19'!C71</f>
        <v>0</v>
      </c>
      <c r="N799" s="112" t="s">
        <v>3582</v>
      </c>
      <c r="O799" s="112" t="s">
        <v>3542</v>
      </c>
      <c r="P799" s="112" t="s">
        <v>3543</v>
      </c>
    </row>
    <row r="800" spans="2:16" ht="12.75">
      <c r="B800" s="114" t="str">
        <f>INDEX(SUM!D:D,MATCH(SUM!$F$3,SUM!B:B,0),0)</f>
        <v>P085</v>
      </c>
      <c r="E800" s="116">
        <v>2020</v>
      </c>
      <c r="F800" s="112" t="s">
        <v>6969</v>
      </c>
      <c r="G800" s="117" t="s">
        <v>15789</v>
      </c>
      <c r="H800" s="114" t="s">
        <v>16899</v>
      </c>
      <c r="I800" s="113">
        <f>'19'!C72</f>
        <v>0</v>
      </c>
      <c r="N800" s="112" t="s">
        <v>3583</v>
      </c>
      <c r="O800" s="112" t="s">
        <v>3545</v>
      </c>
      <c r="P800" s="112" t="s">
        <v>3546</v>
      </c>
    </row>
    <row r="801" spans="2:16" ht="12.75">
      <c r="B801" s="114" t="str">
        <f>INDEX(SUM!D:D,MATCH(SUM!$F$3,SUM!B:B,0),0)</f>
        <v>P085</v>
      </c>
      <c r="E801" s="116">
        <v>2020</v>
      </c>
      <c r="F801" s="112" t="s">
        <v>6970</v>
      </c>
      <c r="G801" s="117" t="s">
        <v>15790</v>
      </c>
      <c r="H801" s="114" t="s">
        <v>16899</v>
      </c>
      <c r="I801" s="113">
        <f>'19'!C73</f>
        <v>0</v>
      </c>
      <c r="N801" s="112" t="s">
        <v>2066</v>
      </c>
      <c r="O801" s="112" t="s">
        <v>651</v>
      </c>
      <c r="P801" s="112" t="s">
        <v>3584</v>
      </c>
    </row>
    <row r="802" spans="2:16" ht="12.75">
      <c r="B802" s="114" t="str">
        <f>INDEX(SUM!D:D,MATCH(SUM!$F$3,SUM!B:B,0),0)</f>
        <v>P085</v>
      </c>
      <c r="E802" s="116">
        <v>2020</v>
      </c>
      <c r="F802" s="112" t="s">
        <v>6971</v>
      </c>
      <c r="G802" s="117" t="s">
        <v>15791</v>
      </c>
      <c r="H802" s="114" t="s">
        <v>16899</v>
      </c>
      <c r="I802" s="113">
        <f>'19'!C74</f>
        <v>0</v>
      </c>
      <c r="N802" s="112" t="s">
        <v>2067</v>
      </c>
      <c r="O802" s="112" t="s">
        <v>677</v>
      </c>
      <c r="P802" s="112" t="s">
        <v>3585</v>
      </c>
    </row>
    <row r="803" spans="2:16" ht="12.75">
      <c r="B803" s="114" t="str">
        <f>INDEX(SUM!D:D,MATCH(SUM!$F$3,SUM!B:B,0),0)</f>
        <v>P085</v>
      </c>
      <c r="E803" s="116">
        <v>2020</v>
      </c>
      <c r="F803" s="112" t="s">
        <v>6972</v>
      </c>
      <c r="G803" s="117" t="s">
        <v>15792</v>
      </c>
      <c r="H803" s="114" t="s">
        <v>16899</v>
      </c>
      <c r="I803" s="113">
        <f>'19'!C75</f>
        <v>0</v>
      </c>
      <c r="N803" s="112" t="s">
        <v>2068</v>
      </c>
      <c r="O803" s="112" t="s">
        <v>703</v>
      </c>
      <c r="P803" s="112" t="s">
        <v>3586</v>
      </c>
    </row>
    <row r="804" spans="2:16" ht="12.75">
      <c r="B804" s="114" t="str">
        <f>INDEX(SUM!D:D,MATCH(SUM!$F$3,SUM!B:B,0),0)</f>
        <v>P085</v>
      </c>
      <c r="E804" s="116">
        <v>2020</v>
      </c>
      <c r="F804" s="112" t="s">
        <v>6973</v>
      </c>
      <c r="G804" s="117" t="s">
        <v>15793</v>
      </c>
      <c r="H804" s="114" t="s">
        <v>16899</v>
      </c>
      <c r="I804" s="113">
        <f>'19'!C76</f>
        <v>0</v>
      </c>
      <c r="N804" s="112" t="s">
        <v>2069</v>
      </c>
      <c r="O804" s="112" t="s">
        <v>800</v>
      </c>
      <c r="P804" s="112" t="s">
        <v>3587</v>
      </c>
    </row>
    <row r="805" spans="2:16" ht="12.75">
      <c r="B805" s="114" t="str">
        <f>INDEX(SUM!D:D,MATCH(SUM!$F$3,SUM!B:B,0),0)</f>
        <v>P085</v>
      </c>
      <c r="E805" s="116">
        <v>2020</v>
      </c>
      <c r="F805" s="112" t="s">
        <v>6974</v>
      </c>
      <c r="G805" s="117" t="s">
        <v>15794</v>
      </c>
      <c r="H805" s="114" t="s">
        <v>16899</v>
      </c>
      <c r="I805" s="113">
        <f>'19'!C77</f>
        <v>0</v>
      </c>
      <c r="N805" s="112" t="s">
        <v>2070</v>
      </c>
      <c r="O805" s="112" t="s">
        <v>3588</v>
      </c>
      <c r="P805" s="112" t="s">
        <v>3589</v>
      </c>
    </row>
    <row r="806" spans="2:16" ht="12.75">
      <c r="B806" s="114" t="str">
        <f>INDEX(SUM!D:D,MATCH(SUM!$F$3,SUM!B:B,0),0)</f>
        <v>P085</v>
      </c>
      <c r="E806" s="116">
        <v>2020</v>
      </c>
      <c r="F806" s="112" t="s">
        <v>6975</v>
      </c>
      <c r="G806" s="117" t="s">
        <v>15795</v>
      </c>
      <c r="H806" s="114" t="s">
        <v>16899</v>
      </c>
      <c r="I806" s="113">
        <f>'19'!C78</f>
        <v>0</v>
      </c>
      <c r="N806" s="112" t="s">
        <v>2071</v>
      </c>
      <c r="O806" s="112" t="s">
        <v>3590</v>
      </c>
      <c r="P806" s="112" t="s">
        <v>3591</v>
      </c>
    </row>
    <row r="807" spans="2:16" ht="12.75">
      <c r="B807" s="114" t="str">
        <f>INDEX(SUM!D:D,MATCH(SUM!$F$3,SUM!B:B,0),0)</f>
        <v>P085</v>
      </c>
      <c r="E807" s="116">
        <v>2020</v>
      </c>
      <c r="F807" s="112" t="s">
        <v>6976</v>
      </c>
      <c r="G807" s="117" t="s">
        <v>15796</v>
      </c>
      <c r="H807" s="114" t="s">
        <v>16899</v>
      </c>
      <c r="I807" s="113">
        <f>'19'!C79</f>
        <v>0</v>
      </c>
      <c r="N807" s="112" t="s">
        <v>2072</v>
      </c>
      <c r="O807" s="112" t="s">
        <v>3592</v>
      </c>
      <c r="P807" s="112" t="s">
        <v>3593</v>
      </c>
    </row>
    <row r="808" spans="2:16" ht="12.75">
      <c r="B808" s="114" t="str">
        <f>INDEX(SUM!D:D,MATCH(SUM!$F$3,SUM!B:B,0),0)</f>
        <v>P085</v>
      </c>
      <c r="E808" s="116">
        <v>2020</v>
      </c>
      <c r="F808" s="112" t="s">
        <v>6977</v>
      </c>
      <c r="G808" s="117" t="s">
        <v>15797</v>
      </c>
      <c r="H808" s="114" t="s">
        <v>16899</v>
      </c>
      <c r="I808" s="113">
        <f>'19'!C80</f>
        <v>0</v>
      </c>
      <c r="N808" s="112" t="s">
        <v>2073</v>
      </c>
      <c r="O808" s="112" t="s">
        <v>3594</v>
      </c>
      <c r="P808" s="112" t="s">
        <v>3595</v>
      </c>
    </row>
    <row r="809" spans="2:16" ht="12.75">
      <c r="B809" s="114" t="str">
        <f>INDEX(SUM!D:D,MATCH(SUM!$F$3,SUM!B:B,0),0)</f>
        <v>P085</v>
      </c>
      <c r="E809" s="116">
        <v>2020</v>
      </c>
      <c r="F809" s="112" t="s">
        <v>6978</v>
      </c>
      <c r="G809" s="117" t="s">
        <v>15798</v>
      </c>
      <c r="H809" s="114" t="s">
        <v>16899</v>
      </c>
      <c r="I809" s="113">
        <f>'19'!C81</f>
        <v>0</v>
      </c>
      <c r="N809" s="112" t="s">
        <v>2074</v>
      </c>
      <c r="O809" s="112" t="s">
        <v>3596</v>
      </c>
      <c r="P809" s="112" t="s">
        <v>3597</v>
      </c>
    </row>
    <row r="810" spans="2:16" ht="12.75">
      <c r="B810" s="114" t="str">
        <f>INDEX(SUM!D:D,MATCH(SUM!$F$3,SUM!B:B,0),0)</f>
        <v>P085</v>
      </c>
      <c r="E810" s="116">
        <v>2020</v>
      </c>
      <c r="F810" s="112" t="s">
        <v>6979</v>
      </c>
      <c r="G810" s="117" t="s">
        <v>15799</v>
      </c>
      <c r="H810" s="114" t="s">
        <v>16899</v>
      </c>
      <c r="I810" s="113">
        <f>'19'!C82</f>
        <v>0</v>
      </c>
      <c r="N810" s="112" t="s">
        <v>2075</v>
      </c>
      <c r="O810" s="112" t="s">
        <v>3598</v>
      </c>
      <c r="P810" s="112" t="s">
        <v>3599</v>
      </c>
    </row>
    <row r="811" spans="2:16" ht="12.75">
      <c r="B811" s="114" t="str">
        <f>INDEX(SUM!D:D,MATCH(SUM!$F$3,SUM!B:B,0),0)</f>
        <v>P085</v>
      </c>
      <c r="E811" s="116">
        <v>2020</v>
      </c>
      <c r="F811" s="112" t="s">
        <v>6980</v>
      </c>
      <c r="G811" s="117" t="s">
        <v>15800</v>
      </c>
      <c r="H811" s="114" t="s">
        <v>16899</v>
      </c>
      <c r="I811" s="113">
        <f>'19'!C83</f>
        <v>0</v>
      </c>
      <c r="N811" s="112" t="s">
        <v>2076</v>
      </c>
      <c r="O811" s="112" t="s">
        <v>3600</v>
      </c>
      <c r="P811" s="112" t="s">
        <v>3601</v>
      </c>
    </row>
    <row r="812" spans="2:16" ht="12.75">
      <c r="B812" s="114" t="str">
        <f>INDEX(SUM!D:D,MATCH(SUM!$F$3,SUM!B:B,0),0)</f>
        <v>P085</v>
      </c>
      <c r="E812" s="116">
        <v>2020</v>
      </c>
      <c r="F812" s="112" t="s">
        <v>6981</v>
      </c>
      <c r="G812" s="117" t="s">
        <v>15801</v>
      </c>
      <c r="H812" s="114" t="s">
        <v>16899</v>
      </c>
      <c r="I812" s="113">
        <f>'19'!C84</f>
        <v>0</v>
      </c>
      <c r="N812" s="112" t="s">
        <v>2077</v>
      </c>
      <c r="O812" s="112" t="s">
        <v>1036</v>
      </c>
      <c r="P812" s="112" t="s">
        <v>3602</v>
      </c>
    </row>
    <row r="813" spans="2:16" ht="12.75">
      <c r="B813" s="114" t="str">
        <f>INDEX(SUM!D:D,MATCH(SUM!$F$3,SUM!B:B,0),0)</f>
        <v>P085</v>
      </c>
      <c r="E813" s="116">
        <v>2020</v>
      </c>
      <c r="F813" s="112" t="s">
        <v>6982</v>
      </c>
      <c r="G813" s="117" t="s">
        <v>15802</v>
      </c>
      <c r="H813" s="114" t="s">
        <v>16899</v>
      </c>
      <c r="I813" s="113">
        <f>'19'!C85</f>
        <v>0</v>
      </c>
      <c r="N813" s="112" t="s">
        <v>2078</v>
      </c>
      <c r="O813" s="112" t="s">
        <v>1037</v>
      </c>
      <c r="P813" s="112" t="s">
        <v>3603</v>
      </c>
    </row>
    <row r="814" spans="2:16" ht="12.75">
      <c r="B814" s="114" t="str">
        <f>INDEX(SUM!D:D,MATCH(SUM!$F$3,SUM!B:B,0),0)</f>
        <v>P085</v>
      </c>
      <c r="E814" s="116">
        <v>2020</v>
      </c>
      <c r="F814" s="112" t="s">
        <v>6983</v>
      </c>
      <c r="G814" s="117" t="s">
        <v>15803</v>
      </c>
      <c r="H814" s="114" t="s">
        <v>16899</v>
      </c>
      <c r="I814" s="113">
        <f>'19'!C86</f>
        <v>0</v>
      </c>
      <c r="N814" s="112" t="s">
        <v>2079</v>
      </c>
      <c r="O814" s="112" t="s">
        <v>3604</v>
      </c>
      <c r="P814" s="112" t="s">
        <v>3605</v>
      </c>
    </row>
    <row r="815" spans="2:16" ht="12.75">
      <c r="B815" s="114" t="str">
        <f>INDEX(SUM!D:D,MATCH(SUM!$F$3,SUM!B:B,0),0)</f>
        <v>P085</v>
      </c>
      <c r="E815" s="116">
        <v>2020</v>
      </c>
      <c r="F815" s="112" t="s">
        <v>6984</v>
      </c>
      <c r="G815" s="117" t="s">
        <v>15804</v>
      </c>
      <c r="H815" s="114" t="s">
        <v>16899</v>
      </c>
      <c r="I815" s="113">
        <f>'19'!C87</f>
        <v>0</v>
      </c>
      <c r="N815" s="112" t="s">
        <v>2080</v>
      </c>
      <c r="O815" s="112" t="s">
        <v>3115</v>
      </c>
      <c r="P815" s="112" t="s">
        <v>3606</v>
      </c>
    </row>
    <row r="816" spans="2:16" ht="12.75">
      <c r="B816" s="114" t="str">
        <f>INDEX(SUM!D:D,MATCH(SUM!$F$3,SUM!B:B,0),0)</f>
        <v>P085</v>
      </c>
      <c r="E816" s="116">
        <v>2020</v>
      </c>
      <c r="F816" s="112" t="s">
        <v>6985</v>
      </c>
      <c r="G816" s="117" t="s">
        <v>15805</v>
      </c>
      <c r="H816" s="114" t="s">
        <v>16899</v>
      </c>
      <c r="I816" s="113">
        <f>'19'!C88</f>
        <v>0</v>
      </c>
      <c r="N816" s="112" t="s">
        <v>2081</v>
      </c>
      <c r="O816" s="112" t="s">
        <v>3116</v>
      </c>
      <c r="P816" s="112" t="s">
        <v>3607</v>
      </c>
    </row>
    <row r="817" spans="2:16" ht="12.75">
      <c r="B817" s="114" t="str">
        <f>INDEX(SUM!D:D,MATCH(SUM!$F$3,SUM!B:B,0),0)</f>
        <v>P085</v>
      </c>
      <c r="E817" s="116">
        <v>2020</v>
      </c>
      <c r="F817" s="112" t="s">
        <v>6986</v>
      </c>
      <c r="G817" s="117" t="s">
        <v>15806</v>
      </c>
      <c r="H817" s="114" t="s">
        <v>16899</v>
      </c>
      <c r="I817" s="113">
        <f>'19'!C89</f>
        <v>0</v>
      </c>
      <c r="N817" s="112" t="s">
        <v>2082</v>
      </c>
      <c r="O817" s="112" t="s">
        <v>780</v>
      </c>
      <c r="P817" s="112" t="s">
        <v>3608</v>
      </c>
    </row>
    <row r="818" spans="2:16" ht="12.75">
      <c r="B818" s="114" t="str">
        <f>INDEX(SUM!D:D,MATCH(SUM!$F$3,SUM!B:B,0),0)</f>
        <v>P085</v>
      </c>
      <c r="E818" s="116">
        <v>2020</v>
      </c>
      <c r="F818" s="112" t="s">
        <v>6987</v>
      </c>
      <c r="G818" s="117" t="s">
        <v>15807</v>
      </c>
      <c r="H818" s="114" t="s">
        <v>16899</v>
      </c>
      <c r="I818" s="113">
        <f>'19'!C90</f>
        <v>0</v>
      </c>
      <c r="N818" s="112" t="s">
        <v>2083</v>
      </c>
      <c r="O818" s="112" t="s">
        <v>783</v>
      </c>
      <c r="P818" s="112" t="s">
        <v>3609</v>
      </c>
    </row>
    <row r="819" spans="2:16" ht="12.75">
      <c r="B819" s="114" t="str">
        <f>INDEX(SUM!D:D,MATCH(SUM!$F$3,SUM!B:B,0),0)</f>
        <v>P085</v>
      </c>
      <c r="E819" s="116">
        <v>2020</v>
      </c>
      <c r="F819" s="112" t="s">
        <v>6988</v>
      </c>
      <c r="G819" s="117" t="s">
        <v>15808</v>
      </c>
      <c r="H819" s="114" t="s">
        <v>16899</v>
      </c>
      <c r="I819" s="113">
        <f>'19'!C91</f>
        <v>0</v>
      </c>
      <c r="N819" s="112" t="s">
        <v>2084</v>
      </c>
      <c r="O819" s="112" t="s">
        <v>786</v>
      </c>
      <c r="P819" s="112" t="s">
        <v>3610</v>
      </c>
    </row>
    <row r="820" spans="2:16" ht="12.75">
      <c r="B820" s="114" t="str">
        <f>INDEX(SUM!D:D,MATCH(SUM!$F$3,SUM!B:B,0),0)</f>
        <v>P085</v>
      </c>
      <c r="E820" s="116">
        <v>2020</v>
      </c>
      <c r="F820" s="112" t="s">
        <v>6989</v>
      </c>
      <c r="G820" s="117" t="s">
        <v>15809</v>
      </c>
      <c r="H820" s="114" t="s">
        <v>16899</v>
      </c>
      <c r="I820" s="113">
        <f>'19'!C92</f>
        <v>0</v>
      </c>
      <c r="N820" s="112" t="s">
        <v>2085</v>
      </c>
      <c r="O820" s="112" t="s">
        <v>3374</v>
      </c>
      <c r="P820" s="112" t="s">
        <v>3611</v>
      </c>
    </row>
    <row r="821" spans="2:16" ht="12.75">
      <c r="B821" s="114" t="str">
        <f>INDEX(SUM!D:D,MATCH(SUM!$F$3,SUM!B:B,0),0)</f>
        <v>P085</v>
      </c>
      <c r="E821" s="116">
        <v>2020</v>
      </c>
      <c r="F821" s="112" t="s">
        <v>6990</v>
      </c>
      <c r="G821" s="117" t="s">
        <v>15810</v>
      </c>
      <c r="H821" s="114" t="s">
        <v>16899</v>
      </c>
      <c r="I821" s="113">
        <f>'19'!C93</f>
        <v>0</v>
      </c>
      <c r="N821" s="112" t="s">
        <v>2086</v>
      </c>
      <c r="O821" s="112" t="s">
        <v>1018</v>
      </c>
      <c r="P821" s="112" t="s">
        <v>3612</v>
      </c>
    </row>
    <row r="822" spans="2:16" ht="12.75">
      <c r="B822" s="114" t="str">
        <f>INDEX(SUM!D:D,MATCH(SUM!$F$3,SUM!B:B,0),0)</f>
        <v>P085</v>
      </c>
      <c r="E822" s="116">
        <v>2020</v>
      </c>
      <c r="F822" s="112" t="s">
        <v>6991</v>
      </c>
      <c r="G822" s="117" t="s">
        <v>15811</v>
      </c>
      <c r="H822" s="114" t="s">
        <v>16899</v>
      </c>
      <c r="I822" s="113">
        <f>'19'!C94</f>
        <v>0</v>
      </c>
      <c r="N822" s="112" t="s">
        <v>2087</v>
      </c>
      <c r="O822" s="112" t="s">
        <v>3613</v>
      </c>
      <c r="P822" s="112" t="s">
        <v>3614</v>
      </c>
    </row>
    <row r="823" spans="2:16" ht="12.75">
      <c r="B823" s="114" t="str">
        <f>INDEX(SUM!D:D,MATCH(SUM!$F$3,SUM!B:B,0),0)</f>
        <v>P085</v>
      </c>
      <c r="E823" s="116">
        <v>2020</v>
      </c>
      <c r="F823" s="112" t="s">
        <v>6992</v>
      </c>
      <c r="G823" s="117" t="s">
        <v>15812</v>
      </c>
      <c r="H823" s="114" t="s">
        <v>16899</v>
      </c>
      <c r="I823" s="113">
        <f>'19'!C95</f>
        <v>0</v>
      </c>
      <c r="N823" s="112" t="s">
        <v>2088</v>
      </c>
      <c r="O823" s="112" t="s">
        <v>1992</v>
      </c>
      <c r="P823" s="112" t="s">
        <v>3615</v>
      </c>
    </row>
    <row r="824" spans="2:16" ht="12.75">
      <c r="B824" s="114" t="str">
        <f>INDEX(SUM!D:D,MATCH(SUM!$F$3,SUM!B:B,0),0)</f>
        <v>P085</v>
      </c>
      <c r="E824" s="116">
        <v>2020</v>
      </c>
      <c r="F824" s="112" t="s">
        <v>6993</v>
      </c>
      <c r="G824" s="117" t="s">
        <v>15813</v>
      </c>
      <c r="H824" s="114" t="s">
        <v>16899</v>
      </c>
      <c r="I824" s="113">
        <f>'19'!C96</f>
        <v>0</v>
      </c>
      <c r="N824" s="112" t="s">
        <v>2089</v>
      </c>
      <c r="O824" s="112" t="s">
        <v>3616</v>
      </c>
      <c r="P824" s="112" t="s">
        <v>3617</v>
      </c>
    </row>
    <row r="825" spans="2:16" ht="12.75">
      <c r="B825" s="114" t="str">
        <f>INDEX(SUM!D:D,MATCH(SUM!$F$3,SUM!B:B,0),0)</f>
        <v>P085</v>
      </c>
      <c r="E825" s="116">
        <v>2020</v>
      </c>
      <c r="F825" s="112" t="s">
        <v>6994</v>
      </c>
      <c r="G825" s="117" t="s">
        <v>15814</v>
      </c>
      <c r="H825" s="114" t="s">
        <v>16899</v>
      </c>
      <c r="I825" s="113">
        <f>'19'!C97</f>
        <v>0</v>
      </c>
      <c r="N825" s="112" t="s">
        <v>2090</v>
      </c>
      <c r="O825" s="112" t="s">
        <v>3618</v>
      </c>
      <c r="P825" s="112" t="s">
        <v>3619</v>
      </c>
    </row>
    <row r="826" spans="2:16" ht="12.75">
      <c r="B826" s="114" t="str">
        <f>INDEX(SUM!D:D,MATCH(SUM!$F$3,SUM!B:B,0),0)</f>
        <v>P085</v>
      </c>
      <c r="E826" s="116">
        <v>2020</v>
      </c>
      <c r="F826" s="112" t="s">
        <v>6995</v>
      </c>
      <c r="G826" s="117" t="s">
        <v>15815</v>
      </c>
      <c r="H826" s="114" t="s">
        <v>16899</v>
      </c>
      <c r="I826" s="113">
        <f>'19'!C98</f>
        <v>0</v>
      </c>
      <c r="N826" s="112" t="s">
        <v>2091</v>
      </c>
      <c r="O826" s="112" t="s">
        <v>3620</v>
      </c>
      <c r="P826" s="112" t="s">
        <v>3621</v>
      </c>
    </row>
    <row r="827" spans="2:16" ht="12.75">
      <c r="B827" s="114" t="str">
        <f>INDEX(SUM!D:D,MATCH(SUM!$F$3,SUM!B:B,0),0)</f>
        <v>P085</v>
      </c>
      <c r="E827" s="116">
        <v>2020</v>
      </c>
      <c r="F827" s="112" t="s">
        <v>6996</v>
      </c>
      <c r="G827" s="117" t="s">
        <v>15816</v>
      </c>
      <c r="H827" s="114" t="s">
        <v>16899</v>
      </c>
      <c r="I827" s="113">
        <f>'19'!C99</f>
        <v>0</v>
      </c>
      <c r="N827" s="112" t="s">
        <v>2092</v>
      </c>
      <c r="O827" s="112" t="s">
        <v>1049</v>
      </c>
      <c r="P827" s="112" t="s">
        <v>3622</v>
      </c>
    </row>
    <row r="828" spans="2:16" ht="12.75">
      <c r="B828" s="114" t="str">
        <f>INDEX(SUM!D:D,MATCH(SUM!$F$3,SUM!B:B,0),0)</f>
        <v>P085</v>
      </c>
      <c r="E828" s="116">
        <v>2020</v>
      </c>
      <c r="F828" s="112" t="s">
        <v>6997</v>
      </c>
      <c r="G828" s="117" t="s">
        <v>15817</v>
      </c>
      <c r="H828" s="114" t="s">
        <v>16899</v>
      </c>
      <c r="I828" s="113">
        <f>'19'!C100</f>
        <v>0</v>
      </c>
      <c r="N828" s="112" t="s">
        <v>2094</v>
      </c>
      <c r="O828" s="112" t="s">
        <v>3182</v>
      </c>
      <c r="P828" s="112" t="s">
        <v>3623</v>
      </c>
    </row>
    <row r="829" spans="2:16" ht="12.75">
      <c r="B829" s="114" t="str">
        <f>INDEX(SUM!D:D,MATCH(SUM!$F$3,SUM!B:B,0),0)</f>
        <v>P085</v>
      </c>
      <c r="E829" s="116">
        <v>2020</v>
      </c>
      <c r="F829" s="112" t="s">
        <v>6998</v>
      </c>
      <c r="G829" s="117" t="s">
        <v>15818</v>
      </c>
      <c r="H829" s="114" t="s">
        <v>6734</v>
      </c>
      <c r="I829" s="113">
        <f>'19'!D11</f>
        <v>0</v>
      </c>
      <c r="N829" s="112" t="s">
        <v>3624</v>
      </c>
      <c r="O829" s="112" t="s">
        <v>648</v>
      </c>
      <c r="P829" s="112" t="s">
        <v>127</v>
      </c>
    </row>
    <row r="830" spans="2:16" ht="12.75">
      <c r="B830" s="114" t="str">
        <f>INDEX(SUM!D:D,MATCH(SUM!$F$3,SUM!B:B,0),0)</f>
        <v>P085</v>
      </c>
      <c r="E830" s="116">
        <v>2020</v>
      </c>
      <c r="F830" s="112" t="s">
        <v>6999</v>
      </c>
      <c r="G830" s="117" t="s">
        <v>15819</v>
      </c>
      <c r="H830" s="114" t="s">
        <v>6734</v>
      </c>
      <c r="I830" s="113">
        <f>'19'!D12</f>
        <v>0</v>
      </c>
      <c r="N830" s="112" t="s">
        <v>3625</v>
      </c>
      <c r="O830" s="112" t="s">
        <v>651</v>
      </c>
      <c r="P830" s="112" t="s">
        <v>133</v>
      </c>
    </row>
    <row r="831" spans="2:16" ht="12.75">
      <c r="B831" s="114" t="str">
        <f>INDEX(SUM!D:D,MATCH(SUM!$F$3,SUM!B:B,0),0)</f>
        <v>P085</v>
      </c>
      <c r="E831" s="116">
        <v>2020</v>
      </c>
      <c r="F831" s="112" t="s">
        <v>7000</v>
      </c>
      <c r="G831" s="117" t="s">
        <v>15820</v>
      </c>
      <c r="H831" s="114" t="s">
        <v>6734</v>
      </c>
      <c r="I831" s="113">
        <f>'19'!D13</f>
        <v>0</v>
      </c>
      <c r="N831" s="112" t="s">
        <v>3626</v>
      </c>
      <c r="O831" s="112" t="s">
        <v>677</v>
      </c>
      <c r="P831" s="112" t="s">
        <v>1259</v>
      </c>
    </row>
    <row r="832" spans="2:16" ht="12.75">
      <c r="B832" s="114" t="str">
        <f>INDEX(SUM!D:D,MATCH(SUM!$F$3,SUM!B:B,0),0)</f>
        <v>P085</v>
      </c>
      <c r="E832" s="116">
        <v>2020</v>
      </c>
      <c r="F832" s="112" t="s">
        <v>7001</v>
      </c>
      <c r="G832" s="117" t="s">
        <v>15821</v>
      </c>
      <c r="H832" s="114" t="s">
        <v>6734</v>
      </c>
      <c r="I832" s="113">
        <f>'19'!D14</f>
        <v>0</v>
      </c>
      <c r="N832" s="112" t="s">
        <v>3627</v>
      </c>
      <c r="O832" s="112" t="s">
        <v>703</v>
      </c>
      <c r="P832" s="112" t="s">
        <v>141</v>
      </c>
    </row>
    <row r="833" spans="2:16" ht="12.75">
      <c r="B833" s="114" t="str">
        <f>INDEX(SUM!D:D,MATCH(SUM!$F$3,SUM!B:B,0),0)</f>
        <v>P085</v>
      </c>
      <c r="E833" s="116">
        <v>2020</v>
      </c>
      <c r="F833" s="112" t="s">
        <v>7002</v>
      </c>
      <c r="G833" s="117" t="s">
        <v>15822</v>
      </c>
      <c r="H833" s="114" t="s">
        <v>6734</v>
      </c>
      <c r="I833" s="113">
        <f>'19'!D15</f>
        <v>0</v>
      </c>
      <c r="N833" s="112" t="s">
        <v>3628</v>
      </c>
      <c r="O833" s="112" t="s">
        <v>800</v>
      </c>
      <c r="P833" s="112" t="s">
        <v>3629</v>
      </c>
    </row>
    <row r="834" spans="2:16" ht="12.75">
      <c r="B834" s="114" t="str">
        <f>INDEX(SUM!D:D,MATCH(SUM!$F$3,SUM!B:B,0),0)</f>
        <v>P085</v>
      </c>
      <c r="E834" s="116">
        <v>2020</v>
      </c>
      <c r="F834" s="112" t="s">
        <v>7003</v>
      </c>
      <c r="G834" s="117" t="s">
        <v>15823</v>
      </c>
      <c r="H834" s="114" t="s">
        <v>6734</v>
      </c>
      <c r="I834" s="113">
        <f>'19'!D16</f>
        <v>0</v>
      </c>
      <c r="N834" s="112" t="s">
        <v>3630</v>
      </c>
      <c r="O834" s="112" t="s">
        <v>871</v>
      </c>
      <c r="P834" s="112" t="s">
        <v>147</v>
      </c>
    </row>
    <row r="835" spans="2:16" ht="12.75">
      <c r="B835" s="114" t="str">
        <f>INDEX(SUM!D:D,MATCH(SUM!$F$3,SUM!B:B,0),0)</f>
        <v>P085</v>
      </c>
      <c r="E835" s="116">
        <v>2020</v>
      </c>
      <c r="F835" s="112" t="s">
        <v>7004</v>
      </c>
      <c r="G835" s="117" t="s">
        <v>15824</v>
      </c>
      <c r="H835" s="114" t="s">
        <v>6734</v>
      </c>
      <c r="I835" s="113">
        <f>'19'!D17</f>
        <v>0</v>
      </c>
      <c r="N835" s="112" t="s">
        <v>3631</v>
      </c>
      <c r="O835" s="112" t="s">
        <v>873</v>
      </c>
      <c r="P835" s="112" t="s">
        <v>3632</v>
      </c>
    </row>
    <row r="836" spans="2:16" ht="12.75">
      <c r="B836" s="114" t="str">
        <f>INDEX(SUM!D:D,MATCH(SUM!$F$3,SUM!B:B,0),0)</f>
        <v>P085</v>
      </c>
      <c r="E836" s="116">
        <v>2020</v>
      </c>
      <c r="F836" s="112" t="s">
        <v>7005</v>
      </c>
      <c r="G836" s="117" t="s">
        <v>15825</v>
      </c>
      <c r="H836" s="114" t="s">
        <v>6734</v>
      </c>
      <c r="I836" s="113">
        <f>'19'!D18</f>
        <v>0</v>
      </c>
      <c r="N836" s="112" t="s">
        <v>3633</v>
      </c>
      <c r="O836" s="112" t="s">
        <v>875</v>
      </c>
      <c r="P836" s="112" t="s">
        <v>3634</v>
      </c>
    </row>
    <row r="837" spans="2:16" ht="12.75">
      <c r="B837" s="114" t="str">
        <f>INDEX(SUM!D:D,MATCH(SUM!$F$3,SUM!B:B,0),0)</f>
        <v>P085</v>
      </c>
      <c r="E837" s="116">
        <v>2020</v>
      </c>
      <c r="F837" s="112" t="s">
        <v>7006</v>
      </c>
      <c r="G837" s="117" t="s">
        <v>15826</v>
      </c>
      <c r="H837" s="114" t="s">
        <v>6734</v>
      </c>
      <c r="I837" s="113">
        <f>'19'!D19</f>
        <v>0</v>
      </c>
      <c r="N837" s="112" t="s">
        <v>3635</v>
      </c>
      <c r="O837" s="112" t="s">
        <v>924</v>
      </c>
      <c r="P837" s="112" t="s">
        <v>3636</v>
      </c>
    </row>
    <row r="838" spans="2:16" ht="12.75">
      <c r="B838" s="114" t="str">
        <f>INDEX(SUM!D:D,MATCH(SUM!$F$3,SUM!B:B,0),0)</f>
        <v>P085</v>
      </c>
      <c r="E838" s="116">
        <v>2020</v>
      </c>
      <c r="F838" s="112" t="s">
        <v>7007</v>
      </c>
      <c r="G838" s="117" t="s">
        <v>15827</v>
      </c>
      <c r="H838" s="114" t="s">
        <v>6734</v>
      </c>
      <c r="I838" s="113">
        <f>'19'!D20</f>
        <v>0</v>
      </c>
      <c r="N838" s="112" t="s">
        <v>3637</v>
      </c>
      <c r="O838" s="112" t="s">
        <v>705</v>
      </c>
      <c r="P838" s="112" t="s">
        <v>3638</v>
      </c>
    </row>
    <row r="839" spans="2:16" ht="12.75">
      <c r="B839" s="114" t="str">
        <f>INDEX(SUM!D:D,MATCH(SUM!$F$3,SUM!B:B,0),0)</f>
        <v>P085</v>
      </c>
      <c r="E839" s="116">
        <v>2020</v>
      </c>
      <c r="F839" s="112" t="s">
        <v>7008</v>
      </c>
      <c r="G839" s="117" t="s">
        <v>15828</v>
      </c>
      <c r="H839" s="114" t="s">
        <v>6734</v>
      </c>
      <c r="I839" s="113">
        <f>'19'!D21</f>
        <v>0</v>
      </c>
      <c r="N839" s="112" t="s">
        <v>3639</v>
      </c>
      <c r="O839" s="112" t="s">
        <v>708</v>
      </c>
      <c r="P839" s="112" t="s">
        <v>3640</v>
      </c>
    </row>
    <row r="840" spans="2:16" ht="12.75">
      <c r="B840" s="114" t="str">
        <f>INDEX(SUM!D:D,MATCH(SUM!$F$3,SUM!B:B,0),0)</f>
        <v>P085</v>
      </c>
      <c r="E840" s="116">
        <v>2020</v>
      </c>
      <c r="F840" s="112" t="s">
        <v>7009</v>
      </c>
      <c r="G840" s="117" t="s">
        <v>15829</v>
      </c>
      <c r="H840" s="114" t="s">
        <v>6734</v>
      </c>
      <c r="I840" s="113">
        <f>'19'!D22</f>
        <v>0</v>
      </c>
      <c r="N840" s="112" t="s">
        <v>3641</v>
      </c>
      <c r="O840" s="112" t="s">
        <v>710</v>
      </c>
      <c r="P840" s="112" t="s">
        <v>3642</v>
      </c>
    </row>
    <row r="841" spans="2:16" ht="12.75">
      <c r="B841" s="114" t="str">
        <f>INDEX(SUM!D:D,MATCH(SUM!$F$3,SUM!B:B,0),0)</f>
        <v>P085</v>
      </c>
      <c r="E841" s="116">
        <v>2020</v>
      </c>
      <c r="F841" s="112" t="s">
        <v>7010</v>
      </c>
      <c r="G841" s="117" t="s">
        <v>15830</v>
      </c>
      <c r="H841" s="114" t="s">
        <v>6734</v>
      </c>
      <c r="I841" s="113">
        <f>'19'!D23</f>
        <v>0</v>
      </c>
      <c r="N841" s="112" t="s">
        <v>3643</v>
      </c>
      <c r="O841" s="112" t="s">
        <v>713</v>
      </c>
      <c r="P841" s="112" t="s">
        <v>3644</v>
      </c>
    </row>
    <row r="842" spans="2:16" ht="12.75">
      <c r="B842" s="114" t="str">
        <f>INDEX(SUM!D:D,MATCH(SUM!$F$3,SUM!B:B,0),0)</f>
        <v>P085</v>
      </c>
      <c r="E842" s="116">
        <v>2020</v>
      </c>
      <c r="F842" s="112" t="s">
        <v>7011</v>
      </c>
      <c r="G842" s="117" t="s">
        <v>15831</v>
      </c>
      <c r="H842" s="114" t="s">
        <v>6734</v>
      </c>
      <c r="I842" s="113">
        <f>'19'!D24</f>
        <v>0</v>
      </c>
      <c r="N842" s="112" t="s">
        <v>3645</v>
      </c>
      <c r="O842" s="112" t="s">
        <v>716</v>
      </c>
      <c r="P842" s="112" t="s">
        <v>3646</v>
      </c>
    </row>
    <row r="843" spans="2:16" ht="12.75">
      <c r="B843" s="114" t="str">
        <f>INDEX(SUM!D:D,MATCH(SUM!$F$3,SUM!B:B,0),0)</f>
        <v>P085</v>
      </c>
      <c r="E843" s="116">
        <v>2020</v>
      </c>
      <c r="F843" s="112" t="s">
        <v>7012</v>
      </c>
      <c r="G843" s="117" t="s">
        <v>15832</v>
      </c>
      <c r="H843" s="114" t="s">
        <v>6734</v>
      </c>
      <c r="I843" s="113">
        <f>'19'!D25</f>
        <v>0</v>
      </c>
      <c r="N843" s="112" t="s">
        <v>3647</v>
      </c>
      <c r="O843" s="112" t="s">
        <v>719</v>
      </c>
      <c r="P843" s="112" t="s">
        <v>3648</v>
      </c>
    </row>
    <row r="844" spans="2:16" ht="12.75">
      <c r="B844" s="114" t="str">
        <f>INDEX(SUM!D:D,MATCH(SUM!$F$3,SUM!B:B,0),0)</f>
        <v>P085</v>
      </c>
      <c r="E844" s="116">
        <v>2020</v>
      </c>
      <c r="F844" s="112" t="s">
        <v>7013</v>
      </c>
      <c r="G844" s="117" t="s">
        <v>15833</v>
      </c>
      <c r="H844" s="114" t="s">
        <v>6734</v>
      </c>
      <c r="I844" s="113">
        <f>'19'!D26</f>
        <v>0</v>
      </c>
      <c r="N844" s="112" t="s">
        <v>3649</v>
      </c>
      <c r="O844" s="112" t="s">
        <v>820</v>
      </c>
      <c r="P844" s="112" t="s">
        <v>3650</v>
      </c>
    </row>
    <row r="845" spans="2:16" ht="12.75">
      <c r="B845" s="114" t="str">
        <f>INDEX(SUM!D:D,MATCH(SUM!$F$3,SUM!B:B,0),0)</f>
        <v>P085</v>
      </c>
      <c r="E845" s="116">
        <v>2020</v>
      </c>
      <c r="F845" s="112" t="s">
        <v>7014</v>
      </c>
      <c r="G845" s="117" t="s">
        <v>15834</v>
      </c>
      <c r="H845" s="114" t="s">
        <v>6734</v>
      </c>
      <c r="I845" s="113">
        <f>'19'!D27</f>
        <v>0</v>
      </c>
      <c r="N845" s="112" t="s">
        <v>3651</v>
      </c>
      <c r="O845" s="112" t="s">
        <v>822</v>
      </c>
      <c r="P845" s="112" t="s">
        <v>3652</v>
      </c>
    </row>
    <row r="846" spans="2:16" ht="12.75">
      <c r="B846" s="114" t="str">
        <f>INDEX(SUM!D:D,MATCH(SUM!$F$3,SUM!B:B,0),0)</f>
        <v>P085</v>
      </c>
      <c r="E846" s="116">
        <v>2020</v>
      </c>
      <c r="F846" s="112" t="s">
        <v>7015</v>
      </c>
      <c r="G846" s="117" t="s">
        <v>15835</v>
      </c>
      <c r="H846" s="114" t="s">
        <v>6734</v>
      </c>
      <c r="I846" s="113">
        <f>'19'!D28</f>
        <v>0</v>
      </c>
      <c r="N846" s="112" t="s">
        <v>3653</v>
      </c>
      <c r="O846" s="112" t="s">
        <v>824</v>
      </c>
      <c r="P846" s="112" t="s">
        <v>3654</v>
      </c>
    </row>
    <row r="847" spans="2:16" ht="12.75">
      <c r="B847" s="114" t="str">
        <f>INDEX(SUM!D:D,MATCH(SUM!$F$3,SUM!B:B,0),0)</f>
        <v>P085</v>
      </c>
      <c r="E847" s="116">
        <v>2020</v>
      </c>
      <c r="F847" s="112" t="s">
        <v>7016</v>
      </c>
      <c r="G847" s="117" t="s">
        <v>15836</v>
      </c>
      <c r="H847" s="114" t="s">
        <v>6734</v>
      </c>
      <c r="I847" s="113">
        <f>'19'!D29</f>
        <v>0</v>
      </c>
      <c r="N847" s="112" t="s">
        <v>3655</v>
      </c>
      <c r="O847" s="112" t="s">
        <v>3206</v>
      </c>
      <c r="P847" s="112" t="s">
        <v>3656</v>
      </c>
    </row>
    <row r="848" spans="2:16" ht="12.75">
      <c r="B848" s="114" t="str">
        <f>INDEX(SUM!D:D,MATCH(SUM!$F$3,SUM!B:B,0),0)</f>
        <v>P085</v>
      </c>
      <c r="E848" s="116">
        <v>2020</v>
      </c>
      <c r="F848" s="112" t="s">
        <v>7017</v>
      </c>
      <c r="G848" s="117" t="s">
        <v>15837</v>
      </c>
      <c r="H848" s="114" t="s">
        <v>6734</v>
      </c>
      <c r="I848" s="113">
        <f>'19'!D30</f>
        <v>0</v>
      </c>
      <c r="N848" s="112" t="s">
        <v>3657</v>
      </c>
      <c r="O848" s="112" t="s">
        <v>3391</v>
      </c>
      <c r="P848" s="112" t="s">
        <v>3658</v>
      </c>
    </row>
    <row r="849" spans="2:16" ht="12.75">
      <c r="B849" s="114" t="str">
        <f>INDEX(SUM!D:D,MATCH(SUM!$F$3,SUM!B:B,0),0)</f>
        <v>P085</v>
      </c>
      <c r="E849" s="116">
        <v>2020</v>
      </c>
      <c r="F849" s="112" t="s">
        <v>7018</v>
      </c>
      <c r="G849" s="117" t="s">
        <v>15838</v>
      </c>
      <c r="H849" s="114" t="s">
        <v>6734</v>
      </c>
      <c r="I849" s="113">
        <f>'19'!D31</f>
        <v>0</v>
      </c>
      <c r="N849" s="112" t="s">
        <v>3659</v>
      </c>
      <c r="O849" s="112" t="s">
        <v>3392</v>
      </c>
      <c r="P849" s="112" t="s">
        <v>3660</v>
      </c>
    </row>
    <row r="850" spans="2:16" ht="12.75">
      <c r="B850" s="114" t="str">
        <f>INDEX(SUM!D:D,MATCH(SUM!$F$3,SUM!B:B,0),0)</f>
        <v>P085</v>
      </c>
      <c r="E850" s="116">
        <v>2020</v>
      </c>
      <c r="F850" s="112" t="s">
        <v>7019</v>
      </c>
      <c r="G850" s="117" t="s">
        <v>15839</v>
      </c>
      <c r="H850" s="114" t="s">
        <v>6734</v>
      </c>
      <c r="I850" s="113">
        <f>'19'!D32</f>
        <v>0</v>
      </c>
      <c r="N850" s="112" t="s">
        <v>3661</v>
      </c>
      <c r="O850" s="112" t="s">
        <v>731</v>
      </c>
      <c r="P850" s="112" t="s">
        <v>44</v>
      </c>
    </row>
    <row r="851" spans="2:16" ht="12.75">
      <c r="B851" s="114" t="str">
        <f>INDEX(SUM!D:D,MATCH(SUM!$F$3,SUM!B:B,0),0)</f>
        <v>P085</v>
      </c>
      <c r="E851" s="116">
        <v>2020</v>
      </c>
      <c r="F851" s="112" t="s">
        <v>7020</v>
      </c>
      <c r="G851" s="117" t="s">
        <v>15840</v>
      </c>
      <c r="H851" s="114" t="s">
        <v>6734</v>
      </c>
      <c r="I851" s="113">
        <f>'19'!D33</f>
        <v>0</v>
      </c>
      <c r="N851" s="112" t="s">
        <v>3662</v>
      </c>
      <c r="O851" s="112" t="s">
        <v>1035</v>
      </c>
      <c r="P851" s="112" t="s">
        <v>3663</v>
      </c>
    </row>
    <row r="852" spans="2:16" ht="12.75">
      <c r="B852" s="114" t="str">
        <f>INDEX(SUM!D:D,MATCH(SUM!$F$3,SUM!B:B,0),0)</f>
        <v>P085</v>
      </c>
      <c r="E852" s="116">
        <v>2020</v>
      </c>
      <c r="F852" s="112" t="s">
        <v>7021</v>
      </c>
      <c r="G852" s="117" t="s">
        <v>15841</v>
      </c>
      <c r="H852" s="114" t="s">
        <v>6734</v>
      </c>
      <c r="I852" s="113">
        <f>'19'!D34</f>
        <v>0</v>
      </c>
      <c r="N852" s="112" t="s">
        <v>3664</v>
      </c>
      <c r="O852" s="112" t="s">
        <v>1036</v>
      </c>
      <c r="P852" s="112" t="s">
        <v>3665</v>
      </c>
    </row>
    <row r="853" spans="2:16" ht="12.75">
      <c r="B853" s="114" t="str">
        <f>INDEX(SUM!D:D,MATCH(SUM!$F$3,SUM!B:B,0),0)</f>
        <v>P085</v>
      </c>
      <c r="E853" s="116">
        <v>2020</v>
      </c>
      <c r="F853" s="112" t="s">
        <v>7022</v>
      </c>
      <c r="G853" s="117" t="s">
        <v>15842</v>
      </c>
      <c r="H853" s="114" t="s">
        <v>6734</v>
      </c>
      <c r="I853" s="113">
        <f>'19'!D35</f>
        <v>0</v>
      </c>
      <c r="N853" s="112" t="s">
        <v>3666</v>
      </c>
      <c r="O853" s="112" t="s">
        <v>732</v>
      </c>
      <c r="P853" s="112" t="s">
        <v>3667</v>
      </c>
    </row>
    <row r="854" spans="2:16" ht="12.75">
      <c r="B854" s="114" t="str">
        <f>INDEX(SUM!D:D,MATCH(SUM!$F$3,SUM!B:B,0),0)</f>
        <v>P085</v>
      </c>
      <c r="E854" s="116">
        <v>2020</v>
      </c>
      <c r="F854" s="112" t="s">
        <v>7023</v>
      </c>
      <c r="G854" s="117" t="s">
        <v>15843</v>
      </c>
      <c r="H854" s="114" t="s">
        <v>6734</v>
      </c>
      <c r="I854" s="113">
        <f>'19'!D36</f>
        <v>0</v>
      </c>
      <c r="N854" s="112" t="s">
        <v>3668</v>
      </c>
      <c r="O854" s="112" t="s">
        <v>733</v>
      </c>
      <c r="P854" s="112" t="s">
        <v>3669</v>
      </c>
    </row>
    <row r="855" spans="2:16" ht="12.75">
      <c r="B855" s="114" t="str">
        <f>INDEX(SUM!D:D,MATCH(SUM!$F$3,SUM!B:B,0),0)</f>
        <v>P085</v>
      </c>
      <c r="E855" s="116">
        <v>2020</v>
      </c>
      <c r="F855" s="112" t="s">
        <v>7024</v>
      </c>
      <c r="G855" s="117" t="s">
        <v>15844</v>
      </c>
      <c r="H855" s="114" t="s">
        <v>6734</v>
      </c>
      <c r="I855" s="113">
        <f>'19'!D37</f>
        <v>0</v>
      </c>
      <c r="N855" s="112" t="s">
        <v>3670</v>
      </c>
      <c r="O855" s="112" t="s">
        <v>788</v>
      </c>
      <c r="P855" s="112" t="s">
        <v>3671</v>
      </c>
    </row>
    <row r="856" spans="2:16" ht="12.75">
      <c r="B856" s="114" t="str">
        <f>INDEX(SUM!D:D,MATCH(SUM!$F$3,SUM!B:B,0),0)</f>
        <v>P085</v>
      </c>
      <c r="E856" s="116">
        <v>2020</v>
      </c>
      <c r="F856" s="112" t="s">
        <v>7025</v>
      </c>
      <c r="G856" s="117" t="s">
        <v>15845</v>
      </c>
      <c r="H856" s="114" t="s">
        <v>6734</v>
      </c>
      <c r="I856" s="113">
        <f>'19'!D38</f>
        <v>0</v>
      </c>
      <c r="N856" s="112" t="s">
        <v>892</v>
      </c>
      <c r="O856" s="112" t="s">
        <v>789</v>
      </c>
      <c r="P856" s="112" t="s">
        <v>3672</v>
      </c>
    </row>
    <row r="857" spans="2:16" ht="12.75">
      <c r="B857" s="114" t="str">
        <f>INDEX(SUM!D:D,MATCH(SUM!$F$3,SUM!B:B,0),0)</f>
        <v>P085</v>
      </c>
      <c r="E857" s="116">
        <v>2020</v>
      </c>
      <c r="F857" s="112" t="s">
        <v>7026</v>
      </c>
      <c r="G857" s="117" t="s">
        <v>15846</v>
      </c>
      <c r="H857" s="114" t="s">
        <v>6734</v>
      </c>
      <c r="I857" s="113">
        <f>'19'!D39</f>
        <v>0</v>
      </c>
      <c r="N857" s="112" t="s">
        <v>894</v>
      </c>
      <c r="O857" s="112" t="s">
        <v>790</v>
      </c>
      <c r="P857" s="112" t="s">
        <v>895</v>
      </c>
    </row>
    <row r="858" spans="2:16" ht="12.75">
      <c r="B858" s="114" t="str">
        <f>INDEX(SUM!D:D,MATCH(SUM!$F$3,SUM!B:B,0),0)</f>
        <v>P085</v>
      </c>
      <c r="E858" s="116">
        <v>2020</v>
      </c>
      <c r="F858" s="112" t="s">
        <v>7027</v>
      </c>
      <c r="G858" s="117" t="s">
        <v>15847</v>
      </c>
      <c r="H858" s="114" t="s">
        <v>6734</v>
      </c>
      <c r="I858" s="113">
        <f>'19'!D40</f>
        <v>0</v>
      </c>
      <c r="N858" s="112" t="s">
        <v>896</v>
      </c>
      <c r="O858" s="112" t="s">
        <v>791</v>
      </c>
      <c r="P858" s="112" t="s">
        <v>897</v>
      </c>
    </row>
    <row r="859" spans="2:16" ht="12.75">
      <c r="B859" s="114" t="str">
        <f>INDEX(SUM!D:D,MATCH(SUM!$F$3,SUM!B:B,0),0)</f>
        <v>P085</v>
      </c>
      <c r="E859" s="116">
        <v>2020</v>
      </c>
      <c r="F859" s="112" t="s">
        <v>7028</v>
      </c>
      <c r="G859" s="117" t="s">
        <v>15848</v>
      </c>
      <c r="H859" s="114" t="s">
        <v>6734</v>
      </c>
      <c r="I859" s="113">
        <f>'19'!D41</f>
        <v>0</v>
      </c>
      <c r="N859" s="112" t="s">
        <v>898</v>
      </c>
      <c r="O859" s="112" t="s">
        <v>792</v>
      </c>
      <c r="P859" s="112" t="s">
        <v>2009</v>
      </c>
    </row>
    <row r="860" spans="2:16" ht="12.75">
      <c r="B860" s="114" t="str">
        <f>INDEX(SUM!D:D,MATCH(SUM!$F$3,SUM!B:B,0),0)</f>
        <v>P085</v>
      </c>
      <c r="E860" s="116">
        <v>2020</v>
      </c>
      <c r="F860" s="112" t="s">
        <v>7029</v>
      </c>
      <c r="G860" s="117" t="s">
        <v>15849</v>
      </c>
      <c r="H860" s="114" t="s">
        <v>6734</v>
      </c>
      <c r="I860" s="113">
        <f>'19'!D42</f>
        <v>0</v>
      </c>
      <c r="N860" s="112" t="s">
        <v>3673</v>
      </c>
      <c r="O860" s="112" t="s">
        <v>2002</v>
      </c>
      <c r="P860" s="112" t="s">
        <v>3674</v>
      </c>
    </row>
    <row r="861" spans="2:16" ht="12.75">
      <c r="B861" s="114" t="str">
        <f>INDEX(SUM!D:D,MATCH(SUM!$F$3,SUM!B:B,0),0)</f>
        <v>P085</v>
      </c>
      <c r="E861" s="116">
        <v>2020</v>
      </c>
      <c r="F861" s="112" t="s">
        <v>7030</v>
      </c>
      <c r="G861" s="117" t="s">
        <v>15850</v>
      </c>
      <c r="H861" s="114" t="s">
        <v>6734</v>
      </c>
      <c r="I861" s="113">
        <f>'19'!D43</f>
        <v>0</v>
      </c>
      <c r="N861" s="112" t="s">
        <v>3675</v>
      </c>
      <c r="O861" s="112" t="s">
        <v>2003</v>
      </c>
      <c r="P861" s="112" t="s">
        <v>3676</v>
      </c>
    </row>
    <row r="862" spans="2:16" ht="12.75">
      <c r="B862" s="114" t="str">
        <f>INDEX(SUM!D:D,MATCH(SUM!$F$3,SUM!B:B,0),0)</f>
        <v>P085</v>
      </c>
      <c r="E862" s="116">
        <v>2020</v>
      </c>
      <c r="F862" s="112" t="s">
        <v>7031</v>
      </c>
      <c r="G862" s="117" t="s">
        <v>15851</v>
      </c>
      <c r="H862" s="114" t="s">
        <v>6734</v>
      </c>
      <c r="I862" s="113">
        <f>'19'!D44</f>
        <v>0</v>
      </c>
      <c r="N862" s="112" t="s">
        <v>3677</v>
      </c>
      <c r="O862" s="112" t="s">
        <v>2005</v>
      </c>
      <c r="P862" s="112" t="s">
        <v>3678</v>
      </c>
    </row>
    <row r="863" spans="2:16" ht="12.75">
      <c r="B863" s="114" t="str">
        <f>INDEX(SUM!D:D,MATCH(SUM!$F$3,SUM!B:B,0),0)</f>
        <v>P085</v>
      </c>
      <c r="E863" s="116">
        <v>2020</v>
      </c>
      <c r="F863" s="112" t="s">
        <v>7032</v>
      </c>
      <c r="G863" s="117" t="s">
        <v>15852</v>
      </c>
      <c r="H863" s="114" t="s">
        <v>6734</v>
      </c>
      <c r="I863" s="113">
        <f>'19'!D45</f>
        <v>0</v>
      </c>
      <c r="N863" s="112" t="s">
        <v>3679</v>
      </c>
      <c r="O863" s="112" t="s">
        <v>648</v>
      </c>
      <c r="P863" s="112" t="s">
        <v>3680</v>
      </c>
    </row>
    <row r="864" spans="2:16" ht="12.75">
      <c r="B864" s="114" t="str">
        <f>INDEX(SUM!D:D,MATCH(SUM!$F$3,SUM!B:B,0),0)</f>
        <v>P085</v>
      </c>
      <c r="E864" s="116">
        <v>2020</v>
      </c>
      <c r="F864" s="112" t="s">
        <v>7033</v>
      </c>
      <c r="G864" s="117" t="s">
        <v>15853</v>
      </c>
      <c r="H864" s="114" t="s">
        <v>6734</v>
      </c>
      <c r="I864" s="113">
        <f>'19'!D46</f>
        <v>0</v>
      </c>
      <c r="N864" s="112" t="s">
        <v>3681</v>
      </c>
      <c r="O864" s="112" t="s">
        <v>651</v>
      </c>
      <c r="P864" s="112" t="s">
        <v>781</v>
      </c>
    </row>
    <row r="865" spans="2:16" ht="12.75">
      <c r="B865" s="114" t="str">
        <f>INDEX(SUM!D:D,MATCH(SUM!$F$3,SUM!B:B,0),0)</f>
        <v>P085</v>
      </c>
      <c r="E865" s="116">
        <v>2020</v>
      </c>
      <c r="F865" s="112" t="s">
        <v>7034</v>
      </c>
      <c r="G865" s="117" t="s">
        <v>15854</v>
      </c>
      <c r="H865" s="114" t="s">
        <v>6734</v>
      </c>
      <c r="I865" s="113">
        <f>'19'!D47</f>
        <v>0</v>
      </c>
      <c r="N865" s="112" t="s">
        <v>3682</v>
      </c>
      <c r="O865" s="112" t="s">
        <v>677</v>
      </c>
      <c r="P865" s="112" t="s">
        <v>3683</v>
      </c>
    </row>
    <row r="866" spans="2:16" ht="12.75">
      <c r="B866" s="114" t="str">
        <f>INDEX(SUM!D:D,MATCH(SUM!$F$3,SUM!B:B,0),0)</f>
        <v>P085</v>
      </c>
      <c r="E866" s="116">
        <v>2020</v>
      </c>
      <c r="F866" s="112" t="s">
        <v>7035</v>
      </c>
      <c r="G866" s="117" t="s">
        <v>15855</v>
      </c>
      <c r="H866" s="114" t="s">
        <v>6734</v>
      </c>
      <c r="I866" s="113">
        <f>'19'!D48</f>
        <v>0</v>
      </c>
      <c r="N866" s="112" t="s">
        <v>3684</v>
      </c>
      <c r="O866" s="112" t="s">
        <v>703</v>
      </c>
      <c r="P866" s="112" t="s">
        <v>3685</v>
      </c>
    </row>
    <row r="867" spans="2:16" ht="12.75">
      <c r="B867" s="114" t="str">
        <f>INDEX(SUM!D:D,MATCH(SUM!$F$3,SUM!B:B,0),0)</f>
        <v>P085</v>
      </c>
      <c r="E867" s="116">
        <v>2020</v>
      </c>
      <c r="F867" s="112" t="s">
        <v>7036</v>
      </c>
      <c r="G867" s="117" t="s">
        <v>15856</v>
      </c>
      <c r="H867" s="114" t="s">
        <v>6734</v>
      </c>
      <c r="I867" s="113">
        <f>'19'!D49</f>
        <v>0</v>
      </c>
      <c r="N867" s="112" t="s">
        <v>3686</v>
      </c>
      <c r="O867" s="112" t="s">
        <v>800</v>
      </c>
      <c r="P867" s="112" t="s">
        <v>3687</v>
      </c>
    </row>
    <row r="868" spans="2:16" ht="12.75">
      <c r="B868" s="114" t="str">
        <f>INDEX(SUM!D:D,MATCH(SUM!$F$3,SUM!B:B,0),0)</f>
        <v>P085</v>
      </c>
      <c r="E868" s="116">
        <v>2020</v>
      </c>
      <c r="F868" s="112" t="s">
        <v>7037</v>
      </c>
      <c r="G868" s="117" t="s">
        <v>15857</v>
      </c>
      <c r="H868" s="114" t="s">
        <v>6734</v>
      </c>
      <c r="I868" s="113">
        <f>'19'!D50</f>
        <v>0</v>
      </c>
      <c r="N868" s="112" t="s">
        <v>3688</v>
      </c>
      <c r="O868" s="112" t="s">
        <v>871</v>
      </c>
      <c r="P868" s="112" t="s">
        <v>3689</v>
      </c>
    </row>
    <row r="869" spans="2:16" ht="12.75">
      <c r="B869" s="114" t="str">
        <f>INDEX(SUM!D:D,MATCH(SUM!$F$3,SUM!B:B,0),0)</f>
        <v>P085</v>
      </c>
      <c r="E869" s="116">
        <v>2020</v>
      </c>
      <c r="F869" s="112" t="s">
        <v>7038</v>
      </c>
      <c r="G869" s="117" t="s">
        <v>15858</v>
      </c>
      <c r="H869" s="114" t="s">
        <v>6734</v>
      </c>
      <c r="I869" s="113">
        <f>'19'!D51</f>
        <v>0</v>
      </c>
      <c r="N869" s="112" t="s">
        <v>3690</v>
      </c>
      <c r="O869" s="112" t="s">
        <v>873</v>
      </c>
      <c r="P869" s="112" t="s">
        <v>3691</v>
      </c>
    </row>
    <row r="870" spans="2:16" ht="12.75">
      <c r="B870" s="114" t="str">
        <f>INDEX(SUM!D:D,MATCH(SUM!$F$3,SUM!B:B,0),0)</f>
        <v>P085</v>
      </c>
      <c r="E870" s="116">
        <v>2020</v>
      </c>
      <c r="F870" s="112" t="s">
        <v>7039</v>
      </c>
      <c r="G870" s="117" t="s">
        <v>15859</v>
      </c>
      <c r="H870" s="114" t="s">
        <v>6734</v>
      </c>
      <c r="I870" s="113">
        <f>'19'!D52</f>
        <v>0</v>
      </c>
      <c r="N870" s="112" t="s">
        <v>3692</v>
      </c>
      <c r="O870" s="112" t="s">
        <v>875</v>
      </c>
      <c r="P870" s="112" t="s">
        <v>3693</v>
      </c>
    </row>
    <row r="871" spans="2:16" ht="12.75">
      <c r="B871" s="114" t="str">
        <f>INDEX(SUM!D:D,MATCH(SUM!$F$3,SUM!B:B,0),0)</f>
        <v>P085</v>
      </c>
      <c r="E871" s="116">
        <v>2020</v>
      </c>
      <c r="F871" s="112" t="s">
        <v>7040</v>
      </c>
      <c r="G871" s="117" t="s">
        <v>15860</v>
      </c>
      <c r="H871" s="114" t="s">
        <v>6734</v>
      </c>
      <c r="I871" s="113">
        <f>'19'!D53</f>
        <v>0</v>
      </c>
      <c r="N871" s="112" t="s">
        <v>3694</v>
      </c>
      <c r="O871" s="112" t="s">
        <v>705</v>
      </c>
      <c r="P871" s="112" t="s">
        <v>3695</v>
      </c>
    </row>
    <row r="872" spans="2:16" ht="12.75">
      <c r="B872" s="114" t="str">
        <f>INDEX(SUM!D:D,MATCH(SUM!$F$3,SUM!B:B,0),0)</f>
        <v>P085</v>
      </c>
      <c r="E872" s="116">
        <v>2020</v>
      </c>
      <c r="F872" s="112" t="s">
        <v>7041</v>
      </c>
      <c r="G872" s="117" t="s">
        <v>15861</v>
      </c>
      <c r="H872" s="114" t="s">
        <v>6734</v>
      </c>
      <c r="I872" s="113">
        <f>'19'!D54</f>
        <v>0</v>
      </c>
      <c r="N872" s="112" t="s">
        <v>3696</v>
      </c>
      <c r="O872" s="112" t="s">
        <v>708</v>
      </c>
      <c r="P872" s="112" t="s">
        <v>781</v>
      </c>
    </row>
    <row r="873" spans="2:16" ht="12.75">
      <c r="B873" s="114" t="str">
        <f>INDEX(SUM!D:D,MATCH(SUM!$F$3,SUM!B:B,0),0)</f>
        <v>P085</v>
      </c>
      <c r="E873" s="116">
        <v>2020</v>
      </c>
      <c r="F873" s="112" t="s">
        <v>7042</v>
      </c>
      <c r="G873" s="117" t="s">
        <v>15862</v>
      </c>
      <c r="H873" s="114" t="s">
        <v>6734</v>
      </c>
      <c r="I873" s="113">
        <f>'19'!D55</f>
        <v>0</v>
      </c>
      <c r="N873" s="112" t="s">
        <v>3697</v>
      </c>
      <c r="O873" s="112" t="s">
        <v>710</v>
      </c>
      <c r="P873" s="112" t="s">
        <v>3683</v>
      </c>
    </row>
    <row r="874" spans="2:16" ht="12.75">
      <c r="B874" s="114" t="str">
        <f>INDEX(SUM!D:D,MATCH(SUM!$F$3,SUM!B:B,0),0)</f>
        <v>P085</v>
      </c>
      <c r="E874" s="116">
        <v>2020</v>
      </c>
      <c r="F874" s="112" t="s">
        <v>7043</v>
      </c>
      <c r="G874" s="117" t="s">
        <v>15863</v>
      </c>
      <c r="H874" s="114" t="s">
        <v>6734</v>
      </c>
      <c r="I874" s="113">
        <f>'19'!D56</f>
        <v>0</v>
      </c>
      <c r="N874" s="112" t="s">
        <v>3698</v>
      </c>
      <c r="O874" s="112" t="s">
        <v>713</v>
      </c>
      <c r="P874" s="112" t="s">
        <v>3685</v>
      </c>
    </row>
    <row r="875" spans="2:16" ht="12.75">
      <c r="B875" s="114" t="str">
        <f>INDEX(SUM!D:D,MATCH(SUM!$F$3,SUM!B:B,0),0)</f>
        <v>P085</v>
      </c>
      <c r="E875" s="116">
        <v>2020</v>
      </c>
      <c r="F875" s="112" t="s">
        <v>7044</v>
      </c>
      <c r="G875" s="117" t="s">
        <v>15864</v>
      </c>
      <c r="H875" s="114" t="s">
        <v>6734</v>
      </c>
      <c r="I875" s="113">
        <f>'19'!D57</f>
        <v>0</v>
      </c>
      <c r="N875" s="112" t="s">
        <v>3699</v>
      </c>
      <c r="O875" s="112" t="s">
        <v>716</v>
      </c>
      <c r="P875" s="112" t="s">
        <v>3687</v>
      </c>
    </row>
    <row r="876" spans="2:16" ht="12.75">
      <c r="B876" s="114" t="str">
        <f>INDEX(SUM!D:D,MATCH(SUM!$F$3,SUM!B:B,0),0)</f>
        <v>P085</v>
      </c>
      <c r="E876" s="116">
        <v>2020</v>
      </c>
      <c r="F876" s="112" t="s">
        <v>7045</v>
      </c>
      <c r="G876" s="117" t="s">
        <v>15865</v>
      </c>
      <c r="H876" s="114" t="s">
        <v>6734</v>
      </c>
      <c r="I876" s="113">
        <f>'19'!D58</f>
        <v>0</v>
      </c>
      <c r="N876" s="112" t="s">
        <v>3700</v>
      </c>
      <c r="O876" s="112" t="s">
        <v>719</v>
      </c>
      <c r="P876" s="112" t="s">
        <v>3689</v>
      </c>
    </row>
    <row r="877" spans="2:16" ht="12.75">
      <c r="B877" s="114" t="str">
        <f>INDEX(SUM!D:D,MATCH(SUM!$F$3,SUM!B:B,0),0)</f>
        <v>P085</v>
      </c>
      <c r="E877" s="116">
        <v>2020</v>
      </c>
      <c r="F877" s="112" t="s">
        <v>7046</v>
      </c>
      <c r="G877" s="117" t="s">
        <v>15866</v>
      </c>
      <c r="H877" s="114" t="s">
        <v>6734</v>
      </c>
      <c r="I877" s="113">
        <f>'19'!D59</f>
        <v>0</v>
      </c>
      <c r="N877" s="112" t="s">
        <v>3701</v>
      </c>
      <c r="O877" s="112" t="s">
        <v>820</v>
      </c>
      <c r="P877" s="112" t="s">
        <v>3702</v>
      </c>
    </row>
    <row r="878" spans="2:16" ht="12.75">
      <c r="B878" s="114" t="str">
        <f>INDEX(SUM!D:D,MATCH(SUM!$F$3,SUM!B:B,0),0)</f>
        <v>P085</v>
      </c>
      <c r="E878" s="116">
        <v>2020</v>
      </c>
      <c r="F878" s="112" t="s">
        <v>7047</v>
      </c>
      <c r="G878" s="117" t="s">
        <v>15867</v>
      </c>
      <c r="H878" s="114" t="s">
        <v>6734</v>
      </c>
      <c r="I878" s="113">
        <f>'19'!D60</f>
        <v>0</v>
      </c>
      <c r="N878" s="112" t="s">
        <v>3703</v>
      </c>
      <c r="O878" s="112" t="s">
        <v>822</v>
      </c>
      <c r="P878" s="112" t="s">
        <v>3693</v>
      </c>
    </row>
    <row r="879" spans="2:16" ht="12.75">
      <c r="B879" s="114" t="str">
        <f>INDEX(SUM!D:D,MATCH(SUM!$F$3,SUM!B:B,0),0)</f>
        <v>P085</v>
      </c>
      <c r="E879" s="116">
        <v>2020</v>
      </c>
      <c r="F879" s="112" t="s">
        <v>7048</v>
      </c>
      <c r="G879" s="117" t="s">
        <v>15868</v>
      </c>
      <c r="H879" s="114" t="s">
        <v>6734</v>
      </c>
      <c r="I879" s="113">
        <f>'19'!D61</f>
        <v>0</v>
      </c>
      <c r="N879" s="112" t="s">
        <v>3704</v>
      </c>
      <c r="O879" s="112" t="s">
        <v>731</v>
      </c>
      <c r="P879" s="112" t="s">
        <v>3705</v>
      </c>
    </row>
    <row r="880" spans="2:16" ht="12.75">
      <c r="B880" s="114" t="str">
        <f>INDEX(SUM!D:D,MATCH(SUM!$F$3,SUM!B:B,0),0)</f>
        <v>P085</v>
      </c>
      <c r="E880" s="116">
        <v>2020</v>
      </c>
      <c r="F880" s="112" t="s">
        <v>7049</v>
      </c>
      <c r="G880" s="117" t="s">
        <v>15869</v>
      </c>
      <c r="H880" s="114" t="s">
        <v>6734</v>
      </c>
      <c r="I880" s="113">
        <f>'19'!D62</f>
        <v>0</v>
      </c>
      <c r="N880" s="112" t="s">
        <v>3706</v>
      </c>
      <c r="O880" s="112" t="s">
        <v>1035</v>
      </c>
      <c r="P880" s="112" t="s">
        <v>781</v>
      </c>
    </row>
    <row r="881" spans="2:16" ht="12.75">
      <c r="B881" s="114" t="str">
        <f>INDEX(SUM!D:D,MATCH(SUM!$F$3,SUM!B:B,0),0)</f>
        <v>P085</v>
      </c>
      <c r="E881" s="116">
        <v>2020</v>
      </c>
      <c r="F881" s="112" t="s">
        <v>7050</v>
      </c>
      <c r="G881" s="117" t="s">
        <v>15870</v>
      </c>
      <c r="H881" s="114" t="s">
        <v>6734</v>
      </c>
      <c r="I881" s="113">
        <f>'19'!D63</f>
        <v>0</v>
      </c>
      <c r="N881" s="112" t="s">
        <v>3707</v>
      </c>
      <c r="O881" s="112" t="s">
        <v>1036</v>
      </c>
      <c r="P881" s="112" t="s">
        <v>3683</v>
      </c>
    </row>
    <row r="882" spans="2:16" ht="12.75">
      <c r="B882" s="114" t="str">
        <f>INDEX(SUM!D:D,MATCH(SUM!$F$3,SUM!B:B,0),0)</f>
        <v>P085</v>
      </c>
      <c r="E882" s="116">
        <v>2020</v>
      </c>
      <c r="F882" s="112" t="s">
        <v>7051</v>
      </c>
      <c r="G882" s="117" t="s">
        <v>15871</v>
      </c>
      <c r="H882" s="114" t="s">
        <v>6734</v>
      </c>
      <c r="I882" s="113">
        <f>'19'!D64</f>
        <v>0</v>
      </c>
      <c r="N882" s="112" t="s">
        <v>3708</v>
      </c>
      <c r="O882" s="112" t="s">
        <v>1037</v>
      </c>
      <c r="P882" s="112" t="s">
        <v>3685</v>
      </c>
    </row>
    <row r="883" spans="2:16" ht="12.75">
      <c r="B883" s="114" t="str">
        <f>INDEX(SUM!D:D,MATCH(SUM!$F$3,SUM!B:B,0),0)</f>
        <v>P085</v>
      </c>
      <c r="E883" s="116">
        <v>2020</v>
      </c>
      <c r="F883" s="112" t="s">
        <v>7052</v>
      </c>
      <c r="G883" s="117" t="s">
        <v>15872</v>
      </c>
      <c r="H883" s="114" t="s">
        <v>6734</v>
      </c>
      <c r="I883" s="113">
        <f>'19'!D65</f>
        <v>0</v>
      </c>
      <c r="N883" s="112" t="s">
        <v>3709</v>
      </c>
      <c r="O883" s="112" t="s">
        <v>1038</v>
      </c>
      <c r="P883" s="112" t="s">
        <v>3687</v>
      </c>
    </row>
    <row r="884" spans="2:16" ht="12.75">
      <c r="B884" s="114" t="str">
        <f>INDEX(SUM!D:D,MATCH(SUM!$F$3,SUM!B:B,0),0)</f>
        <v>P085</v>
      </c>
      <c r="E884" s="116">
        <v>2020</v>
      </c>
      <c r="F884" s="112" t="s">
        <v>7053</v>
      </c>
      <c r="G884" s="117" t="s">
        <v>15873</v>
      </c>
      <c r="H884" s="114" t="s">
        <v>6734</v>
      </c>
      <c r="I884" s="113">
        <f>'19'!D66</f>
        <v>0</v>
      </c>
      <c r="N884" s="112" t="s">
        <v>3710</v>
      </c>
      <c r="O884" s="112" t="s">
        <v>3115</v>
      </c>
      <c r="P884" s="112" t="s">
        <v>3689</v>
      </c>
    </row>
    <row r="885" spans="2:16" ht="12.75">
      <c r="B885" s="114" t="str">
        <f>INDEX(SUM!D:D,MATCH(SUM!$F$3,SUM!B:B,0),0)</f>
        <v>P085</v>
      </c>
      <c r="E885" s="116">
        <v>2020</v>
      </c>
      <c r="F885" s="112" t="s">
        <v>7054</v>
      </c>
      <c r="G885" s="117" t="s">
        <v>15874</v>
      </c>
      <c r="H885" s="114" t="s">
        <v>6734</v>
      </c>
      <c r="I885" s="113">
        <f>'19'!D67</f>
        <v>0</v>
      </c>
      <c r="N885" s="112" t="s">
        <v>3711</v>
      </c>
      <c r="O885" s="112" t="s">
        <v>3116</v>
      </c>
      <c r="P885" s="112" t="s">
        <v>3712</v>
      </c>
    </row>
    <row r="886" spans="2:16" ht="12.75">
      <c r="B886" s="114" t="str">
        <f>INDEX(SUM!D:D,MATCH(SUM!$F$3,SUM!B:B,0),0)</f>
        <v>P085</v>
      </c>
      <c r="E886" s="116">
        <v>2020</v>
      </c>
      <c r="F886" s="112" t="s">
        <v>7055</v>
      </c>
      <c r="G886" s="117" t="s">
        <v>15875</v>
      </c>
      <c r="H886" s="114" t="s">
        <v>6734</v>
      </c>
      <c r="I886" s="113">
        <f>'19'!D68</f>
        <v>0</v>
      </c>
      <c r="N886" s="112" t="s">
        <v>3713</v>
      </c>
      <c r="O886" s="112" t="s">
        <v>3118</v>
      </c>
      <c r="P886" s="112" t="s">
        <v>3693</v>
      </c>
    </row>
    <row r="887" spans="2:16" ht="12.75">
      <c r="B887" s="114" t="str">
        <f>INDEX(SUM!D:D,MATCH(SUM!$F$3,SUM!B:B,0),0)</f>
        <v>P085</v>
      </c>
      <c r="E887" s="116">
        <v>2020</v>
      </c>
      <c r="F887" s="112" t="s">
        <v>7056</v>
      </c>
      <c r="G887" s="117" t="s">
        <v>15876</v>
      </c>
      <c r="H887" s="114" t="s">
        <v>6734</v>
      </c>
      <c r="I887" s="113">
        <f>'19'!D69</f>
        <v>0</v>
      </c>
      <c r="N887" s="112" t="s">
        <v>1526</v>
      </c>
      <c r="O887" s="112" t="s">
        <v>651</v>
      </c>
      <c r="P887" s="112" t="s">
        <v>1377</v>
      </c>
    </row>
    <row r="888" spans="2:16" ht="12.75">
      <c r="B888" s="114" t="str">
        <f>INDEX(SUM!D:D,MATCH(SUM!$F$3,SUM!B:B,0),0)</f>
        <v>P085</v>
      </c>
      <c r="E888" s="116">
        <v>2020</v>
      </c>
      <c r="F888" s="112" t="s">
        <v>7057</v>
      </c>
      <c r="G888" s="117" t="s">
        <v>15877</v>
      </c>
      <c r="H888" s="114" t="s">
        <v>6734</v>
      </c>
      <c r="I888" s="113">
        <f>'19'!D70</f>
        <v>0</v>
      </c>
      <c r="N888" s="112" t="s">
        <v>1527</v>
      </c>
      <c r="O888" s="112" t="s">
        <v>677</v>
      </c>
      <c r="P888" s="112" t="s">
        <v>1378</v>
      </c>
    </row>
    <row r="889" spans="2:16" ht="12.75">
      <c r="B889" s="114" t="str">
        <f>INDEX(SUM!D:D,MATCH(SUM!$F$3,SUM!B:B,0),0)</f>
        <v>P085</v>
      </c>
      <c r="E889" s="116">
        <v>2020</v>
      </c>
      <c r="F889" s="112" t="s">
        <v>7058</v>
      </c>
      <c r="G889" s="117" t="s">
        <v>15878</v>
      </c>
      <c r="H889" s="114" t="s">
        <v>6734</v>
      </c>
      <c r="I889" s="113">
        <f>'19'!D71</f>
        <v>0</v>
      </c>
      <c r="N889" s="112" t="s">
        <v>1528</v>
      </c>
      <c r="O889" s="112" t="s">
        <v>703</v>
      </c>
      <c r="P889" s="112" t="s">
        <v>1379</v>
      </c>
    </row>
    <row r="890" spans="2:16" ht="12.75">
      <c r="B890" s="114" t="str">
        <f>INDEX(SUM!D:D,MATCH(SUM!$F$3,SUM!B:B,0),0)</f>
        <v>P085</v>
      </c>
      <c r="E890" s="116">
        <v>2020</v>
      </c>
      <c r="F890" s="112" t="s">
        <v>7059</v>
      </c>
      <c r="G890" s="117" t="s">
        <v>15879</v>
      </c>
      <c r="H890" s="114" t="s">
        <v>6734</v>
      </c>
      <c r="I890" s="113">
        <f>'19'!D72</f>
        <v>0</v>
      </c>
      <c r="N890" s="112" t="s">
        <v>1529</v>
      </c>
      <c r="O890" s="112" t="s">
        <v>800</v>
      </c>
      <c r="P890" s="112" t="s">
        <v>1380</v>
      </c>
    </row>
    <row r="891" spans="2:16" ht="12.75">
      <c r="B891" s="114" t="str">
        <f>INDEX(SUM!D:D,MATCH(SUM!$F$3,SUM!B:B,0),0)</f>
        <v>P085</v>
      </c>
      <c r="E891" s="116">
        <v>2020</v>
      </c>
      <c r="F891" s="112" t="s">
        <v>7060</v>
      </c>
      <c r="G891" s="117" t="s">
        <v>15880</v>
      </c>
      <c r="H891" s="114" t="s">
        <v>6734</v>
      </c>
      <c r="I891" s="113">
        <f>'19'!D73</f>
        <v>0</v>
      </c>
      <c r="N891" s="112" t="s">
        <v>1530</v>
      </c>
      <c r="O891" s="112" t="s">
        <v>871</v>
      </c>
      <c r="P891" s="112" t="s">
        <v>1381</v>
      </c>
    </row>
    <row r="892" spans="2:16" ht="12.75">
      <c r="B892" s="114" t="str">
        <f>INDEX(SUM!D:D,MATCH(SUM!$F$3,SUM!B:B,0),0)</f>
        <v>P085</v>
      </c>
      <c r="E892" s="116">
        <v>2020</v>
      </c>
      <c r="F892" s="112" t="s">
        <v>7061</v>
      </c>
      <c r="G892" s="117" t="s">
        <v>15881</v>
      </c>
      <c r="H892" s="114" t="s">
        <v>6734</v>
      </c>
      <c r="I892" s="113">
        <f>'19'!D74</f>
        <v>0</v>
      </c>
      <c r="N892" s="112" t="s">
        <v>1531</v>
      </c>
      <c r="O892" s="112" t="s">
        <v>873</v>
      </c>
      <c r="P892" s="112" t="s">
        <v>1382</v>
      </c>
    </row>
    <row r="893" spans="2:16" ht="12.75">
      <c r="B893" s="114" t="str">
        <f>INDEX(SUM!D:D,MATCH(SUM!$F$3,SUM!B:B,0),0)</f>
        <v>P085</v>
      </c>
      <c r="E893" s="116">
        <v>2020</v>
      </c>
      <c r="F893" s="112" t="s">
        <v>7062</v>
      </c>
      <c r="G893" s="117" t="s">
        <v>15882</v>
      </c>
      <c r="H893" s="114" t="s">
        <v>6734</v>
      </c>
      <c r="I893" s="113">
        <f>'19'!D75</f>
        <v>0</v>
      </c>
      <c r="N893" s="112" t="s">
        <v>1532</v>
      </c>
      <c r="O893" s="112" t="s">
        <v>875</v>
      </c>
      <c r="P893" s="112" t="s">
        <v>1383</v>
      </c>
    </row>
    <row r="894" spans="2:16" ht="12.75">
      <c r="B894" s="114" t="str">
        <f>INDEX(SUM!D:D,MATCH(SUM!$F$3,SUM!B:B,0),0)</f>
        <v>P085</v>
      </c>
      <c r="E894" s="116">
        <v>2020</v>
      </c>
      <c r="F894" s="112" t="s">
        <v>7063</v>
      </c>
      <c r="G894" s="117" t="s">
        <v>15883</v>
      </c>
      <c r="H894" s="114" t="s">
        <v>6734</v>
      </c>
      <c r="I894" s="113">
        <f>'19'!D76</f>
        <v>0</v>
      </c>
      <c r="N894" s="112" t="s">
        <v>1533</v>
      </c>
      <c r="O894" s="112" t="s">
        <v>924</v>
      </c>
      <c r="P894" s="112" t="s">
        <v>1384</v>
      </c>
    </row>
    <row r="895" spans="2:16" ht="12.75">
      <c r="B895" s="114" t="str">
        <f>INDEX(SUM!D:D,MATCH(SUM!$F$3,SUM!B:B,0),0)</f>
        <v>P085</v>
      </c>
      <c r="E895" s="116">
        <v>2020</v>
      </c>
      <c r="F895" s="112" t="s">
        <v>7064</v>
      </c>
      <c r="G895" s="117" t="s">
        <v>15884</v>
      </c>
      <c r="H895" s="114" t="s">
        <v>6734</v>
      </c>
      <c r="I895" s="113">
        <f>'19'!D77</f>
        <v>0</v>
      </c>
      <c r="N895" s="112" t="s">
        <v>1534</v>
      </c>
      <c r="O895" s="112" t="s">
        <v>926</v>
      </c>
      <c r="P895" s="112" t="s">
        <v>1385</v>
      </c>
    </row>
    <row r="896" spans="2:16" ht="12.75">
      <c r="B896" s="114" t="str">
        <f>INDEX(SUM!D:D,MATCH(SUM!$F$3,SUM!B:B,0),0)</f>
        <v>P085</v>
      </c>
      <c r="E896" s="116">
        <v>2020</v>
      </c>
      <c r="F896" s="112" t="s">
        <v>7065</v>
      </c>
      <c r="G896" s="117" t="s">
        <v>15885</v>
      </c>
      <c r="H896" s="114" t="s">
        <v>6734</v>
      </c>
      <c r="I896" s="113">
        <f>'19'!D78</f>
        <v>0</v>
      </c>
      <c r="N896" s="112" t="s">
        <v>1535</v>
      </c>
      <c r="O896" s="112" t="s">
        <v>929</v>
      </c>
      <c r="P896" s="112" t="s">
        <v>1386</v>
      </c>
    </row>
    <row r="897" spans="2:16" ht="12.75">
      <c r="B897" s="114" t="str">
        <f>INDEX(SUM!D:D,MATCH(SUM!$F$3,SUM!B:B,0),0)</f>
        <v>P085</v>
      </c>
      <c r="E897" s="116">
        <v>2020</v>
      </c>
      <c r="F897" s="112" t="s">
        <v>7066</v>
      </c>
      <c r="G897" s="117" t="s">
        <v>15886</v>
      </c>
      <c r="H897" s="114" t="s">
        <v>6734</v>
      </c>
      <c r="I897" s="113">
        <f>'19'!D79</f>
        <v>0</v>
      </c>
      <c r="N897" s="112" t="s">
        <v>1536</v>
      </c>
      <c r="O897" s="112" t="s">
        <v>945</v>
      </c>
      <c r="P897" s="112" t="s">
        <v>1387</v>
      </c>
    </row>
    <row r="898" spans="2:16" ht="12.75">
      <c r="B898" s="114" t="str">
        <f>INDEX(SUM!D:D,MATCH(SUM!$F$3,SUM!B:B,0),0)</f>
        <v>P085</v>
      </c>
      <c r="E898" s="116">
        <v>2020</v>
      </c>
      <c r="F898" s="112" t="s">
        <v>7067</v>
      </c>
      <c r="G898" s="117" t="s">
        <v>15887</v>
      </c>
      <c r="H898" s="114" t="s">
        <v>6734</v>
      </c>
      <c r="I898" s="113">
        <f>'19'!D80</f>
        <v>0</v>
      </c>
      <c r="N898" s="112" t="s">
        <v>1537</v>
      </c>
      <c r="O898" s="112" t="s">
        <v>948</v>
      </c>
      <c r="P898" s="112" t="s">
        <v>1388</v>
      </c>
    </row>
    <row r="899" spans="2:16" ht="12.75">
      <c r="B899" s="114" t="str">
        <f>INDEX(SUM!D:D,MATCH(SUM!$F$3,SUM!B:B,0),0)</f>
        <v>P085</v>
      </c>
      <c r="E899" s="116">
        <v>2020</v>
      </c>
      <c r="F899" s="112" t="s">
        <v>7068</v>
      </c>
      <c r="G899" s="117" t="s">
        <v>15888</v>
      </c>
      <c r="H899" s="114" t="s">
        <v>6734</v>
      </c>
      <c r="I899" s="113">
        <f>'19'!D81</f>
        <v>0</v>
      </c>
      <c r="N899" s="112" t="s">
        <v>1538</v>
      </c>
      <c r="O899" s="112" t="s">
        <v>956</v>
      </c>
      <c r="P899" s="112" t="s">
        <v>1389</v>
      </c>
    </row>
    <row r="900" spans="2:16" ht="12.75">
      <c r="B900" s="114" t="str">
        <f>INDEX(SUM!D:D,MATCH(SUM!$F$3,SUM!B:B,0),0)</f>
        <v>P085</v>
      </c>
      <c r="E900" s="116">
        <v>2020</v>
      </c>
      <c r="F900" s="112" t="s">
        <v>7069</v>
      </c>
      <c r="G900" s="117" t="s">
        <v>15889</v>
      </c>
      <c r="H900" s="114" t="s">
        <v>6734</v>
      </c>
      <c r="I900" s="113">
        <f>'19'!D82</f>
        <v>0</v>
      </c>
      <c r="N900" s="112" t="s">
        <v>3714</v>
      </c>
      <c r="O900" s="112" t="s">
        <v>959</v>
      </c>
      <c r="P900" s="112" t="s">
        <v>3548</v>
      </c>
    </row>
    <row r="901" spans="2:16" ht="12.75">
      <c r="B901" s="114" t="str">
        <f>INDEX(SUM!D:D,MATCH(SUM!$F$3,SUM!B:B,0),0)</f>
        <v>P085</v>
      </c>
      <c r="E901" s="116">
        <v>2020</v>
      </c>
      <c r="F901" s="112" t="s">
        <v>7070</v>
      </c>
      <c r="G901" s="117" t="s">
        <v>15890</v>
      </c>
      <c r="H901" s="114" t="s">
        <v>6734</v>
      </c>
      <c r="I901" s="113">
        <f>'19'!D83</f>
        <v>0</v>
      </c>
      <c r="N901" s="112" t="s">
        <v>1539</v>
      </c>
      <c r="O901" s="112" t="s">
        <v>708</v>
      </c>
      <c r="P901" s="112" t="s">
        <v>1351</v>
      </c>
    </row>
    <row r="902" spans="2:16" ht="12.75">
      <c r="B902" s="114" t="str">
        <f>INDEX(SUM!D:D,MATCH(SUM!$F$3,SUM!B:B,0),0)</f>
        <v>P085</v>
      </c>
      <c r="E902" s="116">
        <v>2020</v>
      </c>
      <c r="F902" s="112" t="s">
        <v>7071</v>
      </c>
      <c r="G902" s="117" t="s">
        <v>15891</v>
      </c>
      <c r="H902" s="114" t="s">
        <v>6734</v>
      </c>
      <c r="I902" s="113">
        <f>'19'!D84</f>
        <v>0</v>
      </c>
      <c r="N902" s="112" t="s">
        <v>1540</v>
      </c>
      <c r="O902" s="112" t="s">
        <v>710</v>
      </c>
      <c r="P902" s="112" t="s">
        <v>1352</v>
      </c>
    </row>
    <row r="903" spans="2:16" ht="12.75">
      <c r="B903" s="114" t="str">
        <f>INDEX(SUM!D:D,MATCH(SUM!$F$3,SUM!B:B,0),0)</f>
        <v>P085</v>
      </c>
      <c r="E903" s="116">
        <v>2020</v>
      </c>
      <c r="F903" s="112" t="s">
        <v>7072</v>
      </c>
      <c r="G903" s="117" t="s">
        <v>15892</v>
      </c>
      <c r="H903" s="114" t="s">
        <v>6734</v>
      </c>
      <c r="I903" s="113">
        <f>'19'!D85</f>
        <v>0</v>
      </c>
      <c r="N903" s="112" t="s">
        <v>1541</v>
      </c>
      <c r="O903" s="112" t="s">
        <v>713</v>
      </c>
      <c r="P903" s="112" t="s">
        <v>1353</v>
      </c>
    </row>
    <row r="904" spans="2:16" ht="12.75">
      <c r="B904" s="114" t="str">
        <f>INDEX(SUM!D:D,MATCH(SUM!$F$3,SUM!B:B,0),0)</f>
        <v>P085</v>
      </c>
      <c r="E904" s="116">
        <v>2020</v>
      </c>
      <c r="F904" s="112" t="s">
        <v>7073</v>
      </c>
      <c r="G904" s="117" t="s">
        <v>15893</v>
      </c>
      <c r="H904" s="114" t="s">
        <v>6734</v>
      </c>
      <c r="I904" s="113">
        <f>'19'!D86</f>
        <v>0</v>
      </c>
      <c r="N904" s="112" t="s">
        <v>1542</v>
      </c>
      <c r="O904" s="112" t="s">
        <v>716</v>
      </c>
      <c r="P904" s="112" t="s">
        <v>1354</v>
      </c>
    </row>
    <row r="905" spans="2:16" ht="12.75">
      <c r="B905" s="114" t="str">
        <f>INDEX(SUM!D:D,MATCH(SUM!$F$3,SUM!B:B,0),0)</f>
        <v>P085</v>
      </c>
      <c r="E905" s="116">
        <v>2020</v>
      </c>
      <c r="F905" s="112" t="s">
        <v>7074</v>
      </c>
      <c r="G905" s="117" t="s">
        <v>15894</v>
      </c>
      <c r="H905" s="114" t="s">
        <v>6734</v>
      </c>
      <c r="I905" s="113">
        <f>'19'!D87</f>
        <v>0</v>
      </c>
      <c r="N905" s="112" t="s">
        <v>1543</v>
      </c>
      <c r="O905" s="112" t="s">
        <v>719</v>
      </c>
      <c r="P905" s="112" t="s">
        <v>1355</v>
      </c>
    </row>
    <row r="906" spans="2:16" ht="12.75">
      <c r="B906" s="114" t="str">
        <f>INDEX(SUM!D:D,MATCH(SUM!$F$3,SUM!B:B,0),0)</f>
        <v>P085</v>
      </c>
      <c r="E906" s="116">
        <v>2020</v>
      </c>
      <c r="F906" s="112" t="s">
        <v>7075</v>
      </c>
      <c r="G906" s="117" t="s">
        <v>15895</v>
      </c>
      <c r="H906" s="114" t="s">
        <v>6734</v>
      </c>
      <c r="I906" s="113">
        <f>'19'!D88</f>
        <v>0</v>
      </c>
      <c r="N906" s="112" t="s">
        <v>1544</v>
      </c>
      <c r="O906" s="112" t="s">
        <v>820</v>
      </c>
      <c r="P906" s="112" t="s">
        <v>1356</v>
      </c>
    </row>
    <row r="907" spans="2:16" ht="12.75">
      <c r="B907" s="114" t="str">
        <f>INDEX(SUM!D:D,MATCH(SUM!$F$3,SUM!B:B,0),0)</f>
        <v>P085</v>
      </c>
      <c r="E907" s="116">
        <v>2020</v>
      </c>
      <c r="F907" s="112" t="s">
        <v>7076</v>
      </c>
      <c r="G907" s="117" t="s">
        <v>15896</v>
      </c>
      <c r="H907" s="114" t="s">
        <v>6734</v>
      </c>
      <c r="I907" s="113">
        <f>'19'!D89</f>
        <v>0</v>
      </c>
      <c r="N907" s="112" t="s">
        <v>1545</v>
      </c>
      <c r="O907" s="112" t="s">
        <v>822</v>
      </c>
      <c r="P907" s="112" t="s">
        <v>1357</v>
      </c>
    </row>
    <row r="908" spans="2:16" ht="12.75">
      <c r="B908" s="114" t="str">
        <f>INDEX(SUM!D:D,MATCH(SUM!$F$3,SUM!B:B,0),0)</f>
        <v>P085</v>
      </c>
      <c r="E908" s="116">
        <v>2020</v>
      </c>
      <c r="F908" s="112" t="s">
        <v>7077</v>
      </c>
      <c r="G908" s="117" t="s">
        <v>15897</v>
      </c>
      <c r="H908" s="114" t="s">
        <v>6734</v>
      </c>
      <c r="I908" s="113">
        <f>'19'!D90</f>
        <v>0</v>
      </c>
      <c r="N908" s="112" t="s">
        <v>1546</v>
      </c>
      <c r="O908" s="112" t="s">
        <v>824</v>
      </c>
      <c r="P908" s="112" t="s">
        <v>1358</v>
      </c>
    </row>
    <row r="909" spans="2:16" ht="12.75">
      <c r="B909" s="114" t="str">
        <f>INDEX(SUM!D:D,MATCH(SUM!$F$3,SUM!B:B,0),0)</f>
        <v>P085</v>
      </c>
      <c r="E909" s="116">
        <v>2020</v>
      </c>
      <c r="F909" s="112" t="s">
        <v>7078</v>
      </c>
      <c r="G909" s="117" t="s">
        <v>15898</v>
      </c>
      <c r="H909" s="114" t="s">
        <v>6734</v>
      </c>
      <c r="I909" s="113">
        <f>'19'!D91</f>
        <v>0</v>
      </c>
      <c r="N909" s="112" t="s">
        <v>1547</v>
      </c>
      <c r="O909" s="112" t="s">
        <v>3206</v>
      </c>
      <c r="P909" s="112" t="s">
        <v>1359</v>
      </c>
    </row>
    <row r="910" spans="2:16" ht="12.75">
      <c r="B910" s="114" t="str">
        <f>INDEX(SUM!D:D,MATCH(SUM!$F$3,SUM!B:B,0),0)</f>
        <v>P085</v>
      </c>
      <c r="E910" s="116">
        <v>2020</v>
      </c>
      <c r="F910" s="112" t="s">
        <v>7079</v>
      </c>
      <c r="G910" s="117" t="s">
        <v>15899</v>
      </c>
      <c r="H910" s="114" t="s">
        <v>6734</v>
      </c>
      <c r="I910" s="113">
        <f>'19'!D92</f>
        <v>0</v>
      </c>
      <c r="N910" s="112" t="s">
        <v>1548</v>
      </c>
      <c r="O910" s="112" t="s">
        <v>3391</v>
      </c>
      <c r="P910" s="112" t="s">
        <v>1360</v>
      </c>
    </row>
    <row r="911" spans="2:16" ht="12.75">
      <c r="B911" s="114" t="str">
        <f>INDEX(SUM!D:D,MATCH(SUM!$F$3,SUM!B:B,0),0)</f>
        <v>P085</v>
      </c>
      <c r="E911" s="116">
        <v>2020</v>
      </c>
      <c r="F911" s="112" t="s">
        <v>7080</v>
      </c>
      <c r="G911" s="117" t="s">
        <v>15900</v>
      </c>
      <c r="H911" s="114" t="s">
        <v>6734</v>
      </c>
      <c r="I911" s="113">
        <f>'19'!D93</f>
        <v>0</v>
      </c>
      <c r="N911" s="112" t="s">
        <v>1549</v>
      </c>
      <c r="O911" s="112" t="s">
        <v>3392</v>
      </c>
      <c r="P911" s="112" t="s">
        <v>1361</v>
      </c>
    </row>
    <row r="912" spans="2:16" ht="12.75">
      <c r="B912" s="114" t="str">
        <f>INDEX(SUM!D:D,MATCH(SUM!$F$3,SUM!B:B,0),0)</f>
        <v>P085</v>
      </c>
      <c r="E912" s="116">
        <v>2020</v>
      </c>
      <c r="F912" s="112" t="s">
        <v>7081</v>
      </c>
      <c r="G912" s="117" t="s">
        <v>15901</v>
      </c>
      <c r="H912" s="114" t="s">
        <v>6734</v>
      </c>
      <c r="I912" s="113">
        <f>'19'!D94</f>
        <v>0</v>
      </c>
      <c r="N912" s="112" t="s">
        <v>1550</v>
      </c>
      <c r="O912" s="112" t="s">
        <v>3393</v>
      </c>
      <c r="P912" s="112" t="s">
        <v>1362</v>
      </c>
    </row>
    <row r="913" spans="2:16" ht="12.75">
      <c r="B913" s="114" t="str">
        <f>INDEX(SUM!D:D,MATCH(SUM!$F$3,SUM!B:B,0),0)</f>
        <v>P085</v>
      </c>
      <c r="E913" s="116">
        <v>2020</v>
      </c>
      <c r="F913" s="112" t="s">
        <v>7082</v>
      </c>
      <c r="G913" s="117" t="s">
        <v>15902</v>
      </c>
      <c r="H913" s="114" t="s">
        <v>6734</v>
      </c>
      <c r="I913" s="113">
        <f>'19'!D95</f>
        <v>0</v>
      </c>
      <c r="N913" s="112" t="s">
        <v>1551</v>
      </c>
      <c r="O913" s="112" t="s">
        <v>3394</v>
      </c>
      <c r="P913" s="112" t="s">
        <v>1363</v>
      </c>
    </row>
    <row r="914" spans="2:16" ht="12.75">
      <c r="B914" s="114" t="str">
        <f>INDEX(SUM!D:D,MATCH(SUM!$F$3,SUM!B:B,0),0)</f>
        <v>P085</v>
      </c>
      <c r="E914" s="116">
        <v>2020</v>
      </c>
      <c r="F914" s="112" t="s">
        <v>7083</v>
      </c>
      <c r="G914" s="117" t="s">
        <v>15903</v>
      </c>
      <c r="H914" s="114" t="s">
        <v>6734</v>
      </c>
      <c r="I914" s="113">
        <f>'19'!D96</f>
        <v>0</v>
      </c>
      <c r="N914" s="112" t="s">
        <v>3715</v>
      </c>
      <c r="O914" s="112" t="s">
        <v>3396</v>
      </c>
      <c r="P914" s="112" t="s">
        <v>3397</v>
      </c>
    </row>
    <row r="915" spans="2:16" ht="12.75">
      <c r="B915" s="114" t="str">
        <f>INDEX(SUM!D:D,MATCH(SUM!$F$3,SUM!B:B,0),0)</f>
        <v>P085</v>
      </c>
      <c r="E915" s="116">
        <v>2020</v>
      </c>
      <c r="F915" s="112" t="s">
        <v>7084</v>
      </c>
      <c r="G915" s="117" t="s">
        <v>15904</v>
      </c>
      <c r="H915" s="114" t="s">
        <v>6734</v>
      </c>
      <c r="I915" s="113">
        <f>'19'!D97</f>
        <v>0</v>
      </c>
      <c r="N915" s="112" t="s">
        <v>3716</v>
      </c>
      <c r="O915" s="112" t="s">
        <v>1035</v>
      </c>
      <c r="P915" s="112" t="s">
        <v>1364</v>
      </c>
    </row>
    <row r="916" spans="2:16" ht="12.75">
      <c r="B916" s="114" t="str">
        <f>INDEX(SUM!D:D,MATCH(SUM!$F$3,SUM!B:B,0),0)</f>
        <v>P085</v>
      </c>
      <c r="E916" s="116">
        <v>2020</v>
      </c>
      <c r="F916" s="112" t="s">
        <v>7085</v>
      </c>
      <c r="G916" s="117" t="s">
        <v>15905</v>
      </c>
      <c r="H916" s="114" t="s">
        <v>6734</v>
      </c>
      <c r="I916" s="113">
        <f>'19'!D98</f>
        <v>0</v>
      </c>
      <c r="N916" s="112" t="s">
        <v>3717</v>
      </c>
      <c r="O916" s="112" t="s">
        <v>1036</v>
      </c>
      <c r="P916" s="112" t="s">
        <v>1365</v>
      </c>
    </row>
    <row r="917" spans="2:16" ht="12.75">
      <c r="B917" s="114" t="str">
        <f>INDEX(SUM!D:D,MATCH(SUM!$F$3,SUM!B:B,0),0)</f>
        <v>P085</v>
      </c>
      <c r="E917" s="116">
        <v>2020</v>
      </c>
      <c r="F917" s="112" t="s">
        <v>7086</v>
      </c>
      <c r="G917" s="117" t="s">
        <v>15906</v>
      </c>
      <c r="H917" s="114" t="s">
        <v>6734</v>
      </c>
      <c r="I917" s="113">
        <f>'19'!D99</f>
        <v>0</v>
      </c>
      <c r="N917" s="112" t="s">
        <v>3718</v>
      </c>
      <c r="O917" s="112" t="s">
        <v>1037</v>
      </c>
      <c r="P917" s="112" t="s">
        <v>1366</v>
      </c>
    </row>
    <row r="918" spans="2:16" ht="12.75">
      <c r="B918" s="114" t="str">
        <f>INDEX(SUM!D:D,MATCH(SUM!$F$3,SUM!B:B,0),0)</f>
        <v>P085</v>
      </c>
      <c r="E918" s="116">
        <v>2020</v>
      </c>
      <c r="F918" s="112" t="s">
        <v>7087</v>
      </c>
      <c r="G918" s="117" t="s">
        <v>15907</v>
      </c>
      <c r="H918" s="114" t="s">
        <v>6734</v>
      </c>
      <c r="I918" s="113">
        <f>'19'!D100</f>
        <v>0</v>
      </c>
      <c r="N918" s="112" t="s">
        <v>3719</v>
      </c>
      <c r="O918" s="112" t="s">
        <v>1038</v>
      </c>
      <c r="P918" s="112" t="s">
        <v>1367</v>
      </c>
    </row>
    <row r="919" spans="2:16" ht="12.75">
      <c r="B919" s="114" t="str">
        <f>INDEX(SUM!D:D,MATCH(SUM!$F$3,SUM!B:B,0),0)</f>
        <v>P085</v>
      </c>
      <c r="E919" s="116">
        <v>2020</v>
      </c>
      <c r="F919" s="112" t="s">
        <v>7088</v>
      </c>
      <c r="G919" s="117" t="s">
        <v>15908</v>
      </c>
      <c r="H919" s="114" t="s">
        <v>6735</v>
      </c>
      <c r="I919" s="113">
        <f>'19'!E11</f>
        <v>0</v>
      </c>
      <c r="N919" s="112" t="s">
        <v>3720</v>
      </c>
      <c r="O919" s="112" t="s">
        <v>3115</v>
      </c>
      <c r="P919" s="112" t="s">
        <v>1368</v>
      </c>
    </row>
    <row r="920" spans="2:16" ht="12.75">
      <c r="B920" s="114" t="str">
        <f>INDEX(SUM!D:D,MATCH(SUM!$F$3,SUM!B:B,0),0)</f>
        <v>P085</v>
      </c>
      <c r="E920" s="116">
        <v>2020</v>
      </c>
      <c r="F920" s="112" t="s">
        <v>7089</v>
      </c>
      <c r="G920" s="117" t="s">
        <v>15909</v>
      </c>
      <c r="H920" s="114" t="s">
        <v>6735</v>
      </c>
      <c r="I920" s="113">
        <f>'19'!E12</f>
        <v>0</v>
      </c>
      <c r="N920" s="112" t="s">
        <v>3721</v>
      </c>
      <c r="O920" s="112" t="s">
        <v>3116</v>
      </c>
      <c r="P920" s="112" t="s">
        <v>1369</v>
      </c>
    </row>
    <row r="921" spans="2:16" ht="12.75">
      <c r="B921" s="114" t="str">
        <f>INDEX(SUM!D:D,MATCH(SUM!$F$3,SUM!B:B,0),0)</f>
        <v>P085</v>
      </c>
      <c r="E921" s="116">
        <v>2020</v>
      </c>
      <c r="F921" s="112" t="s">
        <v>7090</v>
      </c>
      <c r="G921" s="117" t="s">
        <v>15910</v>
      </c>
      <c r="H921" s="114" t="s">
        <v>6735</v>
      </c>
      <c r="I921" s="113">
        <f>'19'!E13</f>
        <v>0</v>
      </c>
      <c r="N921" s="112" t="s">
        <v>3722</v>
      </c>
      <c r="O921" s="112" t="s">
        <v>3118</v>
      </c>
      <c r="P921" s="112" t="s">
        <v>1370</v>
      </c>
    </row>
    <row r="922" spans="2:16" ht="12.75">
      <c r="B922" s="114" t="str">
        <f>INDEX(SUM!D:D,MATCH(SUM!$F$3,SUM!B:B,0),0)</f>
        <v>P085</v>
      </c>
      <c r="E922" s="116">
        <v>2020</v>
      </c>
      <c r="F922" s="112" t="s">
        <v>7091</v>
      </c>
      <c r="G922" s="117" t="s">
        <v>15911</v>
      </c>
      <c r="H922" s="114" t="s">
        <v>6735</v>
      </c>
      <c r="I922" s="113">
        <f>'19'!E14</f>
        <v>0</v>
      </c>
      <c r="N922" s="112" t="s">
        <v>3723</v>
      </c>
      <c r="O922" s="112" t="s">
        <v>3126</v>
      </c>
      <c r="P922" s="112" t="s">
        <v>1371</v>
      </c>
    </row>
    <row r="923" spans="2:16" ht="12.75">
      <c r="B923" s="114" t="str">
        <f>INDEX(SUM!D:D,MATCH(SUM!$F$3,SUM!B:B,0),0)</f>
        <v>P085</v>
      </c>
      <c r="E923" s="116">
        <v>2020</v>
      </c>
      <c r="F923" s="112" t="s">
        <v>7092</v>
      </c>
      <c r="G923" s="117" t="s">
        <v>15912</v>
      </c>
      <c r="H923" s="114" t="s">
        <v>6735</v>
      </c>
      <c r="I923" s="113">
        <f>'19'!E15</f>
        <v>0</v>
      </c>
      <c r="N923" s="112" t="s">
        <v>3724</v>
      </c>
      <c r="O923" s="112" t="s">
        <v>3142</v>
      </c>
      <c r="P923" s="112" t="s">
        <v>1372</v>
      </c>
    </row>
    <row r="924" spans="2:16" ht="12.75">
      <c r="B924" s="114" t="str">
        <f>INDEX(SUM!D:D,MATCH(SUM!$F$3,SUM!B:B,0),0)</f>
        <v>P085</v>
      </c>
      <c r="E924" s="116">
        <v>2020</v>
      </c>
      <c r="F924" s="112" t="s">
        <v>7093</v>
      </c>
      <c r="G924" s="117" t="s">
        <v>15913</v>
      </c>
      <c r="H924" s="114" t="s">
        <v>6735</v>
      </c>
      <c r="I924" s="113">
        <f>'19'!E16</f>
        <v>0</v>
      </c>
      <c r="N924" s="112" t="s">
        <v>3725</v>
      </c>
      <c r="O924" s="112" t="s">
        <v>3408</v>
      </c>
      <c r="P924" s="112" t="s">
        <v>1373</v>
      </c>
    </row>
    <row r="925" spans="2:16" ht="12.75">
      <c r="B925" s="114" t="str">
        <f>INDEX(SUM!D:D,MATCH(SUM!$F$3,SUM!B:B,0),0)</f>
        <v>P085</v>
      </c>
      <c r="E925" s="116">
        <v>2020</v>
      </c>
      <c r="F925" s="112" t="s">
        <v>7094</v>
      </c>
      <c r="G925" s="117" t="s">
        <v>15914</v>
      </c>
      <c r="H925" s="114" t="s">
        <v>6735</v>
      </c>
      <c r="I925" s="113">
        <f>'19'!E17</f>
        <v>0</v>
      </c>
      <c r="N925" s="112" t="s">
        <v>3726</v>
      </c>
      <c r="O925" s="112" t="s">
        <v>3410</v>
      </c>
      <c r="P925" s="112" t="s">
        <v>1374</v>
      </c>
    </row>
    <row r="926" spans="2:16" ht="12.75">
      <c r="B926" s="114" t="str">
        <f>INDEX(SUM!D:D,MATCH(SUM!$F$3,SUM!B:B,0),0)</f>
        <v>P085</v>
      </c>
      <c r="E926" s="116">
        <v>2020</v>
      </c>
      <c r="F926" s="112" t="s">
        <v>7095</v>
      </c>
      <c r="G926" s="117" t="s">
        <v>15915</v>
      </c>
      <c r="H926" s="114" t="s">
        <v>6735</v>
      </c>
      <c r="I926" s="113">
        <f>'19'!E18</f>
        <v>0</v>
      </c>
      <c r="N926" s="112" t="s">
        <v>3727</v>
      </c>
      <c r="O926" s="112" t="s">
        <v>3412</v>
      </c>
      <c r="P926" s="112" t="s">
        <v>1375</v>
      </c>
    </row>
    <row r="927" spans="2:16" ht="12.75">
      <c r="B927" s="114" t="str">
        <f>INDEX(SUM!D:D,MATCH(SUM!$F$3,SUM!B:B,0),0)</f>
        <v>P085</v>
      </c>
      <c r="E927" s="116">
        <v>2020</v>
      </c>
      <c r="F927" s="112" t="s">
        <v>7096</v>
      </c>
      <c r="G927" s="117" t="s">
        <v>15916</v>
      </c>
      <c r="H927" s="114" t="s">
        <v>6735</v>
      </c>
      <c r="I927" s="113">
        <f>'19'!E19</f>
        <v>0</v>
      </c>
      <c r="N927" s="112" t="s">
        <v>3728</v>
      </c>
      <c r="O927" s="112" t="s">
        <v>3414</v>
      </c>
      <c r="P927" s="112" t="s">
        <v>1376</v>
      </c>
    </row>
    <row r="928" spans="2:16" ht="12.75">
      <c r="B928" s="114" t="str">
        <f>INDEX(SUM!D:D,MATCH(SUM!$F$3,SUM!B:B,0),0)</f>
        <v>P085</v>
      </c>
      <c r="E928" s="116">
        <v>2020</v>
      </c>
      <c r="F928" s="112" t="s">
        <v>7097</v>
      </c>
      <c r="G928" s="117" t="s">
        <v>15917</v>
      </c>
      <c r="H928" s="114" t="s">
        <v>6735</v>
      </c>
      <c r="I928" s="113">
        <f>'19'!E20</f>
        <v>0</v>
      </c>
      <c r="N928" s="112" t="s">
        <v>3729</v>
      </c>
      <c r="O928" s="112" t="s">
        <v>3416</v>
      </c>
      <c r="P928" s="112" t="s">
        <v>3417</v>
      </c>
    </row>
    <row r="929" spans="2:16" ht="12.75">
      <c r="B929" s="114" t="str">
        <f>INDEX(SUM!D:D,MATCH(SUM!$F$3,SUM!B:B,0),0)</f>
        <v>P085</v>
      </c>
      <c r="E929" s="116">
        <v>2020</v>
      </c>
      <c r="F929" s="112" t="s">
        <v>7098</v>
      </c>
      <c r="G929" s="117" t="s">
        <v>15918</v>
      </c>
      <c r="H929" s="114" t="s">
        <v>6735</v>
      </c>
      <c r="I929" s="113">
        <f>'19'!E21</f>
        <v>0</v>
      </c>
      <c r="N929" s="112" t="s">
        <v>1799</v>
      </c>
      <c r="O929" s="112" t="s">
        <v>780</v>
      </c>
      <c r="P929" s="112" t="s">
        <v>3418</v>
      </c>
    </row>
    <row r="930" spans="2:16" ht="12.75">
      <c r="B930" s="114" t="str">
        <f>INDEX(SUM!D:D,MATCH(SUM!$F$3,SUM!B:B,0),0)</f>
        <v>P085</v>
      </c>
      <c r="E930" s="116">
        <v>2020</v>
      </c>
      <c r="F930" s="112" t="s">
        <v>7099</v>
      </c>
      <c r="G930" s="117" t="s">
        <v>15919</v>
      </c>
      <c r="H930" s="114" t="s">
        <v>6735</v>
      </c>
      <c r="I930" s="113">
        <f>'19'!E22</f>
        <v>0</v>
      </c>
      <c r="N930" s="112" t="s">
        <v>1800</v>
      </c>
      <c r="O930" s="112" t="s">
        <v>783</v>
      </c>
      <c r="P930" s="112" t="s">
        <v>3419</v>
      </c>
    </row>
    <row r="931" spans="2:16" ht="12.75">
      <c r="B931" s="114" t="str">
        <f>INDEX(SUM!D:D,MATCH(SUM!$F$3,SUM!B:B,0),0)</f>
        <v>P085</v>
      </c>
      <c r="E931" s="116">
        <v>2020</v>
      </c>
      <c r="F931" s="112" t="s">
        <v>7100</v>
      </c>
      <c r="G931" s="117" t="s">
        <v>15920</v>
      </c>
      <c r="H931" s="114" t="s">
        <v>6735</v>
      </c>
      <c r="I931" s="113">
        <f>'19'!E23</f>
        <v>0</v>
      </c>
      <c r="N931" s="112" t="s">
        <v>1801</v>
      </c>
      <c r="O931" s="112" t="s">
        <v>786</v>
      </c>
      <c r="P931" s="112" t="s">
        <v>3420</v>
      </c>
    </row>
    <row r="932" spans="2:16" ht="12.75">
      <c r="B932" s="114" t="str">
        <f>INDEX(SUM!D:D,MATCH(SUM!$F$3,SUM!B:B,0),0)</f>
        <v>P085</v>
      </c>
      <c r="E932" s="116">
        <v>2020</v>
      </c>
      <c r="F932" s="112" t="s">
        <v>7101</v>
      </c>
      <c r="G932" s="117" t="s">
        <v>15921</v>
      </c>
      <c r="H932" s="114" t="s">
        <v>6735</v>
      </c>
      <c r="I932" s="113">
        <f>'19'!E24</f>
        <v>0</v>
      </c>
      <c r="N932" s="112" t="s">
        <v>1802</v>
      </c>
      <c r="O932" s="112" t="s">
        <v>3374</v>
      </c>
      <c r="P932" s="112" t="s">
        <v>3421</v>
      </c>
    </row>
    <row r="933" spans="2:16" ht="12.75">
      <c r="B933" s="114" t="str">
        <f>INDEX(SUM!D:D,MATCH(SUM!$F$3,SUM!B:B,0),0)</f>
        <v>P085</v>
      </c>
      <c r="E933" s="116">
        <v>2020</v>
      </c>
      <c r="F933" s="112" t="s">
        <v>7102</v>
      </c>
      <c r="G933" s="117" t="s">
        <v>15922</v>
      </c>
      <c r="H933" s="114" t="s">
        <v>6735</v>
      </c>
      <c r="I933" s="113">
        <f>'19'!E25</f>
        <v>0</v>
      </c>
      <c r="N933" s="112" t="s">
        <v>1803</v>
      </c>
      <c r="O933" s="112" t="s">
        <v>3422</v>
      </c>
      <c r="P933" s="112" t="s">
        <v>3423</v>
      </c>
    </row>
    <row r="934" spans="2:16" ht="12.75">
      <c r="B934" s="114" t="str">
        <f>INDEX(SUM!D:D,MATCH(SUM!$F$3,SUM!B:B,0),0)</f>
        <v>P085</v>
      </c>
      <c r="E934" s="116">
        <v>2020</v>
      </c>
      <c r="F934" s="112" t="s">
        <v>7103</v>
      </c>
      <c r="G934" s="117" t="s">
        <v>15923</v>
      </c>
      <c r="H934" s="114" t="s">
        <v>6735</v>
      </c>
      <c r="I934" s="113">
        <f>'19'!E26</f>
        <v>0</v>
      </c>
      <c r="N934" s="112" t="s">
        <v>1804</v>
      </c>
      <c r="O934" s="112" t="s">
        <v>3424</v>
      </c>
      <c r="P934" s="112" t="s">
        <v>3425</v>
      </c>
    </row>
    <row r="935" spans="2:16" ht="12.75">
      <c r="B935" s="114" t="str">
        <f>INDEX(SUM!D:D,MATCH(SUM!$F$3,SUM!B:B,0),0)</f>
        <v>P085</v>
      </c>
      <c r="E935" s="116">
        <v>2020</v>
      </c>
      <c r="F935" s="112" t="s">
        <v>7104</v>
      </c>
      <c r="G935" s="117" t="s">
        <v>15924</v>
      </c>
      <c r="H935" s="114" t="s">
        <v>6735</v>
      </c>
      <c r="I935" s="113">
        <f>'19'!E27</f>
        <v>0</v>
      </c>
      <c r="N935" s="112" t="s">
        <v>1805</v>
      </c>
      <c r="O935" s="112" t="s">
        <v>3426</v>
      </c>
      <c r="P935" s="112" t="s">
        <v>3427</v>
      </c>
    </row>
    <row r="936" spans="2:16" ht="12.75">
      <c r="B936" s="114" t="str">
        <f>INDEX(SUM!D:D,MATCH(SUM!$F$3,SUM!B:B,0),0)</f>
        <v>P085</v>
      </c>
      <c r="E936" s="116">
        <v>2020</v>
      </c>
      <c r="F936" s="112" t="s">
        <v>7105</v>
      </c>
      <c r="G936" s="117" t="s">
        <v>15925</v>
      </c>
      <c r="H936" s="114" t="s">
        <v>6735</v>
      </c>
      <c r="I936" s="113">
        <f>'19'!E28</f>
        <v>0</v>
      </c>
      <c r="N936" s="112" t="s">
        <v>1806</v>
      </c>
      <c r="O936" s="112" t="s">
        <v>3428</v>
      </c>
      <c r="P936" s="112" t="s">
        <v>3429</v>
      </c>
    </row>
    <row r="937" spans="2:16" ht="12.75">
      <c r="B937" s="114" t="str">
        <f>INDEX(SUM!D:D,MATCH(SUM!$F$3,SUM!B:B,0),0)</f>
        <v>P085</v>
      </c>
      <c r="E937" s="116">
        <v>2020</v>
      </c>
      <c r="F937" s="112" t="s">
        <v>7106</v>
      </c>
      <c r="G937" s="117" t="s">
        <v>15926</v>
      </c>
      <c r="H937" s="114" t="s">
        <v>6735</v>
      </c>
      <c r="I937" s="113">
        <f>'19'!E29</f>
        <v>0</v>
      </c>
      <c r="N937" s="112" t="s">
        <v>1807</v>
      </c>
      <c r="O937" s="112" t="s">
        <v>3430</v>
      </c>
      <c r="P937" s="112" t="s">
        <v>3431</v>
      </c>
    </row>
    <row r="938" spans="2:16" ht="12.75">
      <c r="B938" s="114" t="str">
        <f>INDEX(SUM!D:D,MATCH(SUM!$F$3,SUM!B:B,0),0)</f>
        <v>P085</v>
      </c>
      <c r="E938" s="116">
        <v>2020</v>
      </c>
      <c r="F938" s="112" t="s">
        <v>7107</v>
      </c>
      <c r="G938" s="117" t="s">
        <v>15927</v>
      </c>
      <c r="H938" s="114" t="s">
        <v>6735</v>
      </c>
      <c r="I938" s="113">
        <f>'19'!E30</f>
        <v>0</v>
      </c>
      <c r="N938" s="112" t="s">
        <v>1808</v>
      </c>
      <c r="O938" s="112" t="s">
        <v>3432</v>
      </c>
      <c r="P938" s="112" t="s">
        <v>3433</v>
      </c>
    </row>
    <row r="939" spans="2:16" ht="12.75">
      <c r="B939" s="114" t="str">
        <f>INDEX(SUM!D:D,MATCH(SUM!$F$3,SUM!B:B,0),0)</f>
        <v>P085</v>
      </c>
      <c r="E939" s="116">
        <v>2020</v>
      </c>
      <c r="F939" s="112" t="s">
        <v>7108</v>
      </c>
      <c r="G939" s="117" t="s">
        <v>15928</v>
      </c>
      <c r="H939" s="114" t="s">
        <v>6735</v>
      </c>
      <c r="I939" s="113">
        <f>'19'!E31</f>
        <v>0</v>
      </c>
      <c r="N939" s="112" t="s">
        <v>1809</v>
      </c>
      <c r="O939" s="112" t="s">
        <v>3434</v>
      </c>
      <c r="P939" s="112" t="s">
        <v>3435</v>
      </c>
    </row>
    <row r="940" spans="2:16" ht="12.75">
      <c r="B940" s="114" t="str">
        <f>INDEX(SUM!D:D,MATCH(SUM!$F$3,SUM!B:B,0),0)</f>
        <v>P085</v>
      </c>
      <c r="E940" s="116">
        <v>2020</v>
      </c>
      <c r="F940" s="112" t="s">
        <v>7109</v>
      </c>
      <c r="G940" s="117" t="s">
        <v>15929</v>
      </c>
      <c r="H940" s="114" t="s">
        <v>6735</v>
      </c>
      <c r="I940" s="113">
        <f>'19'!E32</f>
        <v>0</v>
      </c>
      <c r="N940" s="112" t="s">
        <v>1810</v>
      </c>
      <c r="O940" s="112" t="s">
        <v>3436</v>
      </c>
      <c r="P940" s="112" t="s">
        <v>3437</v>
      </c>
    </row>
    <row r="941" spans="2:16" ht="12.75">
      <c r="B941" s="114" t="str">
        <f>INDEX(SUM!D:D,MATCH(SUM!$F$3,SUM!B:B,0),0)</f>
        <v>P085</v>
      </c>
      <c r="E941" s="116">
        <v>2020</v>
      </c>
      <c r="F941" s="112" t="s">
        <v>7110</v>
      </c>
      <c r="G941" s="117" t="s">
        <v>15930</v>
      </c>
      <c r="H941" s="114" t="s">
        <v>6735</v>
      </c>
      <c r="I941" s="113">
        <f>'19'!E33</f>
        <v>0</v>
      </c>
      <c r="N941" s="112" t="s">
        <v>1811</v>
      </c>
      <c r="O941" s="112" t="s">
        <v>3438</v>
      </c>
      <c r="P941" s="112" t="s">
        <v>3439</v>
      </c>
    </row>
    <row r="942" spans="2:16" ht="12.75">
      <c r="B942" s="114" t="str">
        <f>INDEX(SUM!D:D,MATCH(SUM!$F$3,SUM!B:B,0),0)</f>
        <v>P085</v>
      </c>
      <c r="E942" s="116">
        <v>2020</v>
      </c>
      <c r="F942" s="112" t="s">
        <v>7111</v>
      </c>
      <c r="G942" s="117" t="s">
        <v>15931</v>
      </c>
      <c r="H942" s="114" t="s">
        <v>6735</v>
      </c>
      <c r="I942" s="113">
        <f>'19'!E34</f>
        <v>0</v>
      </c>
      <c r="N942" s="112" t="s">
        <v>3730</v>
      </c>
      <c r="O942" s="112" t="s">
        <v>3441</v>
      </c>
      <c r="P942" s="112" t="s">
        <v>3442</v>
      </c>
    </row>
    <row r="943" spans="2:16" ht="12.75">
      <c r="B943" s="114" t="str">
        <f>INDEX(SUM!D:D,MATCH(SUM!$F$3,SUM!B:B,0),0)</f>
        <v>P085</v>
      </c>
      <c r="E943" s="116">
        <v>2020</v>
      </c>
      <c r="F943" s="112" t="s">
        <v>7112</v>
      </c>
      <c r="G943" s="117" t="s">
        <v>15932</v>
      </c>
      <c r="H943" s="114" t="s">
        <v>6735</v>
      </c>
      <c r="I943" s="113">
        <f>'19'!E35</f>
        <v>0</v>
      </c>
      <c r="N943" s="112" t="s">
        <v>1812</v>
      </c>
      <c r="O943" s="112" t="s">
        <v>1018</v>
      </c>
      <c r="P943" s="112" t="s">
        <v>3443</v>
      </c>
    </row>
    <row r="944" spans="2:16" ht="12.75">
      <c r="B944" s="114" t="str">
        <f>INDEX(SUM!D:D,MATCH(SUM!$F$3,SUM!B:B,0),0)</f>
        <v>P085</v>
      </c>
      <c r="E944" s="116">
        <v>2020</v>
      </c>
      <c r="F944" s="112" t="s">
        <v>7113</v>
      </c>
      <c r="G944" s="117" t="s">
        <v>15933</v>
      </c>
      <c r="H944" s="114" t="s">
        <v>6735</v>
      </c>
      <c r="I944" s="113">
        <f>'19'!E36</f>
        <v>0</v>
      </c>
      <c r="N944" s="112" t="s">
        <v>1813</v>
      </c>
      <c r="O944" s="112" t="s">
        <v>3281</v>
      </c>
      <c r="P944" s="112" t="s">
        <v>3444</v>
      </c>
    </row>
    <row r="945" spans="2:16" ht="12.75">
      <c r="B945" s="114" t="str">
        <f>INDEX(SUM!D:D,MATCH(SUM!$F$3,SUM!B:B,0),0)</f>
        <v>P085</v>
      </c>
      <c r="E945" s="116">
        <v>2020</v>
      </c>
      <c r="F945" s="112" t="s">
        <v>7114</v>
      </c>
      <c r="G945" s="117" t="s">
        <v>15934</v>
      </c>
      <c r="H945" s="114" t="s">
        <v>6735</v>
      </c>
      <c r="I945" s="113">
        <f>'19'!E37</f>
        <v>0</v>
      </c>
      <c r="N945" s="112" t="s">
        <v>1814</v>
      </c>
      <c r="O945" s="112" t="s">
        <v>1992</v>
      </c>
      <c r="P945" s="112" t="s">
        <v>3445</v>
      </c>
    </row>
    <row r="946" spans="2:16" ht="12.75">
      <c r="B946" s="114" t="str">
        <f>INDEX(SUM!D:D,MATCH(SUM!$F$3,SUM!B:B,0),0)</f>
        <v>P085</v>
      </c>
      <c r="E946" s="116">
        <v>2020</v>
      </c>
      <c r="F946" s="112" t="s">
        <v>7115</v>
      </c>
      <c r="G946" s="117" t="s">
        <v>15935</v>
      </c>
      <c r="H946" s="114" t="s">
        <v>6735</v>
      </c>
      <c r="I946" s="113">
        <f>'19'!E38</f>
        <v>0</v>
      </c>
      <c r="N946" s="112" t="s">
        <v>1815</v>
      </c>
      <c r="O946" s="112" t="s">
        <v>3446</v>
      </c>
      <c r="P946" s="112" t="s">
        <v>3447</v>
      </c>
    </row>
    <row r="947" spans="2:16" ht="12.75">
      <c r="B947" s="114" t="str">
        <f>INDEX(SUM!D:D,MATCH(SUM!$F$3,SUM!B:B,0),0)</f>
        <v>P085</v>
      </c>
      <c r="E947" s="116">
        <v>2020</v>
      </c>
      <c r="F947" s="112" t="s">
        <v>7116</v>
      </c>
      <c r="G947" s="117" t="s">
        <v>15936</v>
      </c>
      <c r="H947" s="114" t="s">
        <v>6735</v>
      </c>
      <c r="I947" s="113">
        <f>'19'!E39</f>
        <v>0</v>
      </c>
      <c r="N947" s="112" t="s">
        <v>1816</v>
      </c>
      <c r="O947" s="112" t="s">
        <v>1999</v>
      </c>
      <c r="P947" s="112" t="s">
        <v>3448</v>
      </c>
    </row>
    <row r="948" spans="2:16" ht="12.75">
      <c r="B948" s="114" t="str">
        <f>INDEX(SUM!D:D,MATCH(SUM!$F$3,SUM!B:B,0),0)</f>
        <v>P085</v>
      </c>
      <c r="E948" s="116">
        <v>2020</v>
      </c>
      <c r="F948" s="112" t="s">
        <v>7117</v>
      </c>
      <c r="G948" s="117" t="s">
        <v>15937</v>
      </c>
      <c r="H948" s="114" t="s">
        <v>6735</v>
      </c>
      <c r="I948" s="113">
        <f>'19'!E40</f>
        <v>0</v>
      </c>
      <c r="N948" s="112" t="s">
        <v>1817</v>
      </c>
      <c r="O948" s="112" t="s">
        <v>3449</v>
      </c>
      <c r="P948" s="112" t="s">
        <v>3450</v>
      </c>
    </row>
    <row r="949" spans="2:16" ht="12.75">
      <c r="B949" s="114" t="str">
        <f>INDEX(SUM!D:D,MATCH(SUM!$F$3,SUM!B:B,0),0)</f>
        <v>P085</v>
      </c>
      <c r="E949" s="116">
        <v>2020</v>
      </c>
      <c r="F949" s="112" t="s">
        <v>7118</v>
      </c>
      <c r="G949" s="117" t="s">
        <v>15938</v>
      </c>
      <c r="H949" s="114" t="s">
        <v>6735</v>
      </c>
      <c r="I949" s="113">
        <f>'19'!E41</f>
        <v>0</v>
      </c>
      <c r="N949" s="112" t="s">
        <v>1818</v>
      </c>
      <c r="O949" s="112" t="s">
        <v>3451</v>
      </c>
      <c r="P949" s="112" t="s">
        <v>3452</v>
      </c>
    </row>
    <row r="950" spans="2:16" ht="12.75">
      <c r="B950" s="114" t="str">
        <f>INDEX(SUM!D:D,MATCH(SUM!$F$3,SUM!B:B,0),0)</f>
        <v>P085</v>
      </c>
      <c r="E950" s="116">
        <v>2020</v>
      </c>
      <c r="F950" s="112" t="s">
        <v>7119</v>
      </c>
      <c r="G950" s="117" t="s">
        <v>15939</v>
      </c>
      <c r="H950" s="114" t="s">
        <v>6735</v>
      </c>
      <c r="I950" s="113">
        <f>'19'!E42</f>
        <v>0</v>
      </c>
      <c r="N950" s="112" t="s">
        <v>1819</v>
      </c>
      <c r="O950" s="112" t="s">
        <v>3453</v>
      </c>
      <c r="P950" s="112" t="s">
        <v>3454</v>
      </c>
    </row>
    <row r="951" spans="2:16" ht="12.75">
      <c r="B951" s="114" t="str">
        <f>INDEX(SUM!D:D,MATCH(SUM!$F$3,SUM!B:B,0),0)</f>
        <v>P085</v>
      </c>
      <c r="E951" s="116">
        <v>2020</v>
      </c>
      <c r="F951" s="112" t="s">
        <v>7120</v>
      </c>
      <c r="G951" s="117" t="s">
        <v>15940</v>
      </c>
      <c r="H951" s="114" t="s">
        <v>6735</v>
      </c>
      <c r="I951" s="113">
        <f>'19'!E43</f>
        <v>0</v>
      </c>
      <c r="N951" s="112" t="s">
        <v>1820</v>
      </c>
      <c r="O951" s="112" t="s">
        <v>3455</v>
      </c>
      <c r="P951" s="112" t="s">
        <v>3456</v>
      </c>
    </row>
    <row r="952" spans="2:16" ht="12.75">
      <c r="B952" s="114" t="str">
        <f>INDEX(SUM!D:D,MATCH(SUM!$F$3,SUM!B:B,0),0)</f>
        <v>P085</v>
      </c>
      <c r="E952" s="116">
        <v>2020</v>
      </c>
      <c r="F952" s="112" t="s">
        <v>7121</v>
      </c>
      <c r="G952" s="117" t="s">
        <v>15941</v>
      </c>
      <c r="H952" s="114" t="s">
        <v>6735</v>
      </c>
      <c r="I952" s="113">
        <f>'19'!E44</f>
        <v>0</v>
      </c>
      <c r="N952" s="112" t="s">
        <v>1821</v>
      </c>
      <c r="O952" s="112" t="s">
        <v>3457</v>
      </c>
      <c r="P952" s="112" t="s">
        <v>3458</v>
      </c>
    </row>
    <row r="953" spans="2:16" ht="12.75">
      <c r="B953" s="114" t="str">
        <f>INDEX(SUM!D:D,MATCH(SUM!$F$3,SUM!B:B,0),0)</f>
        <v>P085</v>
      </c>
      <c r="E953" s="116">
        <v>2020</v>
      </c>
      <c r="F953" s="112" t="s">
        <v>7122</v>
      </c>
      <c r="G953" s="117" t="s">
        <v>15942</v>
      </c>
      <c r="H953" s="114" t="s">
        <v>6735</v>
      </c>
      <c r="I953" s="113">
        <f>'19'!E45</f>
        <v>0</v>
      </c>
      <c r="N953" s="112" t="s">
        <v>1822</v>
      </c>
      <c r="O953" s="112" t="s">
        <v>3459</v>
      </c>
      <c r="P953" s="112" t="s">
        <v>3460</v>
      </c>
    </row>
    <row r="954" spans="2:16" ht="12.75">
      <c r="B954" s="114" t="str">
        <f>INDEX(SUM!D:D,MATCH(SUM!$F$3,SUM!B:B,0),0)</f>
        <v>P085</v>
      </c>
      <c r="E954" s="116">
        <v>2020</v>
      </c>
      <c r="F954" s="112" t="s">
        <v>7123</v>
      </c>
      <c r="G954" s="117" t="s">
        <v>15943</v>
      </c>
      <c r="H954" s="114" t="s">
        <v>6735</v>
      </c>
      <c r="I954" s="113">
        <f>'19'!E46</f>
        <v>0</v>
      </c>
      <c r="N954" s="112" t="s">
        <v>1823</v>
      </c>
      <c r="O954" s="112" t="s">
        <v>3461</v>
      </c>
      <c r="P954" s="112" t="s">
        <v>3462</v>
      </c>
    </row>
    <row r="955" spans="2:16" ht="12.75">
      <c r="B955" s="114" t="str">
        <f>INDEX(SUM!D:D,MATCH(SUM!$F$3,SUM!B:B,0),0)</f>
        <v>P085</v>
      </c>
      <c r="E955" s="116">
        <v>2020</v>
      </c>
      <c r="F955" s="112" t="s">
        <v>7124</v>
      </c>
      <c r="G955" s="117" t="s">
        <v>15944</v>
      </c>
      <c r="H955" s="114" t="s">
        <v>6735</v>
      </c>
      <c r="I955" s="113">
        <f>'19'!E47</f>
        <v>0</v>
      </c>
      <c r="N955" s="112" t="s">
        <v>1824</v>
      </c>
      <c r="O955" s="112" t="s">
        <v>3463</v>
      </c>
      <c r="P955" s="112" t="s">
        <v>3464</v>
      </c>
    </row>
    <row r="956" spans="2:16" ht="12.75">
      <c r="B956" s="114" t="str">
        <f>INDEX(SUM!D:D,MATCH(SUM!$F$3,SUM!B:B,0),0)</f>
        <v>P085</v>
      </c>
      <c r="E956" s="116">
        <v>2020</v>
      </c>
      <c r="F956" s="112" t="s">
        <v>7125</v>
      </c>
      <c r="G956" s="117" t="s">
        <v>15945</v>
      </c>
      <c r="H956" s="114" t="s">
        <v>6735</v>
      </c>
      <c r="I956" s="113">
        <f>'19'!E48</f>
        <v>0</v>
      </c>
      <c r="N956" s="112" t="s">
        <v>3731</v>
      </c>
      <c r="O956" s="112" t="s">
        <v>3466</v>
      </c>
      <c r="P956" s="112" t="s">
        <v>3467</v>
      </c>
    </row>
    <row r="957" spans="2:16" ht="12.75">
      <c r="B957" s="114" t="str">
        <f>INDEX(SUM!D:D,MATCH(SUM!$F$3,SUM!B:B,0),0)</f>
        <v>P085</v>
      </c>
      <c r="E957" s="116">
        <v>2020</v>
      </c>
      <c r="F957" s="112" t="s">
        <v>7126</v>
      </c>
      <c r="G957" s="117" t="s">
        <v>15946</v>
      </c>
      <c r="H957" s="114" t="s">
        <v>6735</v>
      </c>
      <c r="I957" s="113">
        <f>'19'!E49</f>
        <v>0</v>
      </c>
      <c r="N957" s="112" t="s">
        <v>3732</v>
      </c>
      <c r="O957" s="112" t="s">
        <v>1049</v>
      </c>
      <c r="P957" s="112" t="s">
        <v>3469</v>
      </c>
    </row>
    <row r="958" spans="2:16" ht="12.75">
      <c r="B958" s="114" t="str">
        <f>INDEX(SUM!D:D,MATCH(SUM!$F$3,SUM!B:B,0),0)</f>
        <v>P085</v>
      </c>
      <c r="E958" s="116">
        <v>2020</v>
      </c>
      <c r="F958" s="112" t="s">
        <v>7127</v>
      </c>
      <c r="G958" s="117" t="s">
        <v>15947</v>
      </c>
      <c r="H958" s="114" t="s">
        <v>6735</v>
      </c>
      <c r="I958" s="113">
        <f>'19'!E50</f>
        <v>0</v>
      </c>
      <c r="N958" s="112" t="s">
        <v>3733</v>
      </c>
      <c r="O958" s="112" t="s">
        <v>3179</v>
      </c>
      <c r="P958" s="112" t="s">
        <v>3471</v>
      </c>
    </row>
    <row r="959" spans="2:16" ht="12.75">
      <c r="B959" s="114" t="str">
        <f>INDEX(SUM!D:D,MATCH(SUM!$F$3,SUM!B:B,0),0)</f>
        <v>P085</v>
      </c>
      <c r="E959" s="116">
        <v>2020</v>
      </c>
      <c r="F959" s="112" t="s">
        <v>7128</v>
      </c>
      <c r="G959" s="117" t="s">
        <v>15948</v>
      </c>
      <c r="H959" s="114" t="s">
        <v>6735</v>
      </c>
      <c r="I959" s="113">
        <f>'19'!E51</f>
        <v>0</v>
      </c>
      <c r="N959" s="112" t="s">
        <v>3734</v>
      </c>
      <c r="O959" s="112" t="s">
        <v>3182</v>
      </c>
      <c r="P959" s="112" t="s">
        <v>3473</v>
      </c>
    </row>
    <row r="960" spans="2:16" ht="12.75">
      <c r="B960" s="114" t="str">
        <f>INDEX(SUM!D:D,MATCH(SUM!$F$3,SUM!B:B,0),0)</f>
        <v>P085</v>
      </c>
      <c r="E960" s="116">
        <v>2020</v>
      </c>
      <c r="F960" s="112" t="s">
        <v>7129</v>
      </c>
      <c r="G960" s="117" t="s">
        <v>15949</v>
      </c>
      <c r="H960" s="114" t="s">
        <v>6735</v>
      </c>
      <c r="I960" s="113">
        <f>'19'!E52</f>
        <v>0</v>
      </c>
      <c r="N960" s="112" t="s">
        <v>3735</v>
      </c>
      <c r="O960" s="112" t="s">
        <v>3475</v>
      </c>
      <c r="P960" s="112" t="s">
        <v>3476</v>
      </c>
    </row>
    <row r="961" spans="2:16" ht="12.75">
      <c r="B961" s="114" t="str">
        <f>INDEX(SUM!D:D,MATCH(SUM!$F$3,SUM!B:B,0),0)</f>
        <v>P085</v>
      </c>
      <c r="E961" s="116">
        <v>2020</v>
      </c>
      <c r="F961" s="112" t="s">
        <v>7130</v>
      </c>
      <c r="G961" s="117" t="s">
        <v>15950</v>
      </c>
      <c r="H961" s="114" t="s">
        <v>6735</v>
      </c>
      <c r="I961" s="113">
        <f>'19'!E53</f>
        <v>0</v>
      </c>
      <c r="N961" s="112" t="s">
        <v>3736</v>
      </c>
      <c r="O961" s="112" t="s">
        <v>3478</v>
      </c>
      <c r="P961" s="112" t="s">
        <v>3479</v>
      </c>
    </row>
    <row r="962" spans="2:16" ht="12.75">
      <c r="B962" s="114" t="str">
        <f>INDEX(SUM!D:D,MATCH(SUM!$F$3,SUM!B:B,0),0)</f>
        <v>P085</v>
      </c>
      <c r="E962" s="116">
        <v>2020</v>
      </c>
      <c r="F962" s="112" t="s">
        <v>7131</v>
      </c>
      <c r="G962" s="117" t="s">
        <v>15951</v>
      </c>
      <c r="H962" s="114" t="s">
        <v>6735</v>
      </c>
      <c r="I962" s="113">
        <f>'19'!E54</f>
        <v>0</v>
      </c>
      <c r="N962" s="112" t="s">
        <v>3737</v>
      </c>
      <c r="O962" s="112" t="s">
        <v>3481</v>
      </c>
      <c r="P962" s="112" t="s">
        <v>3482</v>
      </c>
    </row>
    <row r="963" spans="2:16" ht="12.75">
      <c r="B963" s="114" t="str">
        <f>INDEX(SUM!D:D,MATCH(SUM!$F$3,SUM!B:B,0),0)</f>
        <v>P085</v>
      </c>
      <c r="E963" s="116">
        <v>2020</v>
      </c>
      <c r="F963" s="112" t="s">
        <v>7132</v>
      </c>
      <c r="G963" s="117" t="s">
        <v>15952</v>
      </c>
      <c r="H963" s="114" t="s">
        <v>6735</v>
      </c>
      <c r="I963" s="113">
        <f>'19'!E55</f>
        <v>0</v>
      </c>
      <c r="N963" s="112" t="s">
        <v>3738</v>
      </c>
      <c r="O963" s="112" t="s">
        <v>3484</v>
      </c>
      <c r="P963" s="112" t="s">
        <v>3485</v>
      </c>
    </row>
    <row r="964" spans="2:16" ht="12.75">
      <c r="B964" s="114" t="str">
        <f>INDEX(SUM!D:D,MATCH(SUM!$F$3,SUM!B:B,0),0)</f>
        <v>P085</v>
      </c>
      <c r="E964" s="116">
        <v>2020</v>
      </c>
      <c r="F964" s="112" t="s">
        <v>7133</v>
      </c>
      <c r="G964" s="117" t="s">
        <v>15953</v>
      </c>
      <c r="H964" s="114" t="s">
        <v>6735</v>
      </c>
      <c r="I964" s="113">
        <f>'19'!E56</f>
        <v>0</v>
      </c>
      <c r="N964" s="112" t="s">
        <v>3739</v>
      </c>
      <c r="O964" s="112" t="s">
        <v>3487</v>
      </c>
      <c r="P964" s="112" t="s">
        <v>3488</v>
      </c>
    </row>
    <row r="965" spans="2:16" ht="12.75">
      <c r="B965" s="114" t="str">
        <f>INDEX(SUM!D:D,MATCH(SUM!$F$3,SUM!B:B,0),0)</f>
        <v>P085</v>
      </c>
      <c r="E965" s="116">
        <v>2020</v>
      </c>
      <c r="F965" s="112" t="s">
        <v>7134</v>
      </c>
      <c r="G965" s="117" t="s">
        <v>15954</v>
      </c>
      <c r="H965" s="114" t="s">
        <v>6735</v>
      </c>
      <c r="I965" s="113">
        <f>'19'!E57</f>
        <v>0</v>
      </c>
      <c r="N965" s="112" t="s">
        <v>3740</v>
      </c>
      <c r="O965" s="112" t="s">
        <v>3490</v>
      </c>
      <c r="P965" s="112" t="s">
        <v>3491</v>
      </c>
    </row>
    <row r="966" spans="2:16" ht="12.75">
      <c r="B966" s="114" t="str">
        <f>INDEX(SUM!D:D,MATCH(SUM!$F$3,SUM!B:B,0),0)</f>
        <v>P085</v>
      </c>
      <c r="E966" s="116">
        <v>2020</v>
      </c>
      <c r="F966" s="112" t="s">
        <v>7135</v>
      </c>
      <c r="G966" s="117" t="s">
        <v>15955</v>
      </c>
      <c r="H966" s="114" t="s">
        <v>6735</v>
      </c>
      <c r="I966" s="113">
        <f>'19'!E58</f>
        <v>0</v>
      </c>
      <c r="N966" s="112" t="s">
        <v>3741</v>
      </c>
      <c r="O966" s="112" t="s">
        <v>3493</v>
      </c>
      <c r="P966" s="112" t="s">
        <v>3494</v>
      </c>
    </row>
    <row r="967" spans="2:16" ht="12.75">
      <c r="B967" s="114" t="str">
        <f>INDEX(SUM!D:D,MATCH(SUM!$F$3,SUM!B:B,0),0)</f>
        <v>P085</v>
      </c>
      <c r="E967" s="116">
        <v>2020</v>
      </c>
      <c r="F967" s="112" t="s">
        <v>7136</v>
      </c>
      <c r="G967" s="117" t="s">
        <v>15956</v>
      </c>
      <c r="H967" s="114" t="s">
        <v>6735</v>
      </c>
      <c r="I967" s="113">
        <f>'19'!E59</f>
        <v>0</v>
      </c>
      <c r="N967" s="112" t="s">
        <v>3742</v>
      </c>
      <c r="O967" s="112" t="s">
        <v>3496</v>
      </c>
      <c r="P967" s="112" t="s">
        <v>3497</v>
      </c>
    </row>
    <row r="968" spans="2:16" ht="12.75">
      <c r="B968" s="114" t="str">
        <f>INDEX(SUM!D:D,MATCH(SUM!$F$3,SUM!B:B,0),0)</f>
        <v>P085</v>
      </c>
      <c r="E968" s="116">
        <v>2020</v>
      </c>
      <c r="F968" s="112" t="s">
        <v>7137</v>
      </c>
      <c r="G968" s="117" t="s">
        <v>15957</v>
      </c>
      <c r="H968" s="114" t="s">
        <v>6735</v>
      </c>
      <c r="I968" s="113">
        <f>'19'!E60</f>
        <v>0</v>
      </c>
      <c r="N968" s="112" t="s">
        <v>3743</v>
      </c>
      <c r="O968" s="112" t="s">
        <v>3499</v>
      </c>
      <c r="P968" s="112" t="s">
        <v>3500</v>
      </c>
    </row>
    <row r="969" spans="2:16" ht="12.75">
      <c r="B969" s="114" t="str">
        <f>INDEX(SUM!D:D,MATCH(SUM!$F$3,SUM!B:B,0),0)</f>
        <v>P085</v>
      </c>
      <c r="E969" s="116">
        <v>2020</v>
      </c>
      <c r="F969" s="112" t="s">
        <v>7138</v>
      </c>
      <c r="G969" s="117" t="s">
        <v>15958</v>
      </c>
      <c r="H969" s="114" t="s">
        <v>6735</v>
      </c>
      <c r="I969" s="113">
        <f>'19'!E61</f>
        <v>0</v>
      </c>
      <c r="N969" s="112" t="s">
        <v>3744</v>
      </c>
      <c r="O969" s="112" t="s">
        <v>3502</v>
      </c>
      <c r="P969" s="112" t="s">
        <v>3503</v>
      </c>
    </row>
    <row r="970" spans="2:16" ht="12.75">
      <c r="B970" s="114" t="str">
        <f>INDEX(SUM!D:D,MATCH(SUM!$F$3,SUM!B:B,0),0)</f>
        <v>P085</v>
      </c>
      <c r="E970" s="116">
        <v>2020</v>
      </c>
      <c r="F970" s="112" t="s">
        <v>7139</v>
      </c>
      <c r="G970" s="117" t="s">
        <v>15959</v>
      </c>
      <c r="H970" s="114" t="s">
        <v>6735</v>
      </c>
      <c r="I970" s="113">
        <f>'19'!E62</f>
        <v>0</v>
      </c>
      <c r="N970" s="112" t="s">
        <v>3745</v>
      </c>
      <c r="O970" s="112" t="s">
        <v>3505</v>
      </c>
      <c r="P970" s="112" t="s">
        <v>3506</v>
      </c>
    </row>
    <row r="971" spans="2:16" ht="12.75">
      <c r="B971" s="114" t="str">
        <f>INDEX(SUM!D:D,MATCH(SUM!$F$3,SUM!B:B,0),0)</f>
        <v>P085</v>
      </c>
      <c r="E971" s="116">
        <v>2020</v>
      </c>
      <c r="F971" s="112" t="s">
        <v>7140</v>
      </c>
      <c r="G971" s="117" t="s">
        <v>15960</v>
      </c>
      <c r="H971" s="114" t="s">
        <v>6735</v>
      </c>
      <c r="I971" s="113">
        <f>'19'!E63</f>
        <v>0</v>
      </c>
      <c r="N971" s="112" t="s">
        <v>3746</v>
      </c>
      <c r="O971" s="112" t="s">
        <v>1050</v>
      </c>
      <c r="P971" s="112" t="s">
        <v>3508</v>
      </c>
    </row>
    <row r="972" spans="2:16" ht="12.75">
      <c r="B972" s="114" t="str">
        <f>INDEX(SUM!D:D,MATCH(SUM!$F$3,SUM!B:B,0),0)</f>
        <v>P085</v>
      </c>
      <c r="E972" s="116">
        <v>2020</v>
      </c>
      <c r="F972" s="112" t="s">
        <v>7141</v>
      </c>
      <c r="G972" s="117" t="s">
        <v>15961</v>
      </c>
      <c r="H972" s="114" t="s">
        <v>6735</v>
      </c>
      <c r="I972" s="113">
        <f>'19'!E64</f>
        <v>0</v>
      </c>
      <c r="N972" s="112" t="s">
        <v>3747</v>
      </c>
      <c r="O972" s="112" t="s">
        <v>3286</v>
      </c>
      <c r="P972" s="112" t="s">
        <v>3510</v>
      </c>
    </row>
    <row r="973" spans="2:16" ht="12.75">
      <c r="B973" s="114" t="str">
        <f>INDEX(SUM!D:D,MATCH(SUM!$F$3,SUM!B:B,0),0)</f>
        <v>P085</v>
      </c>
      <c r="E973" s="116">
        <v>2020</v>
      </c>
      <c r="F973" s="112" t="s">
        <v>7142</v>
      </c>
      <c r="G973" s="117" t="s">
        <v>15962</v>
      </c>
      <c r="H973" s="114" t="s">
        <v>6735</v>
      </c>
      <c r="I973" s="113">
        <f>'19'!E65</f>
        <v>0</v>
      </c>
      <c r="N973" s="112" t="s">
        <v>3748</v>
      </c>
      <c r="O973" s="112" t="s">
        <v>3512</v>
      </c>
      <c r="P973" s="112" t="s">
        <v>3513</v>
      </c>
    </row>
    <row r="974" spans="2:16" ht="12.75">
      <c r="B974" s="114" t="str">
        <f>INDEX(SUM!D:D,MATCH(SUM!$F$3,SUM!B:B,0),0)</f>
        <v>P085</v>
      </c>
      <c r="E974" s="116">
        <v>2020</v>
      </c>
      <c r="F974" s="112" t="s">
        <v>7143</v>
      </c>
      <c r="G974" s="117" t="s">
        <v>15963</v>
      </c>
      <c r="H974" s="114" t="s">
        <v>6735</v>
      </c>
      <c r="I974" s="113">
        <f>'19'!E66</f>
        <v>0</v>
      </c>
      <c r="N974" s="112" t="s">
        <v>3749</v>
      </c>
      <c r="O974" s="112" t="s">
        <v>3515</v>
      </c>
      <c r="P974" s="112" t="s">
        <v>3516</v>
      </c>
    </row>
    <row r="975" spans="2:16" ht="12.75">
      <c r="B975" s="114" t="str">
        <f>INDEX(SUM!D:D,MATCH(SUM!$F$3,SUM!B:B,0),0)</f>
        <v>P085</v>
      </c>
      <c r="E975" s="116">
        <v>2020</v>
      </c>
      <c r="F975" s="112" t="s">
        <v>7144</v>
      </c>
      <c r="G975" s="117" t="s">
        <v>15964</v>
      </c>
      <c r="H975" s="114" t="s">
        <v>6735</v>
      </c>
      <c r="I975" s="113">
        <f>'19'!E67</f>
        <v>0</v>
      </c>
      <c r="N975" s="112" t="s">
        <v>3750</v>
      </c>
      <c r="O975" s="112" t="s">
        <v>3518</v>
      </c>
      <c r="P975" s="112" t="s">
        <v>3519</v>
      </c>
    </row>
    <row r="976" spans="2:16" ht="12.75">
      <c r="B976" s="114" t="str">
        <f>INDEX(SUM!D:D,MATCH(SUM!$F$3,SUM!B:B,0),0)</f>
        <v>P085</v>
      </c>
      <c r="E976" s="116">
        <v>2020</v>
      </c>
      <c r="F976" s="112" t="s">
        <v>7145</v>
      </c>
      <c r="G976" s="117" t="s">
        <v>15965</v>
      </c>
      <c r="H976" s="114" t="s">
        <v>6735</v>
      </c>
      <c r="I976" s="113">
        <f>'19'!E68</f>
        <v>0</v>
      </c>
      <c r="N976" s="112" t="s">
        <v>3751</v>
      </c>
      <c r="O976" s="112" t="s">
        <v>3521</v>
      </c>
      <c r="P976" s="112" t="s">
        <v>3522</v>
      </c>
    </row>
    <row r="977" spans="2:16" ht="12.75">
      <c r="B977" s="114" t="str">
        <f>INDEX(SUM!D:D,MATCH(SUM!$F$3,SUM!B:B,0),0)</f>
        <v>P085</v>
      </c>
      <c r="E977" s="116">
        <v>2020</v>
      </c>
      <c r="F977" s="112" t="s">
        <v>7146</v>
      </c>
      <c r="G977" s="117" t="s">
        <v>15966</v>
      </c>
      <c r="H977" s="114" t="s">
        <v>6735</v>
      </c>
      <c r="I977" s="113">
        <f>'19'!E69</f>
        <v>0</v>
      </c>
      <c r="N977" s="112" t="s">
        <v>3752</v>
      </c>
      <c r="O977" s="112" t="s">
        <v>3524</v>
      </c>
      <c r="P977" s="112" t="s">
        <v>3525</v>
      </c>
    </row>
    <row r="978" spans="2:16" ht="12.75">
      <c r="B978" s="114" t="str">
        <f>INDEX(SUM!D:D,MATCH(SUM!$F$3,SUM!B:B,0),0)</f>
        <v>P085</v>
      </c>
      <c r="E978" s="116">
        <v>2020</v>
      </c>
      <c r="F978" s="112" t="s">
        <v>7147</v>
      </c>
      <c r="G978" s="117" t="s">
        <v>15967</v>
      </c>
      <c r="H978" s="114" t="s">
        <v>6735</v>
      </c>
      <c r="I978" s="113">
        <f>'19'!E70</f>
        <v>0</v>
      </c>
      <c r="N978" s="112" t="s">
        <v>3753</v>
      </c>
      <c r="O978" s="112" t="s">
        <v>3527</v>
      </c>
      <c r="P978" s="112" t="s">
        <v>3528</v>
      </c>
    </row>
    <row r="979" spans="2:16" ht="12.75">
      <c r="B979" s="114" t="str">
        <f>INDEX(SUM!D:D,MATCH(SUM!$F$3,SUM!B:B,0),0)</f>
        <v>P085</v>
      </c>
      <c r="E979" s="116">
        <v>2020</v>
      </c>
      <c r="F979" s="112" t="s">
        <v>7148</v>
      </c>
      <c r="G979" s="117" t="s">
        <v>15968</v>
      </c>
      <c r="H979" s="114" t="s">
        <v>6735</v>
      </c>
      <c r="I979" s="113">
        <f>'19'!E71</f>
        <v>0</v>
      </c>
      <c r="N979" s="112" t="s">
        <v>3754</v>
      </c>
      <c r="O979" s="112" t="s">
        <v>3530</v>
      </c>
      <c r="P979" s="112" t="s">
        <v>3531</v>
      </c>
    </row>
    <row r="980" spans="2:16" ht="12.75">
      <c r="B980" s="114" t="str">
        <f>INDEX(SUM!D:D,MATCH(SUM!$F$3,SUM!B:B,0),0)</f>
        <v>P085</v>
      </c>
      <c r="E980" s="116">
        <v>2020</v>
      </c>
      <c r="F980" s="112" t="s">
        <v>7149</v>
      </c>
      <c r="G980" s="117" t="s">
        <v>15969</v>
      </c>
      <c r="H980" s="114" t="s">
        <v>6735</v>
      </c>
      <c r="I980" s="113">
        <f>'19'!E72</f>
        <v>0</v>
      </c>
      <c r="N980" s="112" t="s">
        <v>3755</v>
      </c>
      <c r="O980" s="112" t="s">
        <v>3533</v>
      </c>
      <c r="P980" s="112" t="s">
        <v>3534</v>
      </c>
    </row>
    <row r="981" spans="2:16" ht="12.75">
      <c r="B981" s="114" t="str">
        <f>INDEX(SUM!D:D,MATCH(SUM!$F$3,SUM!B:B,0),0)</f>
        <v>P085</v>
      </c>
      <c r="E981" s="116">
        <v>2020</v>
      </c>
      <c r="F981" s="112" t="s">
        <v>7150</v>
      </c>
      <c r="G981" s="117" t="s">
        <v>15970</v>
      </c>
      <c r="H981" s="114" t="s">
        <v>6735</v>
      </c>
      <c r="I981" s="113">
        <f>'19'!E73</f>
        <v>0</v>
      </c>
      <c r="N981" s="112" t="s">
        <v>3756</v>
      </c>
      <c r="O981" s="112" t="s">
        <v>3536</v>
      </c>
      <c r="P981" s="112" t="s">
        <v>3537</v>
      </c>
    </row>
    <row r="982" spans="2:16" ht="12.75">
      <c r="B982" s="114" t="str">
        <f>INDEX(SUM!D:D,MATCH(SUM!$F$3,SUM!B:B,0),0)</f>
        <v>P085</v>
      </c>
      <c r="E982" s="116">
        <v>2020</v>
      </c>
      <c r="F982" s="112" t="s">
        <v>7151</v>
      </c>
      <c r="G982" s="117" t="s">
        <v>15971</v>
      </c>
      <c r="H982" s="114" t="s">
        <v>6735</v>
      </c>
      <c r="I982" s="113">
        <f>'19'!E74</f>
        <v>0</v>
      </c>
      <c r="N982" s="112" t="s">
        <v>3757</v>
      </c>
      <c r="O982" s="112" t="s">
        <v>3539</v>
      </c>
      <c r="P982" s="112" t="s">
        <v>3540</v>
      </c>
    </row>
    <row r="983" spans="2:16" ht="12.75">
      <c r="B983" s="114" t="str">
        <f>INDEX(SUM!D:D,MATCH(SUM!$F$3,SUM!B:B,0),0)</f>
        <v>P085</v>
      </c>
      <c r="E983" s="116">
        <v>2020</v>
      </c>
      <c r="F983" s="112" t="s">
        <v>7152</v>
      </c>
      <c r="G983" s="117" t="s">
        <v>15972</v>
      </c>
      <c r="H983" s="114" t="s">
        <v>6735</v>
      </c>
      <c r="I983" s="113">
        <f>'19'!E75</f>
        <v>0</v>
      </c>
      <c r="N983" s="112" t="s">
        <v>3758</v>
      </c>
      <c r="O983" s="112" t="s">
        <v>3542</v>
      </c>
      <c r="P983" s="112" t="s">
        <v>3543</v>
      </c>
    </row>
    <row r="984" spans="2:16" ht="12.75">
      <c r="B984" s="114" t="str">
        <f>INDEX(SUM!D:D,MATCH(SUM!$F$3,SUM!B:B,0),0)</f>
        <v>P085</v>
      </c>
      <c r="E984" s="116">
        <v>2020</v>
      </c>
      <c r="F984" s="112" t="s">
        <v>7153</v>
      </c>
      <c r="G984" s="117" t="s">
        <v>15973</v>
      </c>
      <c r="H984" s="114" t="s">
        <v>6735</v>
      </c>
      <c r="I984" s="113">
        <f>'19'!E76</f>
        <v>0</v>
      </c>
      <c r="N984" s="112" t="s">
        <v>3759</v>
      </c>
      <c r="O984" s="112" t="s">
        <v>3545</v>
      </c>
      <c r="P984" s="112" t="s">
        <v>3546</v>
      </c>
    </row>
    <row r="985" spans="2:16" ht="12.75">
      <c r="B985" s="114" t="str">
        <f>INDEX(SUM!D:D,MATCH(SUM!$F$3,SUM!B:B,0),0)</f>
        <v>P085</v>
      </c>
      <c r="E985" s="116">
        <v>2020</v>
      </c>
      <c r="F985" s="112" t="s">
        <v>7154</v>
      </c>
      <c r="G985" s="117" t="s">
        <v>15974</v>
      </c>
      <c r="H985" s="114" t="s">
        <v>6735</v>
      </c>
      <c r="I985" s="113">
        <f>'19'!E77</f>
        <v>0</v>
      </c>
      <c r="N985" s="112" t="s">
        <v>1552</v>
      </c>
      <c r="O985" s="112" t="s">
        <v>651</v>
      </c>
      <c r="P985" s="112" t="s">
        <v>3760</v>
      </c>
    </row>
    <row r="986" spans="2:16" ht="12.75">
      <c r="B986" s="114" t="str">
        <f>INDEX(SUM!D:D,MATCH(SUM!$F$3,SUM!B:B,0),0)</f>
        <v>P085</v>
      </c>
      <c r="E986" s="116">
        <v>2020</v>
      </c>
      <c r="F986" s="112" t="s">
        <v>7155</v>
      </c>
      <c r="G986" s="117" t="s">
        <v>15975</v>
      </c>
      <c r="H986" s="114" t="s">
        <v>6735</v>
      </c>
      <c r="I986" s="113">
        <f>'19'!E78</f>
        <v>0</v>
      </c>
      <c r="N986" s="112" t="s">
        <v>1553</v>
      </c>
      <c r="O986" s="112" t="s">
        <v>677</v>
      </c>
      <c r="P986" s="112" t="s">
        <v>3761</v>
      </c>
    </row>
    <row r="987" spans="2:16" ht="12.75">
      <c r="B987" s="114" t="str">
        <f>INDEX(SUM!D:D,MATCH(SUM!$F$3,SUM!B:B,0),0)</f>
        <v>P085</v>
      </c>
      <c r="E987" s="116">
        <v>2020</v>
      </c>
      <c r="F987" s="112" t="s">
        <v>7156</v>
      </c>
      <c r="G987" s="117" t="s">
        <v>15976</v>
      </c>
      <c r="H987" s="114" t="s">
        <v>6735</v>
      </c>
      <c r="I987" s="113">
        <f>'19'!E79</f>
        <v>0</v>
      </c>
      <c r="N987" s="112" t="s">
        <v>1554</v>
      </c>
      <c r="O987" s="112" t="s">
        <v>703</v>
      </c>
      <c r="P987" s="112" t="s">
        <v>3762</v>
      </c>
    </row>
    <row r="988" spans="2:16" ht="12.75">
      <c r="B988" s="114" t="str">
        <f>INDEX(SUM!D:D,MATCH(SUM!$F$3,SUM!B:B,0),0)</f>
        <v>P085</v>
      </c>
      <c r="E988" s="116">
        <v>2020</v>
      </c>
      <c r="F988" s="112" t="s">
        <v>7157</v>
      </c>
      <c r="G988" s="117" t="s">
        <v>15977</v>
      </c>
      <c r="H988" s="114" t="s">
        <v>6735</v>
      </c>
      <c r="I988" s="113">
        <f>'19'!E80</f>
        <v>0</v>
      </c>
      <c r="N988" s="112" t="s">
        <v>1555</v>
      </c>
      <c r="O988" s="112" t="s">
        <v>800</v>
      </c>
      <c r="P988" s="112" t="s">
        <v>3763</v>
      </c>
    </row>
    <row r="989" spans="2:16" ht="12.75">
      <c r="B989" s="114" t="str">
        <f>INDEX(SUM!D:D,MATCH(SUM!$F$3,SUM!B:B,0),0)</f>
        <v>P085</v>
      </c>
      <c r="E989" s="116">
        <v>2020</v>
      </c>
      <c r="F989" s="112" t="s">
        <v>7158</v>
      </c>
      <c r="G989" s="117" t="s">
        <v>15978</v>
      </c>
      <c r="H989" s="114" t="s">
        <v>6735</v>
      </c>
      <c r="I989" s="113">
        <f>'19'!E81</f>
        <v>0</v>
      </c>
      <c r="N989" s="112" t="s">
        <v>1556</v>
      </c>
      <c r="O989" s="112" t="s">
        <v>871</v>
      </c>
      <c r="P989" s="112" t="s">
        <v>3764</v>
      </c>
    </row>
    <row r="990" spans="2:16" ht="12.75">
      <c r="B990" s="114" t="str">
        <f>INDEX(SUM!D:D,MATCH(SUM!$F$3,SUM!B:B,0),0)</f>
        <v>P085</v>
      </c>
      <c r="E990" s="116">
        <v>2020</v>
      </c>
      <c r="F990" s="112" t="s">
        <v>7159</v>
      </c>
      <c r="G990" s="117" t="s">
        <v>15979</v>
      </c>
      <c r="H990" s="114" t="s">
        <v>6735</v>
      </c>
      <c r="I990" s="113">
        <f>'19'!E82</f>
        <v>0</v>
      </c>
      <c r="N990" s="112" t="s">
        <v>1557</v>
      </c>
      <c r="O990" s="112" t="s">
        <v>873</v>
      </c>
      <c r="P990" s="112" t="s">
        <v>3765</v>
      </c>
    </row>
    <row r="991" spans="2:16" ht="12.75">
      <c r="B991" s="114" t="str">
        <f>INDEX(SUM!D:D,MATCH(SUM!$F$3,SUM!B:B,0),0)</f>
        <v>P085</v>
      </c>
      <c r="E991" s="116">
        <v>2020</v>
      </c>
      <c r="F991" s="112" t="s">
        <v>7160</v>
      </c>
      <c r="G991" s="117" t="s">
        <v>15980</v>
      </c>
      <c r="H991" s="114" t="s">
        <v>6735</v>
      </c>
      <c r="I991" s="113">
        <f>'19'!E83</f>
        <v>0</v>
      </c>
      <c r="N991" s="112" t="s">
        <v>1558</v>
      </c>
      <c r="O991" s="112" t="s">
        <v>875</v>
      </c>
      <c r="P991" s="112" t="s">
        <v>3766</v>
      </c>
    </row>
    <row r="992" spans="2:16" ht="12.75">
      <c r="B992" s="114" t="str">
        <f>INDEX(SUM!D:D,MATCH(SUM!$F$3,SUM!B:B,0),0)</f>
        <v>P085</v>
      </c>
      <c r="E992" s="116">
        <v>2020</v>
      </c>
      <c r="F992" s="112" t="s">
        <v>7161</v>
      </c>
      <c r="G992" s="117" t="s">
        <v>15981</v>
      </c>
      <c r="H992" s="114" t="s">
        <v>6735</v>
      </c>
      <c r="I992" s="113">
        <f>'19'!E84</f>
        <v>0</v>
      </c>
      <c r="N992" s="112" t="s">
        <v>1559</v>
      </c>
      <c r="O992" s="112" t="s">
        <v>924</v>
      </c>
      <c r="P992" s="112" t="s">
        <v>3767</v>
      </c>
    </row>
    <row r="993" spans="2:16" ht="12.75">
      <c r="B993" s="114" t="str">
        <f>INDEX(SUM!D:D,MATCH(SUM!$F$3,SUM!B:B,0),0)</f>
        <v>P085</v>
      </c>
      <c r="E993" s="116">
        <v>2020</v>
      </c>
      <c r="F993" s="112" t="s">
        <v>7162</v>
      </c>
      <c r="G993" s="117" t="s">
        <v>15982</v>
      </c>
      <c r="H993" s="114" t="s">
        <v>6735</v>
      </c>
      <c r="I993" s="113">
        <f>'19'!E85</f>
        <v>0</v>
      </c>
      <c r="N993" s="112" t="s">
        <v>1560</v>
      </c>
      <c r="O993" s="112" t="s">
        <v>926</v>
      </c>
      <c r="P993" s="112" t="s">
        <v>3768</v>
      </c>
    </row>
    <row r="994" spans="2:16" ht="12.75">
      <c r="B994" s="114" t="str">
        <f>INDEX(SUM!D:D,MATCH(SUM!$F$3,SUM!B:B,0),0)</f>
        <v>P085</v>
      </c>
      <c r="E994" s="116">
        <v>2020</v>
      </c>
      <c r="F994" s="112" t="s">
        <v>7163</v>
      </c>
      <c r="G994" s="117" t="s">
        <v>15983</v>
      </c>
      <c r="H994" s="114" t="s">
        <v>6735</v>
      </c>
      <c r="I994" s="113">
        <f>'19'!E86</f>
        <v>0</v>
      </c>
      <c r="N994" s="112" t="s">
        <v>1561</v>
      </c>
      <c r="O994" s="112" t="s">
        <v>929</v>
      </c>
      <c r="P994" s="112" t="s">
        <v>3769</v>
      </c>
    </row>
    <row r="995" spans="2:16" ht="12.75">
      <c r="B995" s="114" t="str">
        <f>INDEX(SUM!D:D,MATCH(SUM!$F$3,SUM!B:B,0),0)</f>
        <v>P085</v>
      </c>
      <c r="E995" s="116">
        <v>2020</v>
      </c>
      <c r="F995" s="112" t="s">
        <v>7164</v>
      </c>
      <c r="G995" s="117" t="s">
        <v>15984</v>
      </c>
      <c r="H995" s="114" t="s">
        <v>6735</v>
      </c>
      <c r="I995" s="113">
        <f>'19'!E87</f>
        <v>0</v>
      </c>
      <c r="N995" s="112" t="s">
        <v>1562</v>
      </c>
      <c r="O995" s="112" t="s">
        <v>945</v>
      </c>
      <c r="P995" s="112" t="s">
        <v>3770</v>
      </c>
    </row>
    <row r="996" spans="2:16" ht="12.75">
      <c r="B996" s="114" t="str">
        <f>INDEX(SUM!D:D,MATCH(SUM!$F$3,SUM!B:B,0),0)</f>
        <v>P085</v>
      </c>
      <c r="E996" s="116">
        <v>2020</v>
      </c>
      <c r="F996" s="112" t="s">
        <v>7165</v>
      </c>
      <c r="G996" s="117" t="s">
        <v>15985</v>
      </c>
      <c r="H996" s="114" t="s">
        <v>6735</v>
      </c>
      <c r="I996" s="113">
        <f>'19'!E88</f>
        <v>0</v>
      </c>
      <c r="N996" s="112" t="s">
        <v>1563</v>
      </c>
      <c r="O996" s="112" t="s">
        <v>948</v>
      </c>
      <c r="P996" s="112" t="s">
        <v>3771</v>
      </c>
    </row>
    <row r="997" spans="2:16" ht="12.75">
      <c r="B997" s="114" t="str">
        <f>INDEX(SUM!D:D,MATCH(SUM!$F$3,SUM!B:B,0),0)</f>
        <v>P085</v>
      </c>
      <c r="E997" s="116">
        <v>2020</v>
      </c>
      <c r="F997" s="112" t="s">
        <v>7166</v>
      </c>
      <c r="G997" s="117" t="s">
        <v>15986</v>
      </c>
      <c r="H997" s="114" t="s">
        <v>6735</v>
      </c>
      <c r="I997" s="113">
        <f>'19'!E89</f>
        <v>0</v>
      </c>
      <c r="N997" s="112" t="s">
        <v>1564</v>
      </c>
      <c r="O997" s="112" t="s">
        <v>956</v>
      </c>
      <c r="P997" s="112" t="s">
        <v>3772</v>
      </c>
    </row>
    <row r="998" spans="2:16" ht="12.75">
      <c r="B998" s="114" t="str">
        <f>INDEX(SUM!D:D,MATCH(SUM!$F$3,SUM!B:B,0),0)</f>
        <v>P085</v>
      </c>
      <c r="E998" s="116">
        <v>2020</v>
      </c>
      <c r="F998" s="112" t="s">
        <v>7167</v>
      </c>
      <c r="G998" s="117" t="s">
        <v>15987</v>
      </c>
      <c r="H998" s="114" t="s">
        <v>6735</v>
      </c>
      <c r="I998" s="113">
        <f>'19'!E90</f>
        <v>0</v>
      </c>
      <c r="N998" s="112" t="s">
        <v>3773</v>
      </c>
      <c r="O998" s="112" t="s">
        <v>959</v>
      </c>
      <c r="P998" s="112" t="s">
        <v>3774</v>
      </c>
    </row>
    <row r="999" spans="2:16" ht="12.75">
      <c r="B999" s="114" t="str">
        <f>INDEX(SUM!D:D,MATCH(SUM!$F$3,SUM!B:B,0),0)</f>
        <v>P085</v>
      </c>
      <c r="E999" s="116">
        <v>2020</v>
      </c>
      <c r="F999" s="112" t="s">
        <v>7168</v>
      </c>
      <c r="G999" s="117" t="s">
        <v>15988</v>
      </c>
      <c r="H999" s="114" t="s">
        <v>6735</v>
      </c>
      <c r="I999" s="113">
        <f>'19'!E91</f>
        <v>0</v>
      </c>
      <c r="N999" s="112" t="s">
        <v>1565</v>
      </c>
      <c r="O999" s="112" t="s">
        <v>708</v>
      </c>
      <c r="P999" s="112" t="s">
        <v>1351</v>
      </c>
    </row>
    <row r="1000" spans="2:16" ht="12.75">
      <c r="B1000" s="114" t="str">
        <f>INDEX(SUM!D:D,MATCH(SUM!$F$3,SUM!B:B,0),0)</f>
        <v>P085</v>
      </c>
      <c r="E1000" s="116">
        <v>2020</v>
      </c>
      <c r="F1000" s="112" t="s">
        <v>7169</v>
      </c>
      <c r="G1000" s="117" t="s">
        <v>15989</v>
      </c>
      <c r="H1000" s="114" t="s">
        <v>6735</v>
      </c>
      <c r="I1000" s="113">
        <f>'19'!E92</f>
        <v>0</v>
      </c>
      <c r="N1000" s="112" t="s">
        <v>1566</v>
      </c>
      <c r="O1000" s="112" t="s">
        <v>710</v>
      </c>
      <c r="P1000" s="112" t="s">
        <v>1352</v>
      </c>
    </row>
    <row r="1001" spans="2:16" ht="12.75">
      <c r="B1001" s="114" t="str">
        <f>INDEX(SUM!D:D,MATCH(SUM!$F$3,SUM!B:B,0),0)</f>
        <v>P085</v>
      </c>
      <c r="E1001" s="116">
        <v>2020</v>
      </c>
      <c r="F1001" s="112" t="s">
        <v>7170</v>
      </c>
      <c r="G1001" s="117" t="s">
        <v>15990</v>
      </c>
      <c r="H1001" s="114" t="s">
        <v>6735</v>
      </c>
      <c r="I1001" s="113">
        <f>'19'!E93</f>
        <v>0</v>
      </c>
      <c r="N1001" s="112" t="s">
        <v>1567</v>
      </c>
      <c r="O1001" s="112" t="s">
        <v>713</v>
      </c>
      <c r="P1001" s="112" t="s">
        <v>1353</v>
      </c>
    </row>
    <row r="1002" spans="2:16" ht="12.75">
      <c r="B1002" s="114" t="str">
        <f>INDEX(SUM!D:D,MATCH(SUM!$F$3,SUM!B:B,0),0)</f>
        <v>P085</v>
      </c>
      <c r="E1002" s="116">
        <v>2020</v>
      </c>
      <c r="F1002" s="112" t="s">
        <v>7171</v>
      </c>
      <c r="G1002" s="117" t="s">
        <v>15991</v>
      </c>
      <c r="H1002" s="114" t="s">
        <v>6735</v>
      </c>
      <c r="I1002" s="113">
        <f>'19'!E94</f>
        <v>0</v>
      </c>
      <c r="N1002" s="112" t="s">
        <v>1568</v>
      </c>
      <c r="O1002" s="112" t="s">
        <v>716</v>
      </c>
      <c r="P1002" s="112" t="s">
        <v>1354</v>
      </c>
    </row>
    <row r="1003" spans="2:16" ht="12.75">
      <c r="B1003" s="114" t="str">
        <f>INDEX(SUM!D:D,MATCH(SUM!$F$3,SUM!B:B,0),0)</f>
        <v>P085</v>
      </c>
      <c r="E1003" s="116">
        <v>2020</v>
      </c>
      <c r="F1003" s="112" t="s">
        <v>7172</v>
      </c>
      <c r="G1003" s="117" t="s">
        <v>15992</v>
      </c>
      <c r="H1003" s="114" t="s">
        <v>6735</v>
      </c>
      <c r="I1003" s="113">
        <f>'19'!E95</f>
        <v>0</v>
      </c>
      <c r="N1003" s="112" t="s">
        <v>1569</v>
      </c>
      <c r="O1003" s="112" t="s">
        <v>719</v>
      </c>
      <c r="P1003" s="112" t="s">
        <v>1355</v>
      </c>
    </row>
    <row r="1004" spans="2:16" ht="12.75">
      <c r="B1004" s="114" t="str">
        <f>INDEX(SUM!D:D,MATCH(SUM!$F$3,SUM!B:B,0),0)</f>
        <v>P085</v>
      </c>
      <c r="E1004" s="116">
        <v>2020</v>
      </c>
      <c r="F1004" s="112" t="s">
        <v>7173</v>
      </c>
      <c r="G1004" s="117" t="s">
        <v>15993</v>
      </c>
      <c r="H1004" s="114" t="s">
        <v>6735</v>
      </c>
      <c r="I1004" s="113">
        <f>'19'!E96</f>
        <v>0</v>
      </c>
      <c r="N1004" s="112" t="s">
        <v>1570</v>
      </c>
      <c r="O1004" s="112" t="s">
        <v>820</v>
      </c>
      <c r="P1004" s="112" t="s">
        <v>1356</v>
      </c>
    </row>
    <row r="1005" spans="2:16" ht="12.75">
      <c r="B1005" s="114" t="str">
        <f>INDEX(SUM!D:D,MATCH(SUM!$F$3,SUM!B:B,0),0)</f>
        <v>P085</v>
      </c>
      <c r="E1005" s="116">
        <v>2020</v>
      </c>
      <c r="F1005" s="112" t="s">
        <v>7174</v>
      </c>
      <c r="G1005" s="117" t="s">
        <v>15994</v>
      </c>
      <c r="H1005" s="114" t="s">
        <v>6735</v>
      </c>
      <c r="I1005" s="113">
        <f>'19'!E97</f>
        <v>0</v>
      </c>
      <c r="N1005" s="112" t="s">
        <v>1571</v>
      </c>
      <c r="O1005" s="112" t="s">
        <v>822</v>
      </c>
      <c r="P1005" s="112" t="s">
        <v>1357</v>
      </c>
    </row>
    <row r="1006" spans="2:16" ht="12.75">
      <c r="B1006" s="114" t="str">
        <f>INDEX(SUM!D:D,MATCH(SUM!$F$3,SUM!B:B,0),0)</f>
        <v>P085</v>
      </c>
      <c r="E1006" s="116">
        <v>2020</v>
      </c>
      <c r="F1006" s="112" t="s">
        <v>7175</v>
      </c>
      <c r="G1006" s="117" t="s">
        <v>15995</v>
      </c>
      <c r="H1006" s="114" t="s">
        <v>6735</v>
      </c>
      <c r="I1006" s="113">
        <f>'19'!E98</f>
        <v>0</v>
      </c>
      <c r="N1006" s="112" t="s">
        <v>1572</v>
      </c>
      <c r="O1006" s="112" t="s">
        <v>824</v>
      </c>
      <c r="P1006" s="112" t="s">
        <v>1358</v>
      </c>
    </row>
    <row r="1007" spans="2:16" ht="12.75">
      <c r="B1007" s="114" t="str">
        <f>INDEX(SUM!D:D,MATCH(SUM!$F$3,SUM!B:B,0),0)</f>
        <v>P085</v>
      </c>
      <c r="E1007" s="116">
        <v>2020</v>
      </c>
      <c r="F1007" s="112" t="s">
        <v>7176</v>
      </c>
      <c r="G1007" s="117" t="s">
        <v>15996</v>
      </c>
      <c r="H1007" s="114" t="s">
        <v>6735</v>
      </c>
      <c r="I1007" s="113">
        <f>'19'!E99</f>
        <v>0</v>
      </c>
      <c r="N1007" s="112" t="s">
        <v>1573</v>
      </c>
      <c r="O1007" s="112" t="s">
        <v>3206</v>
      </c>
      <c r="P1007" s="112" t="s">
        <v>1359</v>
      </c>
    </row>
    <row r="1008" spans="2:16" ht="12.75">
      <c r="B1008" s="114" t="str">
        <f>INDEX(SUM!D:D,MATCH(SUM!$F$3,SUM!B:B,0),0)</f>
        <v>P085</v>
      </c>
      <c r="E1008" s="116">
        <v>2020</v>
      </c>
      <c r="F1008" s="112" t="s">
        <v>7177</v>
      </c>
      <c r="G1008" s="117" t="s">
        <v>15997</v>
      </c>
      <c r="H1008" s="114" t="s">
        <v>6735</v>
      </c>
      <c r="I1008" s="113">
        <f>'19'!E100</f>
        <v>0</v>
      </c>
      <c r="N1008" s="112" t="s">
        <v>1574</v>
      </c>
      <c r="O1008" s="112" t="s">
        <v>3391</v>
      </c>
      <c r="P1008" s="112" t="s">
        <v>1360</v>
      </c>
    </row>
    <row r="1009" spans="2:16" ht="12.75">
      <c r="B1009" s="114" t="str">
        <f>INDEX(SUM!D:D,MATCH(SUM!$F$3,SUM!B:B,0),0)</f>
        <v>P085</v>
      </c>
      <c r="E1009" s="116">
        <v>2020</v>
      </c>
      <c r="F1009" s="112" t="s">
        <v>7178</v>
      </c>
      <c r="G1009" s="117" t="s">
        <v>15998</v>
      </c>
      <c r="H1009" s="114" t="s">
        <v>6736</v>
      </c>
      <c r="I1009" s="113">
        <f>'19'!F11</f>
        <v>6</v>
      </c>
      <c r="N1009" s="112" t="s">
        <v>1575</v>
      </c>
      <c r="O1009" s="112" t="s">
        <v>3392</v>
      </c>
      <c r="P1009" s="112" t="s">
        <v>1361</v>
      </c>
    </row>
    <row r="1010" spans="2:16" ht="12.75">
      <c r="B1010" s="114" t="str">
        <f>INDEX(SUM!D:D,MATCH(SUM!$F$3,SUM!B:B,0),0)</f>
        <v>P085</v>
      </c>
      <c r="E1010" s="116">
        <v>2020</v>
      </c>
      <c r="F1010" s="112" t="s">
        <v>7179</v>
      </c>
      <c r="G1010" s="117" t="s">
        <v>15999</v>
      </c>
      <c r="H1010" s="114" t="s">
        <v>6736</v>
      </c>
      <c r="I1010" s="113">
        <f>'19'!F12</f>
        <v>0</v>
      </c>
      <c r="N1010" s="112" t="s">
        <v>1576</v>
      </c>
      <c r="O1010" s="112" t="s">
        <v>3393</v>
      </c>
      <c r="P1010" s="112" t="s">
        <v>1362</v>
      </c>
    </row>
    <row r="1011" spans="2:16" ht="12.75">
      <c r="B1011" s="114" t="str">
        <f>INDEX(SUM!D:D,MATCH(SUM!$F$3,SUM!B:B,0),0)</f>
        <v>P085</v>
      </c>
      <c r="E1011" s="116">
        <v>2020</v>
      </c>
      <c r="F1011" s="112" t="s">
        <v>7180</v>
      </c>
      <c r="G1011" s="117" t="s">
        <v>16000</v>
      </c>
      <c r="H1011" s="114" t="s">
        <v>6736</v>
      </c>
      <c r="I1011" s="113">
        <f>'19'!F13</f>
        <v>0</v>
      </c>
      <c r="N1011" s="112" t="s">
        <v>1577</v>
      </c>
      <c r="O1011" s="112" t="s">
        <v>3394</v>
      </c>
      <c r="P1011" s="112" t="s">
        <v>1363</v>
      </c>
    </row>
    <row r="1012" spans="2:16" ht="12.75">
      <c r="B1012" s="114" t="str">
        <f>INDEX(SUM!D:D,MATCH(SUM!$F$3,SUM!B:B,0),0)</f>
        <v>P085</v>
      </c>
      <c r="E1012" s="116">
        <v>2020</v>
      </c>
      <c r="F1012" s="112" t="s">
        <v>7181</v>
      </c>
      <c r="G1012" s="117" t="s">
        <v>16001</v>
      </c>
      <c r="H1012" s="114" t="s">
        <v>6736</v>
      </c>
      <c r="I1012" s="113">
        <f>'19'!F14</f>
        <v>0</v>
      </c>
      <c r="N1012" s="112" t="s">
        <v>3775</v>
      </c>
      <c r="O1012" s="112" t="s">
        <v>3396</v>
      </c>
      <c r="P1012" s="112" t="s">
        <v>3397</v>
      </c>
    </row>
    <row r="1013" spans="2:16" ht="12.75">
      <c r="B1013" s="114" t="str">
        <f>INDEX(SUM!D:D,MATCH(SUM!$F$3,SUM!B:B,0),0)</f>
        <v>P085</v>
      </c>
      <c r="E1013" s="116">
        <v>2020</v>
      </c>
      <c r="F1013" s="112" t="s">
        <v>7182</v>
      </c>
      <c r="G1013" s="117" t="s">
        <v>16002</v>
      </c>
      <c r="H1013" s="114" t="s">
        <v>6736</v>
      </c>
      <c r="I1013" s="113">
        <f>'19'!F15</f>
        <v>0</v>
      </c>
      <c r="N1013" s="112" t="s">
        <v>3776</v>
      </c>
      <c r="O1013" s="112" t="s">
        <v>1035</v>
      </c>
      <c r="P1013" s="112" t="s">
        <v>1364</v>
      </c>
    </row>
    <row r="1014" spans="2:16" ht="12.75">
      <c r="B1014" s="114" t="str">
        <f>INDEX(SUM!D:D,MATCH(SUM!$F$3,SUM!B:B,0),0)</f>
        <v>P085</v>
      </c>
      <c r="E1014" s="116">
        <v>2020</v>
      </c>
      <c r="F1014" s="112" t="s">
        <v>7183</v>
      </c>
      <c r="G1014" s="117" t="s">
        <v>16003</v>
      </c>
      <c r="H1014" s="114" t="s">
        <v>6736</v>
      </c>
      <c r="I1014" s="113">
        <f>'19'!F16</f>
        <v>0</v>
      </c>
      <c r="N1014" s="112" t="s">
        <v>3777</v>
      </c>
      <c r="O1014" s="112" t="s">
        <v>1036</v>
      </c>
      <c r="P1014" s="112" t="s">
        <v>1365</v>
      </c>
    </row>
    <row r="1015" spans="2:16" ht="12.75">
      <c r="B1015" s="114" t="str">
        <f>INDEX(SUM!D:D,MATCH(SUM!$F$3,SUM!B:B,0),0)</f>
        <v>P085</v>
      </c>
      <c r="E1015" s="116">
        <v>2020</v>
      </c>
      <c r="F1015" s="112" t="s">
        <v>7184</v>
      </c>
      <c r="G1015" s="117" t="s">
        <v>16004</v>
      </c>
      <c r="H1015" s="114" t="s">
        <v>6736</v>
      </c>
      <c r="I1015" s="113">
        <f>'19'!F17</f>
        <v>0</v>
      </c>
      <c r="N1015" s="112" t="s">
        <v>3778</v>
      </c>
      <c r="O1015" s="112" t="s">
        <v>1037</v>
      </c>
      <c r="P1015" s="112" t="s">
        <v>1366</v>
      </c>
    </row>
    <row r="1016" spans="2:16" ht="12.75">
      <c r="B1016" s="114" t="str">
        <f>INDEX(SUM!D:D,MATCH(SUM!$F$3,SUM!B:B,0),0)</f>
        <v>P085</v>
      </c>
      <c r="E1016" s="116">
        <v>2020</v>
      </c>
      <c r="F1016" s="112" t="s">
        <v>7185</v>
      </c>
      <c r="G1016" s="117" t="s">
        <v>16005</v>
      </c>
      <c r="H1016" s="114" t="s">
        <v>6736</v>
      </c>
      <c r="I1016" s="113">
        <f>'19'!F18</f>
        <v>0</v>
      </c>
      <c r="N1016" s="112" t="s">
        <v>3779</v>
      </c>
      <c r="O1016" s="112" t="s">
        <v>1038</v>
      </c>
      <c r="P1016" s="112" t="s">
        <v>1367</v>
      </c>
    </row>
    <row r="1017" spans="2:16" ht="12.75">
      <c r="B1017" s="114" t="str">
        <f>INDEX(SUM!D:D,MATCH(SUM!$F$3,SUM!B:B,0),0)</f>
        <v>P085</v>
      </c>
      <c r="E1017" s="116">
        <v>2020</v>
      </c>
      <c r="F1017" s="112" t="s">
        <v>7186</v>
      </c>
      <c r="G1017" s="117" t="s">
        <v>16006</v>
      </c>
      <c r="H1017" s="114" t="s">
        <v>6736</v>
      </c>
      <c r="I1017" s="113">
        <f>'19'!F19</f>
        <v>0</v>
      </c>
      <c r="N1017" s="112" t="s">
        <v>3780</v>
      </c>
      <c r="O1017" s="112" t="s">
        <v>3115</v>
      </c>
      <c r="P1017" s="112" t="s">
        <v>1368</v>
      </c>
    </row>
    <row r="1018" spans="2:16" ht="12.75">
      <c r="B1018" s="114" t="str">
        <f>INDEX(SUM!D:D,MATCH(SUM!$F$3,SUM!B:B,0),0)</f>
        <v>P085</v>
      </c>
      <c r="E1018" s="116">
        <v>2020</v>
      </c>
      <c r="F1018" s="112" t="s">
        <v>7187</v>
      </c>
      <c r="G1018" s="117" t="s">
        <v>16007</v>
      </c>
      <c r="H1018" s="114" t="s">
        <v>6736</v>
      </c>
      <c r="I1018" s="113">
        <f>'19'!F20</f>
        <v>0</v>
      </c>
      <c r="N1018" s="112" t="s">
        <v>3781</v>
      </c>
      <c r="O1018" s="112" t="s">
        <v>3116</v>
      </c>
      <c r="P1018" s="112" t="s">
        <v>1369</v>
      </c>
    </row>
    <row r="1019" spans="2:16" ht="12.75">
      <c r="B1019" s="114" t="str">
        <f>INDEX(SUM!D:D,MATCH(SUM!$F$3,SUM!B:B,0),0)</f>
        <v>P085</v>
      </c>
      <c r="E1019" s="116">
        <v>2020</v>
      </c>
      <c r="F1019" s="112" t="s">
        <v>7188</v>
      </c>
      <c r="G1019" s="117" t="s">
        <v>16008</v>
      </c>
      <c r="H1019" s="114" t="s">
        <v>6736</v>
      </c>
      <c r="I1019" s="113">
        <f>'19'!F21</f>
        <v>0</v>
      </c>
      <c r="N1019" s="112" t="s">
        <v>3782</v>
      </c>
      <c r="O1019" s="112" t="s">
        <v>3118</v>
      </c>
      <c r="P1019" s="112" t="s">
        <v>1370</v>
      </c>
    </row>
    <row r="1020" spans="2:16" ht="12.75">
      <c r="B1020" s="114" t="str">
        <f>INDEX(SUM!D:D,MATCH(SUM!$F$3,SUM!B:B,0),0)</f>
        <v>P085</v>
      </c>
      <c r="E1020" s="116">
        <v>2020</v>
      </c>
      <c r="F1020" s="112" t="s">
        <v>7189</v>
      </c>
      <c r="G1020" s="117" t="s">
        <v>16009</v>
      </c>
      <c r="H1020" s="114" t="s">
        <v>6736</v>
      </c>
      <c r="I1020" s="113">
        <f>'19'!F22</f>
        <v>0</v>
      </c>
      <c r="N1020" s="112" t="s">
        <v>3783</v>
      </c>
      <c r="O1020" s="112" t="s">
        <v>3126</v>
      </c>
      <c r="P1020" s="112" t="s">
        <v>1371</v>
      </c>
    </row>
    <row r="1021" spans="2:16" ht="12.75">
      <c r="B1021" s="114" t="str">
        <f>INDEX(SUM!D:D,MATCH(SUM!$F$3,SUM!B:B,0),0)</f>
        <v>P085</v>
      </c>
      <c r="E1021" s="116">
        <v>2020</v>
      </c>
      <c r="F1021" s="112" t="s">
        <v>7190</v>
      </c>
      <c r="G1021" s="117" t="s">
        <v>16010</v>
      </c>
      <c r="H1021" s="114" t="s">
        <v>6736</v>
      </c>
      <c r="I1021" s="113">
        <f>'19'!F23</f>
        <v>0</v>
      </c>
      <c r="N1021" s="112" t="s">
        <v>3784</v>
      </c>
      <c r="O1021" s="112" t="s">
        <v>3142</v>
      </c>
      <c r="P1021" s="112" t="s">
        <v>1372</v>
      </c>
    </row>
    <row r="1022" spans="2:16" ht="12.75">
      <c r="B1022" s="114" t="str">
        <f>INDEX(SUM!D:D,MATCH(SUM!$F$3,SUM!B:B,0),0)</f>
        <v>P085</v>
      </c>
      <c r="E1022" s="116">
        <v>2020</v>
      </c>
      <c r="F1022" s="112" t="s">
        <v>7191</v>
      </c>
      <c r="G1022" s="117" t="s">
        <v>16011</v>
      </c>
      <c r="H1022" s="114" t="s">
        <v>6736</v>
      </c>
      <c r="I1022" s="113">
        <f>'19'!F24</f>
        <v>0</v>
      </c>
      <c r="N1022" s="112" t="s">
        <v>3785</v>
      </c>
      <c r="O1022" s="112" t="s">
        <v>3408</v>
      </c>
      <c r="P1022" s="112" t="s">
        <v>1373</v>
      </c>
    </row>
    <row r="1023" spans="2:16" ht="12.75">
      <c r="B1023" s="114" t="str">
        <f>INDEX(SUM!D:D,MATCH(SUM!$F$3,SUM!B:B,0),0)</f>
        <v>P085</v>
      </c>
      <c r="E1023" s="116">
        <v>2020</v>
      </c>
      <c r="F1023" s="112" t="s">
        <v>7192</v>
      </c>
      <c r="G1023" s="117" t="s">
        <v>16012</v>
      </c>
      <c r="H1023" s="114" t="s">
        <v>6736</v>
      </c>
      <c r="I1023" s="113">
        <f>'19'!F25</f>
        <v>0</v>
      </c>
      <c r="N1023" s="112" t="s">
        <v>3786</v>
      </c>
      <c r="O1023" s="112" t="s">
        <v>3410</v>
      </c>
      <c r="P1023" s="112" t="s">
        <v>1374</v>
      </c>
    </row>
    <row r="1024" spans="2:16" ht="12.75">
      <c r="B1024" s="114" t="str">
        <f>INDEX(SUM!D:D,MATCH(SUM!$F$3,SUM!B:B,0),0)</f>
        <v>P085</v>
      </c>
      <c r="E1024" s="116">
        <v>2020</v>
      </c>
      <c r="F1024" s="112" t="s">
        <v>7193</v>
      </c>
      <c r="G1024" s="117" t="s">
        <v>16013</v>
      </c>
      <c r="H1024" s="114" t="s">
        <v>6736</v>
      </c>
      <c r="I1024" s="113">
        <f>'19'!F26</f>
        <v>0</v>
      </c>
      <c r="N1024" s="112" t="s">
        <v>3787</v>
      </c>
      <c r="O1024" s="112" t="s">
        <v>3412</v>
      </c>
      <c r="P1024" s="112" t="s">
        <v>1375</v>
      </c>
    </row>
    <row r="1025" spans="2:16" ht="12.75">
      <c r="B1025" s="114" t="str">
        <f>INDEX(SUM!D:D,MATCH(SUM!$F$3,SUM!B:B,0),0)</f>
        <v>P085</v>
      </c>
      <c r="E1025" s="116">
        <v>2020</v>
      </c>
      <c r="F1025" s="112" t="s">
        <v>7194</v>
      </c>
      <c r="G1025" s="117" t="s">
        <v>16014</v>
      </c>
      <c r="H1025" s="114" t="s">
        <v>6736</v>
      </c>
      <c r="I1025" s="113">
        <f>'19'!F27</f>
        <v>0</v>
      </c>
      <c r="N1025" s="112" t="s">
        <v>3788</v>
      </c>
      <c r="O1025" s="112" t="s">
        <v>3414</v>
      </c>
      <c r="P1025" s="112" t="s">
        <v>1376</v>
      </c>
    </row>
    <row r="1026" spans="2:16" ht="12.75">
      <c r="B1026" s="114" t="str">
        <f>INDEX(SUM!D:D,MATCH(SUM!$F$3,SUM!B:B,0),0)</f>
        <v>P085</v>
      </c>
      <c r="E1026" s="116">
        <v>2020</v>
      </c>
      <c r="F1026" s="112" t="s">
        <v>7195</v>
      </c>
      <c r="G1026" s="117" t="s">
        <v>16015</v>
      </c>
      <c r="H1026" s="114" t="s">
        <v>6736</v>
      </c>
      <c r="I1026" s="113">
        <f>'19'!F28</f>
        <v>0</v>
      </c>
      <c r="N1026" s="112" t="s">
        <v>3789</v>
      </c>
      <c r="O1026" s="112" t="s">
        <v>3416</v>
      </c>
      <c r="P1026" s="112" t="s">
        <v>3417</v>
      </c>
    </row>
    <row r="1027" spans="2:16" ht="12.75">
      <c r="B1027" s="114" t="str">
        <f>INDEX(SUM!D:D,MATCH(SUM!$F$3,SUM!B:B,0),0)</f>
        <v>P085</v>
      </c>
      <c r="E1027" s="116">
        <v>2020</v>
      </c>
      <c r="F1027" s="112" t="s">
        <v>7196</v>
      </c>
      <c r="G1027" s="117" t="s">
        <v>16016</v>
      </c>
      <c r="H1027" s="114" t="s">
        <v>6736</v>
      </c>
      <c r="I1027" s="113">
        <f>'19'!F29</f>
        <v>0</v>
      </c>
      <c r="N1027" s="112" t="s">
        <v>1825</v>
      </c>
      <c r="O1027" s="112" t="s">
        <v>780</v>
      </c>
      <c r="P1027" s="112" t="s">
        <v>3418</v>
      </c>
    </row>
    <row r="1028" spans="2:16" ht="12.75">
      <c r="B1028" s="114" t="str">
        <f>INDEX(SUM!D:D,MATCH(SUM!$F$3,SUM!B:B,0),0)</f>
        <v>P085</v>
      </c>
      <c r="E1028" s="116">
        <v>2020</v>
      </c>
      <c r="F1028" s="112" t="s">
        <v>7197</v>
      </c>
      <c r="G1028" s="117" t="s">
        <v>16017</v>
      </c>
      <c r="H1028" s="114" t="s">
        <v>6736</v>
      </c>
      <c r="I1028" s="113">
        <f>'19'!F30</f>
        <v>0</v>
      </c>
      <c r="N1028" s="112" t="s">
        <v>1826</v>
      </c>
      <c r="O1028" s="112" t="s">
        <v>783</v>
      </c>
      <c r="P1028" s="112" t="s">
        <v>3419</v>
      </c>
    </row>
    <row r="1029" spans="2:16" ht="12.75">
      <c r="B1029" s="114" t="str">
        <f>INDEX(SUM!D:D,MATCH(SUM!$F$3,SUM!B:B,0),0)</f>
        <v>P085</v>
      </c>
      <c r="E1029" s="116">
        <v>2020</v>
      </c>
      <c r="F1029" s="112" t="s">
        <v>7198</v>
      </c>
      <c r="G1029" s="117" t="s">
        <v>16018</v>
      </c>
      <c r="H1029" s="114" t="s">
        <v>6736</v>
      </c>
      <c r="I1029" s="113">
        <f>'19'!F31</f>
        <v>0</v>
      </c>
      <c r="N1029" s="112" t="s">
        <v>1827</v>
      </c>
      <c r="O1029" s="112" t="s">
        <v>786</v>
      </c>
      <c r="P1029" s="112" t="s">
        <v>3420</v>
      </c>
    </row>
    <row r="1030" spans="2:16" ht="12.75">
      <c r="B1030" s="114" t="str">
        <f>INDEX(SUM!D:D,MATCH(SUM!$F$3,SUM!B:B,0),0)</f>
        <v>P085</v>
      </c>
      <c r="E1030" s="116">
        <v>2020</v>
      </c>
      <c r="F1030" s="112" t="s">
        <v>7199</v>
      </c>
      <c r="G1030" s="117" t="s">
        <v>16019</v>
      </c>
      <c r="H1030" s="114" t="s">
        <v>6736</v>
      </c>
      <c r="I1030" s="113">
        <f>'19'!F32</f>
        <v>0</v>
      </c>
      <c r="N1030" s="112" t="s">
        <v>1828</v>
      </c>
      <c r="O1030" s="112" t="s">
        <v>3374</v>
      </c>
      <c r="P1030" s="112" t="s">
        <v>3421</v>
      </c>
    </row>
    <row r="1031" spans="2:16" ht="12.75">
      <c r="B1031" s="114" t="str">
        <f>INDEX(SUM!D:D,MATCH(SUM!$F$3,SUM!B:B,0),0)</f>
        <v>P085</v>
      </c>
      <c r="E1031" s="116">
        <v>2020</v>
      </c>
      <c r="F1031" s="112" t="s">
        <v>7200</v>
      </c>
      <c r="G1031" s="117" t="s">
        <v>16020</v>
      </c>
      <c r="H1031" s="114" t="s">
        <v>6736</v>
      </c>
      <c r="I1031" s="113">
        <f>'19'!F33</f>
        <v>0</v>
      </c>
      <c r="N1031" s="112" t="s">
        <v>1829</v>
      </c>
      <c r="O1031" s="112" t="s">
        <v>3422</v>
      </c>
      <c r="P1031" s="112" t="s">
        <v>3423</v>
      </c>
    </row>
    <row r="1032" spans="2:16" ht="12.75">
      <c r="B1032" s="114" t="str">
        <f>INDEX(SUM!D:D,MATCH(SUM!$F$3,SUM!B:B,0),0)</f>
        <v>P085</v>
      </c>
      <c r="E1032" s="116">
        <v>2020</v>
      </c>
      <c r="F1032" s="112" t="s">
        <v>7201</v>
      </c>
      <c r="G1032" s="117" t="s">
        <v>16021</v>
      </c>
      <c r="H1032" s="114" t="s">
        <v>6736</v>
      </c>
      <c r="I1032" s="113">
        <f>'19'!F34</f>
        <v>0</v>
      </c>
      <c r="N1032" s="112" t="s">
        <v>1830</v>
      </c>
      <c r="O1032" s="112" t="s">
        <v>3424</v>
      </c>
      <c r="P1032" s="112" t="s">
        <v>3425</v>
      </c>
    </row>
    <row r="1033" spans="2:16" ht="12.75">
      <c r="B1033" s="114" t="str">
        <f>INDEX(SUM!D:D,MATCH(SUM!$F$3,SUM!B:B,0),0)</f>
        <v>P085</v>
      </c>
      <c r="E1033" s="116">
        <v>2020</v>
      </c>
      <c r="F1033" s="112" t="s">
        <v>7202</v>
      </c>
      <c r="G1033" s="117" t="s">
        <v>16022</v>
      </c>
      <c r="H1033" s="114" t="s">
        <v>6736</v>
      </c>
      <c r="I1033" s="113">
        <f>'19'!F35</f>
        <v>0</v>
      </c>
      <c r="N1033" s="112" t="s">
        <v>1831</v>
      </c>
      <c r="O1033" s="112" t="s">
        <v>3426</v>
      </c>
      <c r="P1033" s="112" t="s">
        <v>3427</v>
      </c>
    </row>
    <row r="1034" spans="2:16" ht="12.75">
      <c r="B1034" s="114" t="str">
        <f>INDEX(SUM!D:D,MATCH(SUM!$F$3,SUM!B:B,0),0)</f>
        <v>P085</v>
      </c>
      <c r="E1034" s="116">
        <v>2020</v>
      </c>
      <c r="F1034" s="112" t="s">
        <v>7203</v>
      </c>
      <c r="G1034" s="117" t="s">
        <v>16023</v>
      </c>
      <c r="H1034" s="114" t="s">
        <v>6736</v>
      </c>
      <c r="I1034" s="113">
        <f>'19'!F36</f>
        <v>0</v>
      </c>
      <c r="N1034" s="112" t="s">
        <v>1832</v>
      </c>
      <c r="O1034" s="112" t="s">
        <v>3428</v>
      </c>
      <c r="P1034" s="112" t="s">
        <v>3429</v>
      </c>
    </row>
    <row r="1035" spans="2:16" ht="12.75">
      <c r="B1035" s="114" t="str">
        <f>INDEX(SUM!D:D,MATCH(SUM!$F$3,SUM!B:B,0),0)</f>
        <v>P085</v>
      </c>
      <c r="E1035" s="116">
        <v>2020</v>
      </c>
      <c r="F1035" s="112" t="s">
        <v>7204</v>
      </c>
      <c r="G1035" s="117" t="s">
        <v>16024</v>
      </c>
      <c r="H1035" s="114" t="s">
        <v>6736</v>
      </c>
      <c r="I1035" s="113">
        <f>'19'!F37</f>
        <v>0</v>
      </c>
      <c r="N1035" s="112" t="s">
        <v>1833</v>
      </c>
      <c r="O1035" s="112" t="s">
        <v>3430</v>
      </c>
      <c r="P1035" s="112" t="s">
        <v>3431</v>
      </c>
    </row>
    <row r="1036" spans="2:16" ht="12.75">
      <c r="B1036" s="114" t="str">
        <f>INDEX(SUM!D:D,MATCH(SUM!$F$3,SUM!B:B,0),0)</f>
        <v>P085</v>
      </c>
      <c r="E1036" s="116">
        <v>2020</v>
      </c>
      <c r="F1036" s="112" t="s">
        <v>7205</v>
      </c>
      <c r="G1036" s="117" t="s">
        <v>16025</v>
      </c>
      <c r="H1036" s="114" t="s">
        <v>6736</v>
      </c>
      <c r="I1036" s="113">
        <f>'19'!F38</f>
        <v>0</v>
      </c>
      <c r="N1036" s="112" t="s">
        <v>1834</v>
      </c>
      <c r="O1036" s="112" t="s">
        <v>3432</v>
      </c>
      <c r="P1036" s="112" t="s">
        <v>3433</v>
      </c>
    </row>
    <row r="1037" spans="2:16" ht="12.75">
      <c r="B1037" s="114" t="str">
        <f>INDEX(SUM!D:D,MATCH(SUM!$F$3,SUM!B:B,0),0)</f>
        <v>P085</v>
      </c>
      <c r="E1037" s="116">
        <v>2020</v>
      </c>
      <c r="F1037" s="112" t="s">
        <v>7206</v>
      </c>
      <c r="G1037" s="117" t="s">
        <v>16026</v>
      </c>
      <c r="H1037" s="114" t="s">
        <v>6736</v>
      </c>
      <c r="I1037" s="113">
        <f>'19'!F39</f>
        <v>0</v>
      </c>
      <c r="N1037" s="112" t="s">
        <v>1835</v>
      </c>
      <c r="O1037" s="112" t="s">
        <v>3434</v>
      </c>
      <c r="P1037" s="112" t="s">
        <v>3435</v>
      </c>
    </row>
    <row r="1038" spans="2:16" ht="12.75">
      <c r="B1038" s="114" t="str">
        <f>INDEX(SUM!D:D,MATCH(SUM!$F$3,SUM!B:B,0),0)</f>
        <v>P085</v>
      </c>
      <c r="E1038" s="116">
        <v>2020</v>
      </c>
      <c r="F1038" s="112" t="s">
        <v>7207</v>
      </c>
      <c r="G1038" s="117" t="s">
        <v>16027</v>
      </c>
      <c r="H1038" s="114" t="s">
        <v>6736</v>
      </c>
      <c r="I1038" s="113">
        <f>'19'!F40</f>
        <v>0</v>
      </c>
      <c r="N1038" s="112" t="s">
        <v>1836</v>
      </c>
      <c r="O1038" s="112" t="s">
        <v>3436</v>
      </c>
      <c r="P1038" s="112" t="s">
        <v>3437</v>
      </c>
    </row>
    <row r="1039" spans="2:16" ht="12.75">
      <c r="B1039" s="114" t="str">
        <f>INDEX(SUM!D:D,MATCH(SUM!$F$3,SUM!B:B,0),0)</f>
        <v>P085</v>
      </c>
      <c r="E1039" s="116">
        <v>2020</v>
      </c>
      <c r="F1039" s="112" t="s">
        <v>7208</v>
      </c>
      <c r="G1039" s="117" t="s">
        <v>16028</v>
      </c>
      <c r="H1039" s="114" t="s">
        <v>6736</v>
      </c>
      <c r="I1039" s="113">
        <f>'19'!F41</f>
        <v>0</v>
      </c>
      <c r="N1039" s="112" t="s">
        <v>1837</v>
      </c>
      <c r="O1039" s="112" t="s">
        <v>3438</v>
      </c>
      <c r="P1039" s="112" t="s">
        <v>3439</v>
      </c>
    </row>
    <row r="1040" spans="2:16" ht="12.75">
      <c r="B1040" s="114" t="str">
        <f>INDEX(SUM!D:D,MATCH(SUM!$F$3,SUM!B:B,0),0)</f>
        <v>P085</v>
      </c>
      <c r="E1040" s="116">
        <v>2020</v>
      </c>
      <c r="F1040" s="112" t="s">
        <v>7209</v>
      </c>
      <c r="G1040" s="117" t="s">
        <v>16029</v>
      </c>
      <c r="H1040" s="114" t="s">
        <v>6736</v>
      </c>
      <c r="I1040" s="113">
        <f>'19'!F42</f>
        <v>0</v>
      </c>
      <c r="N1040" s="112" t="s">
        <v>3790</v>
      </c>
      <c r="O1040" s="112" t="s">
        <v>3441</v>
      </c>
      <c r="P1040" s="112" t="s">
        <v>3442</v>
      </c>
    </row>
    <row r="1041" spans="2:16" ht="12.75">
      <c r="B1041" s="114" t="str">
        <f>INDEX(SUM!D:D,MATCH(SUM!$F$3,SUM!B:B,0),0)</f>
        <v>P085</v>
      </c>
      <c r="E1041" s="116">
        <v>2020</v>
      </c>
      <c r="F1041" s="112" t="s">
        <v>7210</v>
      </c>
      <c r="G1041" s="117" t="s">
        <v>16030</v>
      </c>
      <c r="H1041" s="114" t="s">
        <v>6736</v>
      </c>
      <c r="I1041" s="113">
        <f>'19'!F43</f>
        <v>0</v>
      </c>
      <c r="N1041" s="112" t="s">
        <v>1838</v>
      </c>
      <c r="O1041" s="112" t="s">
        <v>1018</v>
      </c>
      <c r="P1041" s="112" t="s">
        <v>3443</v>
      </c>
    </row>
    <row r="1042" spans="2:16" ht="12.75">
      <c r="B1042" s="114" t="str">
        <f>INDEX(SUM!D:D,MATCH(SUM!$F$3,SUM!B:B,0),0)</f>
        <v>P085</v>
      </c>
      <c r="E1042" s="116">
        <v>2020</v>
      </c>
      <c r="F1042" s="112" t="s">
        <v>7211</v>
      </c>
      <c r="G1042" s="117" t="s">
        <v>16031</v>
      </c>
      <c r="H1042" s="114" t="s">
        <v>6736</v>
      </c>
      <c r="I1042" s="113">
        <f>'19'!F44</f>
        <v>0</v>
      </c>
      <c r="N1042" s="112" t="s">
        <v>1839</v>
      </c>
      <c r="O1042" s="112" t="s">
        <v>3281</v>
      </c>
      <c r="P1042" s="112" t="s">
        <v>3444</v>
      </c>
    </row>
    <row r="1043" spans="2:16" ht="12.75">
      <c r="B1043" s="114" t="str">
        <f>INDEX(SUM!D:D,MATCH(SUM!$F$3,SUM!B:B,0),0)</f>
        <v>P085</v>
      </c>
      <c r="E1043" s="116">
        <v>2020</v>
      </c>
      <c r="F1043" s="112" t="s">
        <v>7212</v>
      </c>
      <c r="G1043" s="117" t="s">
        <v>16032</v>
      </c>
      <c r="H1043" s="114" t="s">
        <v>6736</v>
      </c>
      <c r="I1043" s="113">
        <f>'19'!F45</f>
        <v>0</v>
      </c>
      <c r="N1043" s="112" t="s">
        <v>1840</v>
      </c>
      <c r="O1043" s="112" t="s">
        <v>1992</v>
      </c>
      <c r="P1043" s="112" t="s">
        <v>3445</v>
      </c>
    </row>
    <row r="1044" spans="2:16" ht="12.75">
      <c r="B1044" s="114" t="str">
        <f>INDEX(SUM!D:D,MATCH(SUM!$F$3,SUM!B:B,0),0)</f>
        <v>P085</v>
      </c>
      <c r="E1044" s="116">
        <v>2020</v>
      </c>
      <c r="F1044" s="112" t="s">
        <v>7213</v>
      </c>
      <c r="G1044" s="117" t="s">
        <v>16033</v>
      </c>
      <c r="H1044" s="114" t="s">
        <v>6736</v>
      </c>
      <c r="I1044" s="113">
        <f>'19'!F46</f>
        <v>0</v>
      </c>
      <c r="N1044" s="112" t="s">
        <v>1841</v>
      </c>
      <c r="O1044" s="112" t="s">
        <v>3446</v>
      </c>
      <c r="P1044" s="112" t="s">
        <v>3447</v>
      </c>
    </row>
    <row r="1045" spans="2:16" ht="12.75">
      <c r="B1045" s="114" t="str">
        <f>INDEX(SUM!D:D,MATCH(SUM!$F$3,SUM!B:B,0),0)</f>
        <v>P085</v>
      </c>
      <c r="E1045" s="116">
        <v>2020</v>
      </c>
      <c r="F1045" s="112" t="s">
        <v>7214</v>
      </c>
      <c r="G1045" s="117" t="s">
        <v>16034</v>
      </c>
      <c r="H1045" s="114" t="s">
        <v>6736</v>
      </c>
      <c r="I1045" s="113">
        <f>'19'!F47</f>
        <v>0</v>
      </c>
      <c r="N1045" s="112" t="s">
        <v>1842</v>
      </c>
      <c r="O1045" s="112" t="s">
        <v>1999</v>
      </c>
      <c r="P1045" s="112" t="s">
        <v>3448</v>
      </c>
    </row>
    <row r="1046" spans="2:16" ht="12.75">
      <c r="B1046" s="114" t="str">
        <f>INDEX(SUM!D:D,MATCH(SUM!$F$3,SUM!B:B,0),0)</f>
        <v>P085</v>
      </c>
      <c r="E1046" s="116">
        <v>2020</v>
      </c>
      <c r="F1046" s="112" t="s">
        <v>7215</v>
      </c>
      <c r="G1046" s="117" t="s">
        <v>16035</v>
      </c>
      <c r="H1046" s="114" t="s">
        <v>6736</v>
      </c>
      <c r="I1046" s="113">
        <f>'19'!F48</f>
        <v>0</v>
      </c>
      <c r="N1046" s="112" t="s">
        <v>1843</v>
      </c>
      <c r="O1046" s="112" t="s">
        <v>3449</v>
      </c>
      <c r="P1046" s="112" t="s">
        <v>3450</v>
      </c>
    </row>
    <row r="1047" spans="2:16" ht="12.75">
      <c r="B1047" s="114" t="str">
        <f>INDEX(SUM!D:D,MATCH(SUM!$F$3,SUM!B:B,0),0)</f>
        <v>P085</v>
      </c>
      <c r="E1047" s="116">
        <v>2020</v>
      </c>
      <c r="F1047" s="112" t="s">
        <v>7216</v>
      </c>
      <c r="G1047" s="117" t="s">
        <v>16036</v>
      </c>
      <c r="H1047" s="114" t="s">
        <v>6736</v>
      </c>
      <c r="I1047" s="113">
        <f>'19'!F49</f>
        <v>0</v>
      </c>
      <c r="N1047" s="112" t="s">
        <v>1844</v>
      </c>
      <c r="O1047" s="112" t="s">
        <v>3451</v>
      </c>
      <c r="P1047" s="112" t="s">
        <v>3452</v>
      </c>
    </row>
    <row r="1048" spans="2:16" ht="12.75">
      <c r="B1048" s="114" t="str">
        <f>INDEX(SUM!D:D,MATCH(SUM!$F$3,SUM!B:B,0),0)</f>
        <v>P085</v>
      </c>
      <c r="E1048" s="116">
        <v>2020</v>
      </c>
      <c r="F1048" s="112" t="s">
        <v>7217</v>
      </c>
      <c r="G1048" s="117" t="s">
        <v>16037</v>
      </c>
      <c r="H1048" s="114" t="s">
        <v>6736</v>
      </c>
      <c r="I1048" s="113">
        <f>'19'!F50</f>
        <v>0</v>
      </c>
      <c r="N1048" s="112" t="s">
        <v>1845</v>
      </c>
      <c r="O1048" s="112" t="s">
        <v>3453</v>
      </c>
      <c r="P1048" s="112" t="s">
        <v>3454</v>
      </c>
    </row>
    <row r="1049" spans="2:16" ht="12.75">
      <c r="B1049" s="114" t="str">
        <f>INDEX(SUM!D:D,MATCH(SUM!$F$3,SUM!B:B,0),0)</f>
        <v>P085</v>
      </c>
      <c r="E1049" s="116">
        <v>2020</v>
      </c>
      <c r="F1049" s="112" t="s">
        <v>7218</v>
      </c>
      <c r="G1049" s="117" t="s">
        <v>16038</v>
      </c>
      <c r="H1049" s="114" t="s">
        <v>6736</v>
      </c>
      <c r="I1049" s="113">
        <f>'19'!F51</f>
        <v>0</v>
      </c>
      <c r="N1049" s="112" t="s">
        <v>1846</v>
      </c>
      <c r="O1049" s="112" t="s">
        <v>3455</v>
      </c>
      <c r="P1049" s="112" t="s">
        <v>3456</v>
      </c>
    </row>
    <row r="1050" spans="2:16" ht="12.75">
      <c r="B1050" s="114" t="str">
        <f>INDEX(SUM!D:D,MATCH(SUM!$F$3,SUM!B:B,0),0)</f>
        <v>P085</v>
      </c>
      <c r="E1050" s="116">
        <v>2020</v>
      </c>
      <c r="F1050" s="112" t="s">
        <v>7219</v>
      </c>
      <c r="G1050" s="117" t="s">
        <v>16039</v>
      </c>
      <c r="H1050" s="114" t="s">
        <v>6736</v>
      </c>
      <c r="I1050" s="113">
        <f>'19'!F52</f>
        <v>0</v>
      </c>
      <c r="N1050" s="112" t="s">
        <v>1847</v>
      </c>
      <c r="O1050" s="112" t="s">
        <v>3457</v>
      </c>
      <c r="P1050" s="112" t="s">
        <v>3458</v>
      </c>
    </row>
    <row r="1051" spans="2:16" ht="12.75">
      <c r="B1051" s="114" t="str">
        <f>INDEX(SUM!D:D,MATCH(SUM!$F$3,SUM!B:B,0),0)</f>
        <v>P085</v>
      </c>
      <c r="E1051" s="116">
        <v>2020</v>
      </c>
      <c r="F1051" s="112" t="s">
        <v>7220</v>
      </c>
      <c r="G1051" s="117" t="s">
        <v>16040</v>
      </c>
      <c r="H1051" s="114" t="s">
        <v>6736</v>
      </c>
      <c r="I1051" s="113">
        <f>'19'!F53</f>
        <v>0</v>
      </c>
      <c r="N1051" s="112" t="s">
        <v>1848</v>
      </c>
      <c r="O1051" s="112" t="s">
        <v>3459</v>
      </c>
      <c r="P1051" s="112" t="s">
        <v>3460</v>
      </c>
    </row>
    <row r="1052" spans="2:16" ht="12.75">
      <c r="B1052" s="114" t="str">
        <f>INDEX(SUM!D:D,MATCH(SUM!$F$3,SUM!B:B,0),0)</f>
        <v>P085</v>
      </c>
      <c r="E1052" s="116">
        <v>2020</v>
      </c>
      <c r="F1052" s="112" t="s">
        <v>7221</v>
      </c>
      <c r="G1052" s="117" t="s">
        <v>16041</v>
      </c>
      <c r="H1052" s="114" t="s">
        <v>6736</v>
      </c>
      <c r="I1052" s="113">
        <f>'19'!F54</f>
        <v>0</v>
      </c>
      <c r="N1052" s="112" t="s">
        <v>1849</v>
      </c>
      <c r="O1052" s="112" t="s">
        <v>3461</v>
      </c>
      <c r="P1052" s="112" t="s">
        <v>3462</v>
      </c>
    </row>
    <row r="1053" spans="2:16" ht="12.75">
      <c r="B1053" s="114" t="str">
        <f>INDEX(SUM!D:D,MATCH(SUM!$F$3,SUM!B:B,0),0)</f>
        <v>P085</v>
      </c>
      <c r="E1053" s="116">
        <v>2020</v>
      </c>
      <c r="F1053" s="112" t="s">
        <v>7222</v>
      </c>
      <c r="G1053" s="117" t="s">
        <v>16042</v>
      </c>
      <c r="H1053" s="114" t="s">
        <v>6736</v>
      </c>
      <c r="I1053" s="113">
        <f>'19'!F55</f>
        <v>0</v>
      </c>
      <c r="N1053" s="112" t="s">
        <v>1850</v>
      </c>
      <c r="O1053" s="112" t="s">
        <v>3463</v>
      </c>
      <c r="P1053" s="112" t="s">
        <v>3464</v>
      </c>
    </row>
    <row r="1054" spans="2:16" ht="12.75">
      <c r="B1054" s="114" t="str">
        <f>INDEX(SUM!D:D,MATCH(SUM!$F$3,SUM!B:B,0),0)</f>
        <v>P085</v>
      </c>
      <c r="E1054" s="116">
        <v>2020</v>
      </c>
      <c r="F1054" s="112" t="s">
        <v>7223</v>
      </c>
      <c r="G1054" s="117" t="s">
        <v>16043</v>
      </c>
      <c r="H1054" s="114" t="s">
        <v>6736</v>
      </c>
      <c r="I1054" s="113">
        <f>'19'!F56</f>
        <v>0</v>
      </c>
      <c r="N1054" s="112" t="s">
        <v>3791</v>
      </c>
      <c r="O1054" s="112" t="s">
        <v>3466</v>
      </c>
      <c r="P1054" s="112" t="s">
        <v>3467</v>
      </c>
    </row>
    <row r="1055" spans="2:16" ht="12.75">
      <c r="B1055" s="114" t="str">
        <f>INDEX(SUM!D:D,MATCH(SUM!$F$3,SUM!B:B,0),0)</f>
        <v>P085</v>
      </c>
      <c r="E1055" s="116">
        <v>2020</v>
      </c>
      <c r="F1055" s="112" t="s">
        <v>7224</v>
      </c>
      <c r="G1055" s="117" t="s">
        <v>16044</v>
      </c>
      <c r="H1055" s="114" t="s">
        <v>6736</v>
      </c>
      <c r="I1055" s="113">
        <f>'19'!F57</f>
        <v>0</v>
      </c>
      <c r="N1055" s="112" t="s">
        <v>3792</v>
      </c>
      <c r="O1055" s="112" t="s">
        <v>1049</v>
      </c>
      <c r="P1055" s="112" t="s">
        <v>3469</v>
      </c>
    </row>
    <row r="1056" spans="2:16" ht="12.75">
      <c r="B1056" s="114" t="str">
        <f>INDEX(SUM!D:D,MATCH(SUM!$F$3,SUM!B:B,0),0)</f>
        <v>P085</v>
      </c>
      <c r="E1056" s="116">
        <v>2020</v>
      </c>
      <c r="F1056" s="112" t="s">
        <v>7225</v>
      </c>
      <c r="G1056" s="117" t="s">
        <v>16045</v>
      </c>
      <c r="H1056" s="114" t="s">
        <v>6736</v>
      </c>
      <c r="I1056" s="113">
        <f>'19'!F58</f>
        <v>0</v>
      </c>
      <c r="N1056" s="112" t="s">
        <v>3793</v>
      </c>
      <c r="O1056" s="112" t="s">
        <v>3179</v>
      </c>
      <c r="P1056" s="112" t="s">
        <v>3471</v>
      </c>
    </row>
    <row r="1057" spans="2:16" ht="12.75">
      <c r="B1057" s="114" t="str">
        <f>INDEX(SUM!D:D,MATCH(SUM!$F$3,SUM!B:B,0),0)</f>
        <v>P085</v>
      </c>
      <c r="E1057" s="116">
        <v>2020</v>
      </c>
      <c r="F1057" s="112" t="s">
        <v>7226</v>
      </c>
      <c r="G1057" s="117" t="s">
        <v>16046</v>
      </c>
      <c r="H1057" s="114" t="s">
        <v>6736</v>
      </c>
      <c r="I1057" s="113">
        <f>'19'!F59</f>
        <v>0</v>
      </c>
      <c r="N1057" s="112" t="s">
        <v>3794</v>
      </c>
      <c r="O1057" s="112" t="s">
        <v>3182</v>
      </c>
      <c r="P1057" s="112" t="s">
        <v>3473</v>
      </c>
    </row>
    <row r="1058" spans="2:16" ht="12.75">
      <c r="B1058" s="114" t="str">
        <f>INDEX(SUM!D:D,MATCH(SUM!$F$3,SUM!B:B,0),0)</f>
        <v>P085</v>
      </c>
      <c r="E1058" s="116">
        <v>2020</v>
      </c>
      <c r="F1058" s="112" t="s">
        <v>7227</v>
      </c>
      <c r="G1058" s="117" t="s">
        <v>16047</v>
      </c>
      <c r="H1058" s="114" t="s">
        <v>6736</v>
      </c>
      <c r="I1058" s="113">
        <f>'19'!F60</f>
        <v>0</v>
      </c>
      <c r="N1058" s="112" t="s">
        <v>3795</v>
      </c>
      <c r="O1058" s="112" t="s">
        <v>3475</v>
      </c>
      <c r="P1058" s="112" t="s">
        <v>3476</v>
      </c>
    </row>
    <row r="1059" spans="2:16" ht="12.75">
      <c r="B1059" s="114" t="str">
        <f>INDEX(SUM!D:D,MATCH(SUM!$F$3,SUM!B:B,0),0)</f>
        <v>P085</v>
      </c>
      <c r="E1059" s="116">
        <v>2020</v>
      </c>
      <c r="F1059" s="112" t="s">
        <v>7228</v>
      </c>
      <c r="G1059" s="117" t="s">
        <v>16048</v>
      </c>
      <c r="H1059" s="114" t="s">
        <v>6736</v>
      </c>
      <c r="I1059" s="113">
        <f>'19'!F61</f>
        <v>0</v>
      </c>
      <c r="N1059" s="112" t="s">
        <v>3796</v>
      </c>
      <c r="O1059" s="112" t="s">
        <v>3478</v>
      </c>
      <c r="P1059" s="112" t="s">
        <v>3479</v>
      </c>
    </row>
    <row r="1060" spans="2:16" ht="12.75">
      <c r="B1060" s="114" t="str">
        <f>INDEX(SUM!D:D,MATCH(SUM!$F$3,SUM!B:B,0),0)</f>
        <v>P085</v>
      </c>
      <c r="E1060" s="116">
        <v>2020</v>
      </c>
      <c r="F1060" s="112" t="s">
        <v>7229</v>
      </c>
      <c r="G1060" s="117" t="s">
        <v>16049</v>
      </c>
      <c r="H1060" s="114" t="s">
        <v>6736</v>
      </c>
      <c r="I1060" s="113">
        <f>'19'!F62</f>
        <v>0</v>
      </c>
      <c r="N1060" s="112" t="s">
        <v>3797</v>
      </c>
      <c r="O1060" s="112" t="s">
        <v>3481</v>
      </c>
      <c r="P1060" s="112" t="s">
        <v>3482</v>
      </c>
    </row>
    <row r="1061" spans="2:16" ht="12.75">
      <c r="B1061" s="114" t="str">
        <f>INDEX(SUM!D:D,MATCH(SUM!$F$3,SUM!B:B,0),0)</f>
        <v>P085</v>
      </c>
      <c r="E1061" s="116">
        <v>2020</v>
      </c>
      <c r="F1061" s="112" t="s">
        <v>7230</v>
      </c>
      <c r="G1061" s="117" t="s">
        <v>16050</v>
      </c>
      <c r="H1061" s="114" t="s">
        <v>6736</v>
      </c>
      <c r="I1061" s="113">
        <f>'19'!F63</f>
        <v>0</v>
      </c>
      <c r="N1061" s="112" t="s">
        <v>3798</v>
      </c>
      <c r="O1061" s="112" t="s">
        <v>3484</v>
      </c>
      <c r="P1061" s="112" t="s">
        <v>3485</v>
      </c>
    </row>
    <row r="1062" spans="2:16" ht="12.75">
      <c r="B1062" s="114" t="str">
        <f>INDEX(SUM!D:D,MATCH(SUM!$F$3,SUM!B:B,0),0)</f>
        <v>P085</v>
      </c>
      <c r="E1062" s="116">
        <v>2020</v>
      </c>
      <c r="F1062" s="112" t="s">
        <v>7231</v>
      </c>
      <c r="G1062" s="117" t="s">
        <v>16051</v>
      </c>
      <c r="H1062" s="114" t="s">
        <v>6736</v>
      </c>
      <c r="I1062" s="113">
        <f>'19'!F64</f>
        <v>0</v>
      </c>
      <c r="N1062" s="112" t="s">
        <v>3799</v>
      </c>
      <c r="O1062" s="112" t="s">
        <v>3487</v>
      </c>
      <c r="P1062" s="112" t="s">
        <v>3488</v>
      </c>
    </row>
    <row r="1063" spans="2:16" ht="12.75">
      <c r="B1063" s="114" t="str">
        <f>INDEX(SUM!D:D,MATCH(SUM!$F$3,SUM!B:B,0),0)</f>
        <v>P085</v>
      </c>
      <c r="E1063" s="116">
        <v>2020</v>
      </c>
      <c r="F1063" s="112" t="s">
        <v>7232</v>
      </c>
      <c r="G1063" s="117" t="s">
        <v>16052</v>
      </c>
      <c r="H1063" s="114" t="s">
        <v>6736</v>
      </c>
      <c r="I1063" s="113">
        <f>'19'!F65</f>
        <v>0</v>
      </c>
      <c r="N1063" s="112" t="s">
        <v>3800</v>
      </c>
      <c r="O1063" s="112" t="s">
        <v>3490</v>
      </c>
      <c r="P1063" s="112" t="s">
        <v>3491</v>
      </c>
    </row>
    <row r="1064" spans="2:16" ht="12.75">
      <c r="B1064" s="114" t="str">
        <f>INDEX(SUM!D:D,MATCH(SUM!$F$3,SUM!B:B,0),0)</f>
        <v>P085</v>
      </c>
      <c r="E1064" s="116">
        <v>2020</v>
      </c>
      <c r="F1064" s="112" t="s">
        <v>7233</v>
      </c>
      <c r="G1064" s="117" t="s">
        <v>16053</v>
      </c>
      <c r="H1064" s="114" t="s">
        <v>6736</v>
      </c>
      <c r="I1064" s="113">
        <f>'19'!F66</f>
        <v>0</v>
      </c>
      <c r="N1064" s="112" t="s">
        <v>3801</v>
      </c>
      <c r="O1064" s="112" t="s">
        <v>3493</v>
      </c>
      <c r="P1064" s="112" t="s">
        <v>3494</v>
      </c>
    </row>
    <row r="1065" spans="2:16" ht="12.75">
      <c r="B1065" s="114" t="str">
        <f>INDEX(SUM!D:D,MATCH(SUM!$F$3,SUM!B:B,0),0)</f>
        <v>P085</v>
      </c>
      <c r="E1065" s="116">
        <v>2020</v>
      </c>
      <c r="F1065" s="112" t="s">
        <v>7234</v>
      </c>
      <c r="G1065" s="117" t="s">
        <v>16054</v>
      </c>
      <c r="H1065" s="114" t="s">
        <v>6736</v>
      </c>
      <c r="I1065" s="113">
        <f>'19'!F67</f>
        <v>0</v>
      </c>
      <c r="N1065" s="112" t="s">
        <v>3802</v>
      </c>
      <c r="O1065" s="112" t="s">
        <v>3496</v>
      </c>
      <c r="P1065" s="112" t="s">
        <v>3497</v>
      </c>
    </row>
    <row r="1066" spans="2:16" ht="12.75">
      <c r="B1066" s="114" t="str">
        <f>INDEX(SUM!D:D,MATCH(SUM!$F$3,SUM!B:B,0),0)</f>
        <v>P085</v>
      </c>
      <c r="E1066" s="116">
        <v>2020</v>
      </c>
      <c r="F1066" s="112" t="s">
        <v>7235</v>
      </c>
      <c r="G1066" s="117" t="s">
        <v>16055</v>
      </c>
      <c r="H1066" s="114" t="s">
        <v>6736</v>
      </c>
      <c r="I1066" s="113">
        <f>'19'!F68</f>
        <v>0</v>
      </c>
      <c r="N1066" s="112" t="s">
        <v>3803</v>
      </c>
      <c r="O1066" s="112" t="s">
        <v>3499</v>
      </c>
      <c r="P1066" s="112" t="s">
        <v>3500</v>
      </c>
    </row>
    <row r="1067" spans="2:16" ht="12.75">
      <c r="B1067" s="114" t="str">
        <f>INDEX(SUM!D:D,MATCH(SUM!$F$3,SUM!B:B,0),0)</f>
        <v>P085</v>
      </c>
      <c r="E1067" s="116">
        <v>2020</v>
      </c>
      <c r="F1067" s="112" t="s">
        <v>7236</v>
      </c>
      <c r="G1067" s="117" t="s">
        <v>16056</v>
      </c>
      <c r="H1067" s="114" t="s">
        <v>6736</v>
      </c>
      <c r="I1067" s="113">
        <f>'19'!F69</f>
        <v>0</v>
      </c>
      <c r="N1067" s="112" t="s">
        <v>3804</v>
      </c>
      <c r="O1067" s="112" t="s">
        <v>3502</v>
      </c>
      <c r="P1067" s="112" t="s">
        <v>3503</v>
      </c>
    </row>
    <row r="1068" spans="2:16" ht="12.75">
      <c r="B1068" s="114" t="str">
        <f>INDEX(SUM!D:D,MATCH(SUM!$F$3,SUM!B:B,0),0)</f>
        <v>P085</v>
      </c>
      <c r="E1068" s="116">
        <v>2020</v>
      </c>
      <c r="F1068" s="112" t="s">
        <v>7237</v>
      </c>
      <c r="G1068" s="117" t="s">
        <v>16057</v>
      </c>
      <c r="H1068" s="114" t="s">
        <v>6736</v>
      </c>
      <c r="I1068" s="113">
        <f>'19'!F70</f>
        <v>0</v>
      </c>
      <c r="N1068" s="112" t="s">
        <v>3805</v>
      </c>
      <c r="O1068" s="112" t="s">
        <v>3505</v>
      </c>
      <c r="P1068" s="112" t="s">
        <v>3506</v>
      </c>
    </row>
    <row r="1069" spans="2:16" ht="12.75">
      <c r="B1069" s="114" t="str">
        <f>INDEX(SUM!D:D,MATCH(SUM!$F$3,SUM!B:B,0),0)</f>
        <v>P085</v>
      </c>
      <c r="E1069" s="116">
        <v>2020</v>
      </c>
      <c r="F1069" s="112" t="s">
        <v>7238</v>
      </c>
      <c r="G1069" s="117" t="s">
        <v>16058</v>
      </c>
      <c r="H1069" s="114" t="s">
        <v>6736</v>
      </c>
      <c r="I1069" s="113">
        <f>'19'!F71</f>
        <v>0</v>
      </c>
      <c r="N1069" s="112" t="s">
        <v>3806</v>
      </c>
      <c r="O1069" s="112" t="s">
        <v>1050</v>
      </c>
      <c r="P1069" s="112" t="s">
        <v>3508</v>
      </c>
    </row>
    <row r="1070" spans="2:16" ht="12.75">
      <c r="B1070" s="114" t="str">
        <f>INDEX(SUM!D:D,MATCH(SUM!$F$3,SUM!B:B,0),0)</f>
        <v>P085</v>
      </c>
      <c r="E1070" s="116">
        <v>2020</v>
      </c>
      <c r="F1070" s="112" t="s">
        <v>7239</v>
      </c>
      <c r="G1070" s="117" t="s">
        <v>16059</v>
      </c>
      <c r="H1070" s="114" t="s">
        <v>6736</v>
      </c>
      <c r="I1070" s="113">
        <f>'19'!F72</f>
        <v>0</v>
      </c>
      <c r="N1070" s="112" t="s">
        <v>3807</v>
      </c>
      <c r="O1070" s="112" t="s">
        <v>3286</v>
      </c>
      <c r="P1070" s="112" t="s">
        <v>3510</v>
      </c>
    </row>
    <row r="1071" spans="2:16" ht="12.75">
      <c r="B1071" s="114" t="str">
        <f>INDEX(SUM!D:D,MATCH(SUM!$F$3,SUM!B:B,0),0)</f>
        <v>P085</v>
      </c>
      <c r="E1071" s="116">
        <v>2020</v>
      </c>
      <c r="F1071" s="112" t="s">
        <v>7240</v>
      </c>
      <c r="G1071" s="117" t="s">
        <v>16060</v>
      </c>
      <c r="H1071" s="114" t="s">
        <v>6736</v>
      </c>
      <c r="I1071" s="113">
        <f>'19'!F73</f>
        <v>0</v>
      </c>
      <c r="N1071" s="112" t="s">
        <v>3808</v>
      </c>
      <c r="O1071" s="112" t="s">
        <v>3512</v>
      </c>
      <c r="P1071" s="112" t="s">
        <v>3513</v>
      </c>
    </row>
    <row r="1072" spans="2:16" ht="12.75">
      <c r="B1072" s="114" t="str">
        <f>INDEX(SUM!D:D,MATCH(SUM!$F$3,SUM!B:B,0),0)</f>
        <v>P085</v>
      </c>
      <c r="E1072" s="116">
        <v>2020</v>
      </c>
      <c r="F1072" s="112" t="s">
        <v>7241</v>
      </c>
      <c r="G1072" s="117" t="s">
        <v>16061</v>
      </c>
      <c r="H1072" s="114" t="s">
        <v>6736</v>
      </c>
      <c r="I1072" s="113">
        <f>'19'!F74</f>
        <v>0</v>
      </c>
      <c r="N1072" s="112" t="s">
        <v>3809</v>
      </c>
      <c r="O1072" s="112" t="s">
        <v>3515</v>
      </c>
      <c r="P1072" s="112" t="s">
        <v>3516</v>
      </c>
    </row>
    <row r="1073" spans="2:16" ht="12.75">
      <c r="B1073" s="114" t="str">
        <f>INDEX(SUM!D:D,MATCH(SUM!$F$3,SUM!B:B,0),0)</f>
        <v>P085</v>
      </c>
      <c r="E1073" s="116">
        <v>2020</v>
      </c>
      <c r="F1073" s="112" t="s">
        <v>7242</v>
      </c>
      <c r="G1073" s="117" t="s">
        <v>16062</v>
      </c>
      <c r="H1073" s="114" t="s">
        <v>6736</v>
      </c>
      <c r="I1073" s="113">
        <f>'19'!F75</f>
        <v>0</v>
      </c>
      <c r="N1073" s="112" t="s">
        <v>3810</v>
      </c>
      <c r="O1073" s="112" t="s">
        <v>3518</v>
      </c>
      <c r="P1073" s="112" t="s">
        <v>3519</v>
      </c>
    </row>
    <row r="1074" spans="2:16" ht="12.75">
      <c r="B1074" s="114" t="str">
        <f>INDEX(SUM!D:D,MATCH(SUM!$F$3,SUM!B:B,0),0)</f>
        <v>P085</v>
      </c>
      <c r="E1074" s="116">
        <v>2020</v>
      </c>
      <c r="F1074" s="112" t="s">
        <v>7243</v>
      </c>
      <c r="G1074" s="117" t="s">
        <v>16063</v>
      </c>
      <c r="H1074" s="114" t="s">
        <v>6736</v>
      </c>
      <c r="I1074" s="113">
        <f>'19'!F76</f>
        <v>0</v>
      </c>
      <c r="N1074" s="112" t="s">
        <v>3811</v>
      </c>
      <c r="O1074" s="112" t="s">
        <v>3521</v>
      </c>
      <c r="P1074" s="112" t="s">
        <v>3522</v>
      </c>
    </row>
    <row r="1075" spans="2:16" ht="12.75">
      <c r="B1075" s="114" t="str">
        <f>INDEX(SUM!D:D,MATCH(SUM!$F$3,SUM!B:B,0),0)</f>
        <v>P085</v>
      </c>
      <c r="E1075" s="116">
        <v>2020</v>
      </c>
      <c r="F1075" s="112" t="s">
        <v>7244</v>
      </c>
      <c r="G1075" s="117" t="s">
        <v>16064</v>
      </c>
      <c r="H1075" s="114" t="s">
        <v>6736</v>
      </c>
      <c r="I1075" s="113">
        <f>'19'!F77</f>
        <v>0</v>
      </c>
      <c r="N1075" s="112" t="s">
        <v>3812</v>
      </c>
      <c r="O1075" s="112" t="s">
        <v>3524</v>
      </c>
      <c r="P1075" s="112" t="s">
        <v>3525</v>
      </c>
    </row>
    <row r="1076" spans="2:16" ht="12.75">
      <c r="B1076" s="114" t="str">
        <f>INDEX(SUM!D:D,MATCH(SUM!$F$3,SUM!B:B,0),0)</f>
        <v>P085</v>
      </c>
      <c r="E1076" s="116">
        <v>2020</v>
      </c>
      <c r="F1076" s="112" t="s">
        <v>7245</v>
      </c>
      <c r="G1076" s="117" t="s">
        <v>16065</v>
      </c>
      <c r="H1076" s="114" t="s">
        <v>6736</v>
      </c>
      <c r="I1076" s="113">
        <f>'19'!F78</f>
        <v>0</v>
      </c>
      <c r="N1076" s="112" t="s">
        <v>3813</v>
      </c>
      <c r="O1076" s="112" t="s">
        <v>3527</v>
      </c>
      <c r="P1076" s="112" t="s">
        <v>3528</v>
      </c>
    </row>
    <row r="1077" spans="2:16" ht="12.75">
      <c r="B1077" s="114" t="str">
        <f>INDEX(SUM!D:D,MATCH(SUM!$F$3,SUM!B:B,0),0)</f>
        <v>P085</v>
      </c>
      <c r="E1077" s="116">
        <v>2020</v>
      </c>
      <c r="F1077" s="112" t="s">
        <v>7246</v>
      </c>
      <c r="G1077" s="117" t="s">
        <v>16066</v>
      </c>
      <c r="H1077" s="114" t="s">
        <v>6736</v>
      </c>
      <c r="I1077" s="113">
        <f>'19'!F79</f>
        <v>0</v>
      </c>
      <c r="N1077" s="112" t="s">
        <v>3814</v>
      </c>
      <c r="O1077" s="112" t="s">
        <v>3530</v>
      </c>
      <c r="P1077" s="112" t="s">
        <v>3531</v>
      </c>
    </row>
    <row r="1078" spans="2:16" ht="12.75">
      <c r="B1078" s="114" t="str">
        <f>INDEX(SUM!D:D,MATCH(SUM!$F$3,SUM!B:B,0),0)</f>
        <v>P085</v>
      </c>
      <c r="E1078" s="116">
        <v>2020</v>
      </c>
      <c r="F1078" s="112" t="s">
        <v>7247</v>
      </c>
      <c r="G1078" s="117" t="s">
        <v>16067</v>
      </c>
      <c r="H1078" s="114" t="s">
        <v>6736</v>
      </c>
      <c r="I1078" s="113">
        <f>'19'!F80</f>
        <v>0</v>
      </c>
      <c r="N1078" s="112" t="s">
        <v>3815</v>
      </c>
      <c r="O1078" s="112" t="s">
        <v>3533</v>
      </c>
      <c r="P1078" s="112" t="s">
        <v>3534</v>
      </c>
    </row>
    <row r="1079" spans="2:16" ht="12.75">
      <c r="B1079" s="114" t="str">
        <f>INDEX(SUM!D:D,MATCH(SUM!$F$3,SUM!B:B,0),0)</f>
        <v>P085</v>
      </c>
      <c r="E1079" s="116">
        <v>2020</v>
      </c>
      <c r="F1079" s="112" t="s">
        <v>7248</v>
      </c>
      <c r="G1079" s="117" t="s">
        <v>16068</v>
      </c>
      <c r="H1079" s="114" t="s">
        <v>6736</v>
      </c>
      <c r="I1079" s="113">
        <f>'19'!F81</f>
        <v>0</v>
      </c>
      <c r="N1079" s="112" t="s">
        <v>3816</v>
      </c>
      <c r="O1079" s="112" t="s">
        <v>3536</v>
      </c>
      <c r="P1079" s="112" t="s">
        <v>3537</v>
      </c>
    </row>
    <row r="1080" spans="2:16" ht="12.75">
      <c r="B1080" s="114" t="str">
        <f>INDEX(SUM!D:D,MATCH(SUM!$F$3,SUM!B:B,0),0)</f>
        <v>P085</v>
      </c>
      <c r="E1080" s="116">
        <v>2020</v>
      </c>
      <c r="F1080" s="112" t="s">
        <v>7249</v>
      </c>
      <c r="G1080" s="117" t="s">
        <v>16069</v>
      </c>
      <c r="H1080" s="114" t="s">
        <v>6736</v>
      </c>
      <c r="I1080" s="113">
        <f>'19'!F82</f>
        <v>0</v>
      </c>
      <c r="N1080" s="112" t="s">
        <v>3817</v>
      </c>
      <c r="O1080" s="112" t="s">
        <v>3539</v>
      </c>
      <c r="P1080" s="112" t="s">
        <v>3540</v>
      </c>
    </row>
    <row r="1081" spans="2:16" ht="12.75">
      <c r="B1081" s="114" t="str">
        <f>INDEX(SUM!D:D,MATCH(SUM!$F$3,SUM!B:B,0),0)</f>
        <v>P085</v>
      </c>
      <c r="E1081" s="116">
        <v>2020</v>
      </c>
      <c r="F1081" s="112" t="s">
        <v>7250</v>
      </c>
      <c r="G1081" s="117" t="s">
        <v>16070</v>
      </c>
      <c r="H1081" s="114" t="s">
        <v>6736</v>
      </c>
      <c r="I1081" s="113">
        <f>'19'!F83</f>
        <v>0</v>
      </c>
      <c r="N1081" s="112" t="s">
        <v>3818</v>
      </c>
      <c r="O1081" s="112" t="s">
        <v>3542</v>
      </c>
      <c r="P1081" s="112" t="s">
        <v>3543</v>
      </c>
    </row>
    <row r="1082" spans="2:16" ht="12.75">
      <c r="B1082" s="114" t="str">
        <f>INDEX(SUM!D:D,MATCH(SUM!$F$3,SUM!B:B,0),0)</f>
        <v>P085</v>
      </c>
      <c r="E1082" s="116">
        <v>2020</v>
      </c>
      <c r="F1082" s="112" t="s">
        <v>7251</v>
      </c>
      <c r="G1082" s="117" t="s">
        <v>16071</v>
      </c>
      <c r="H1082" s="114" t="s">
        <v>6736</v>
      </c>
      <c r="I1082" s="113">
        <f>'19'!F84</f>
        <v>0</v>
      </c>
      <c r="N1082" s="112" t="s">
        <v>3819</v>
      </c>
      <c r="O1082" s="112" t="s">
        <v>3545</v>
      </c>
      <c r="P1082" s="112" t="s">
        <v>3546</v>
      </c>
    </row>
    <row r="1083" spans="2:16" ht="12.75">
      <c r="B1083" s="114" t="str">
        <f>INDEX(SUM!D:D,MATCH(SUM!$F$3,SUM!B:B,0),0)</f>
        <v>P085</v>
      </c>
      <c r="E1083" s="116">
        <v>2020</v>
      </c>
      <c r="F1083" s="112" t="s">
        <v>7252</v>
      </c>
      <c r="G1083" s="117" t="s">
        <v>16072</v>
      </c>
      <c r="H1083" s="114" t="s">
        <v>6736</v>
      </c>
      <c r="I1083" s="113">
        <f>'19'!F85</f>
        <v>0</v>
      </c>
      <c r="N1083" s="112" t="s">
        <v>1578</v>
      </c>
      <c r="O1083" s="112" t="s">
        <v>651</v>
      </c>
      <c r="P1083" s="112" t="s">
        <v>1377</v>
      </c>
    </row>
    <row r="1084" spans="2:16" ht="12.75">
      <c r="B1084" s="114" t="str">
        <f>INDEX(SUM!D:D,MATCH(SUM!$F$3,SUM!B:B,0),0)</f>
        <v>P085</v>
      </c>
      <c r="E1084" s="116">
        <v>2020</v>
      </c>
      <c r="F1084" s="112" t="s">
        <v>7253</v>
      </c>
      <c r="G1084" s="117" t="s">
        <v>16073</v>
      </c>
      <c r="H1084" s="114" t="s">
        <v>6736</v>
      </c>
      <c r="I1084" s="113">
        <f>'19'!F86</f>
        <v>0</v>
      </c>
      <c r="N1084" s="112" t="s">
        <v>1579</v>
      </c>
      <c r="O1084" s="112" t="s">
        <v>677</v>
      </c>
      <c r="P1084" s="112" t="s">
        <v>1378</v>
      </c>
    </row>
    <row r="1085" spans="2:16" ht="12.75">
      <c r="B1085" s="114" t="str">
        <f>INDEX(SUM!D:D,MATCH(SUM!$F$3,SUM!B:B,0),0)</f>
        <v>P085</v>
      </c>
      <c r="E1085" s="116">
        <v>2020</v>
      </c>
      <c r="F1085" s="112" t="s">
        <v>7254</v>
      </c>
      <c r="G1085" s="117" t="s">
        <v>16074</v>
      </c>
      <c r="H1085" s="114" t="s">
        <v>6736</v>
      </c>
      <c r="I1085" s="113">
        <f>'19'!F87</f>
        <v>0</v>
      </c>
      <c r="N1085" s="112" t="s">
        <v>1580</v>
      </c>
      <c r="O1085" s="112" t="s">
        <v>703</v>
      </c>
      <c r="P1085" s="112" t="s">
        <v>1379</v>
      </c>
    </row>
    <row r="1086" spans="2:16" ht="12.75">
      <c r="B1086" s="114" t="str">
        <f>INDEX(SUM!D:D,MATCH(SUM!$F$3,SUM!B:B,0),0)</f>
        <v>P085</v>
      </c>
      <c r="E1086" s="116">
        <v>2020</v>
      </c>
      <c r="F1086" s="112" t="s">
        <v>7255</v>
      </c>
      <c r="G1086" s="117" t="s">
        <v>16075</v>
      </c>
      <c r="H1086" s="114" t="s">
        <v>6736</v>
      </c>
      <c r="I1086" s="113">
        <f>'19'!F88</f>
        <v>0</v>
      </c>
      <c r="N1086" s="112" t="s">
        <v>1581</v>
      </c>
      <c r="O1086" s="112" t="s">
        <v>800</v>
      </c>
      <c r="P1086" s="112" t="s">
        <v>1380</v>
      </c>
    </row>
    <row r="1087" spans="2:16" ht="12.75">
      <c r="B1087" s="114" t="str">
        <f>INDEX(SUM!D:D,MATCH(SUM!$F$3,SUM!B:B,0),0)</f>
        <v>P085</v>
      </c>
      <c r="E1087" s="116">
        <v>2020</v>
      </c>
      <c r="F1087" s="112" t="s">
        <v>7256</v>
      </c>
      <c r="G1087" s="117" t="s">
        <v>16076</v>
      </c>
      <c r="H1087" s="114" t="s">
        <v>6736</v>
      </c>
      <c r="I1087" s="113">
        <f>'19'!F89</f>
        <v>0</v>
      </c>
      <c r="N1087" s="112" t="s">
        <v>1582</v>
      </c>
      <c r="O1087" s="112" t="s">
        <v>871</v>
      </c>
      <c r="P1087" s="112" t="s">
        <v>1381</v>
      </c>
    </row>
    <row r="1088" spans="2:16" ht="12.75">
      <c r="B1088" s="114" t="str">
        <f>INDEX(SUM!D:D,MATCH(SUM!$F$3,SUM!B:B,0),0)</f>
        <v>P085</v>
      </c>
      <c r="E1088" s="116">
        <v>2020</v>
      </c>
      <c r="F1088" s="112" t="s">
        <v>7257</v>
      </c>
      <c r="G1088" s="117" t="s">
        <v>16077</v>
      </c>
      <c r="H1088" s="114" t="s">
        <v>6736</v>
      </c>
      <c r="I1088" s="113">
        <f>'19'!F90</f>
        <v>0</v>
      </c>
      <c r="N1088" s="112" t="s">
        <v>1583</v>
      </c>
      <c r="O1088" s="112" t="s">
        <v>873</v>
      </c>
      <c r="P1088" s="112" t="s">
        <v>1382</v>
      </c>
    </row>
    <row r="1089" spans="2:16" ht="12.75">
      <c r="B1089" s="114" t="str">
        <f>INDEX(SUM!D:D,MATCH(SUM!$F$3,SUM!B:B,0),0)</f>
        <v>P085</v>
      </c>
      <c r="E1089" s="116">
        <v>2020</v>
      </c>
      <c r="F1089" s="112" t="s">
        <v>7258</v>
      </c>
      <c r="G1089" s="117" t="s">
        <v>16078</v>
      </c>
      <c r="H1089" s="114" t="s">
        <v>6736</v>
      </c>
      <c r="I1089" s="113">
        <f>'19'!F91</f>
        <v>0</v>
      </c>
      <c r="N1089" s="112" t="s">
        <v>1584</v>
      </c>
      <c r="O1089" s="112" t="s">
        <v>875</v>
      </c>
      <c r="P1089" s="112" t="s">
        <v>1383</v>
      </c>
    </row>
    <row r="1090" spans="2:16" ht="12.75">
      <c r="B1090" s="114" t="str">
        <f>INDEX(SUM!D:D,MATCH(SUM!$F$3,SUM!B:B,0),0)</f>
        <v>P085</v>
      </c>
      <c r="E1090" s="116">
        <v>2020</v>
      </c>
      <c r="F1090" s="112" t="s">
        <v>7259</v>
      </c>
      <c r="G1090" s="117" t="s">
        <v>16079</v>
      </c>
      <c r="H1090" s="114" t="s">
        <v>6736</v>
      </c>
      <c r="I1090" s="113">
        <f>'19'!F92</f>
        <v>0</v>
      </c>
      <c r="N1090" s="112" t="s">
        <v>1585</v>
      </c>
      <c r="O1090" s="112" t="s">
        <v>924</v>
      </c>
      <c r="P1090" s="112" t="s">
        <v>1384</v>
      </c>
    </row>
    <row r="1091" spans="2:16" ht="12.75">
      <c r="B1091" s="114" t="str">
        <f>INDEX(SUM!D:D,MATCH(SUM!$F$3,SUM!B:B,0),0)</f>
        <v>P085</v>
      </c>
      <c r="E1091" s="116">
        <v>2020</v>
      </c>
      <c r="F1091" s="112" t="s">
        <v>7260</v>
      </c>
      <c r="G1091" s="117" t="s">
        <v>16080</v>
      </c>
      <c r="H1091" s="114" t="s">
        <v>6736</v>
      </c>
      <c r="I1091" s="113">
        <f>'19'!F93</f>
        <v>0</v>
      </c>
      <c r="N1091" s="112" t="s">
        <v>1586</v>
      </c>
      <c r="O1091" s="112" t="s">
        <v>926</v>
      </c>
      <c r="P1091" s="112" t="s">
        <v>1385</v>
      </c>
    </row>
    <row r="1092" spans="2:16" ht="12.75">
      <c r="B1092" s="114" t="str">
        <f>INDEX(SUM!D:D,MATCH(SUM!$F$3,SUM!B:B,0),0)</f>
        <v>P085</v>
      </c>
      <c r="E1092" s="116">
        <v>2020</v>
      </c>
      <c r="F1092" s="112" t="s">
        <v>7261</v>
      </c>
      <c r="G1092" s="117" t="s">
        <v>16081</v>
      </c>
      <c r="H1092" s="114" t="s">
        <v>6736</v>
      </c>
      <c r="I1092" s="113">
        <f>'19'!F94</f>
        <v>0</v>
      </c>
      <c r="N1092" s="112" t="s">
        <v>1587</v>
      </c>
      <c r="O1092" s="112" t="s">
        <v>929</v>
      </c>
      <c r="P1092" s="112" t="s">
        <v>1386</v>
      </c>
    </row>
    <row r="1093" spans="2:16" ht="12.75">
      <c r="B1093" s="114" t="str">
        <f>INDEX(SUM!D:D,MATCH(SUM!$F$3,SUM!B:B,0),0)</f>
        <v>P085</v>
      </c>
      <c r="E1093" s="116">
        <v>2020</v>
      </c>
      <c r="F1093" s="112" t="s">
        <v>7262</v>
      </c>
      <c r="G1093" s="117" t="s">
        <v>16082</v>
      </c>
      <c r="H1093" s="114" t="s">
        <v>6736</v>
      </c>
      <c r="I1093" s="113">
        <f>'19'!F95</f>
        <v>0</v>
      </c>
      <c r="N1093" s="112" t="s">
        <v>1588</v>
      </c>
      <c r="O1093" s="112" t="s">
        <v>945</v>
      </c>
      <c r="P1093" s="112" t="s">
        <v>1387</v>
      </c>
    </row>
    <row r="1094" spans="2:16" ht="12.75">
      <c r="B1094" s="114" t="str">
        <f>INDEX(SUM!D:D,MATCH(SUM!$F$3,SUM!B:B,0),0)</f>
        <v>P085</v>
      </c>
      <c r="E1094" s="116">
        <v>2020</v>
      </c>
      <c r="F1094" s="112" t="s">
        <v>7263</v>
      </c>
      <c r="G1094" s="117" t="s">
        <v>16083</v>
      </c>
      <c r="H1094" s="114" t="s">
        <v>6736</v>
      </c>
      <c r="I1094" s="113">
        <f>'19'!F96</f>
        <v>0</v>
      </c>
      <c r="N1094" s="112" t="s">
        <v>1589</v>
      </c>
      <c r="O1094" s="112" t="s">
        <v>948</v>
      </c>
      <c r="P1094" s="112" t="s">
        <v>1388</v>
      </c>
    </row>
    <row r="1095" spans="2:16" ht="12.75">
      <c r="B1095" s="114" t="str">
        <f>INDEX(SUM!D:D,MATCH(SUM!$F$3,SUM!B:B,0),0)</f>
        <v>P085</v>
      </c>
      <c r="E1095" s="116">
        <v>2020</v>
      </c>
      <c r="F1095" s="112" t="s">
        <v>7264</v>
      </c>
      <c r="G1095" s="117" t="s">
        <v>16084</v>
      </c>
      <c r="H1095" s="114" t="s">
        <v>6736</v>
      </c>
      <c r="I1095" s="113">
        <f>'19'!F97</f>
        <v>0</v>
      </c>
      <c r="N1095" s="112" t="s">
        <v>1590</v>
      </c>
      <c r="O1095" s="112" t="s">
        <v>956</v>
      </c>
      <c r="P1095" s="112" t="s">
        <v>1389</v>
      </c>
    </row>
    <row r="1096" spans="2:16" ht="12.75">
      <c r="B1096" s="114" t="str">
        <f>INDEX(SUM!D:D,MATCH(SUM!$F$3,SUM!B:B,0),0)</f>
        <v>P085</v>
      </c>
      <c r="E1096" s="116">
        <v>2020</v>
      </c>
      <c r="F1096" s="112" t="s">
        <v>7265</v>
      </c>
      <c r="G1096" s="117" t="s">
        <v>16085</v>
      </c>
      <c r="H1096" s="114" t="s">
        <v>6736</v>
      </c>
      <c r="I1096" s="113">
        <f>'19'!F98</f>
        <v>0</v>
      </c>
      <c r="N1096" s="112" t="s">
        <v>3820</v>
      </c>
      <c r="O1096" s="112" t="s">
        <v>959</v>
      </c>
      <c r="P1096" s="112" t="s">
        <v>3548</v>
      </c>
    </row>
    <row r="1097" spans="2:16" ht="12.75">
      <c r="B1097" s="114" t="str">
        <f>INDEX(SUM!D:D,MATCH(SUM!$F$3,SUM!B:B,0),0)</f>
        <v>P085</v>
      </c>
      <c r="E1097" s="116">
        <v>2020</v>
      </c>
      <c r="F1097" s="112" t="s">
        <v>7266</v>
      </c>
      <c r="G1097" s="117" t="s">
        <v>16086</v>
      </c>
      <c r="H1097" s="114" t="s">
        <v>6736</v>
      </c>
      <c r="I1097" s="113">
        <f>'19'!F99</f>
        <v>0</v>
      </c>
      <c r="N1097" s="112" t="s">
        <v>1591</v>
      </c>
      <c r="O1097" s="112" t="s">
        <v>708</v>
      </c>
      <c r="P1097" s="112" t="s">
        <v>1351</v>
      </c>
    </row>
    <row r="1098" spans="2:16" ht="12.75">
      <c r="B1098" s="114" t="str">
        <f>INDEX(SUM!D:D,MATCH(SUM!$F$3,SUM!B:B,0),0)</f>
        <v>P085</v>
      </c>
      <c r="E1098" s="116">
        <v>2020</v>
      </c>
      <c r="F1098" s="112" t="s">
        <v>7267</v>
      </c>
      <c r="G1098" s="117" t="s">
        <v>16087</v>
      </c>
      <c r="H1098" s="114" t="s">
        <v>6736</v>
      </c>
      <c r="I1098" s="113">
        <f>'19'!F100</f>
        <v>0</v>
      </c>
      <c r="N1098" s="112" t="s">
        <v>1592</v>
      </c>
      <c r="O1098" s="112" t="s">
        <v>710</v>
      </c>
      <c r="P1098" s="112" t="s">
        <v>1352</v>
      </c>
    </row>
    <row r="1099" spans="2:16" ht="12.75">
      <c r="B1099" s="114" t="str">
        <f>INDEX(SUM!D:D,MATCH(SUM!$F$3,SUM!B:B,0),0)</f>
        <v>P085</v>
      </c>
      <c r="E1099" s="116">
        <v>2020</v>
      </c>
      <c r="F1099" s="112" t="s">
        <v>7268</v>
      </c>
      <c r="G1099" s="117" t="s">
        <v>16088</v>
      </c>
      <c r="H1099" s="114" t="s">
        <v>6737</v>
      </c>
      <c r="I1099" s="113">
        <f>'19'!G11</f>
        <v>6</v>
      </c>
      <c r="N1099" s="112" t="s">
        <v>1593</v>
      </c>
      <c r="O1099" s="112" t="s">
        <v>713</v>
      </c>
      <c r="P1099" s="112" t="s">
        <v>1353</v>
      </c>
    </row>
    <row r="1100" spans="2:16" ht="12.75">
      <c r="B1100" s="114" t="str">
        <f>INDEX(SUM!D:D,MATCH(SUM!$F$3,SUM!B:B,0),0)</f>
        <v>P085</v>
      </c>
      <c r="E1100" s="116">
        <v>2020</v>
      </c>
      <c r="F1100" s="112" t="s">
        <v>7269</v>
      </c>
      <c r="G1100" s="117" t="s">
        <v>16089</v>
      </c>
      <c r="H1100" s="114" t="s">
        <v>6737</v>
      </c>
      <c r="I1100" s="113">
        <f>'19'!G12</f>
        <v>0</v>
      </c>
      <c r="N1100" s="112" t="s">
        <v>1594</v>
      </c>
      <c r="O1100" s="112" t="s">
        <v>716</v>
      </c>
      <c r="P1100" s="112" t="s">
        <v>1354</v>
      </c>
    </row>
    <row r="1101" spans="2:16" ht="12.75">
      <c r="B1101" s="114" t="str">
        <f>INDEX(SUM!D:D,MATCH(SUM!$F$3,SUM!B:B,0),0)</f>
        <v>P085</v>
      </c>
      <c r="E1101" s="116">
        <v>2020</v>
      </c>
      <c r="F1101" s="112" t="s">
        <v>7270</v>
      </c>
      <c r="G1101" s="117" t="s">
        <v>16090</v>
      </c>
      <c r="H1101" s="114" t="s">
        <v>6737</v>
      </c>
      <c r="I1101" s="113">
        <f>'19'!G13</f>
        <v>0</v>
      </c>
      <c r="N1101" s="112" t="s">
        <v>1595</v>
      </c>
      <c r="O1101" s="112" t="s">
        <v>719</v>
      </c>
      <c r="P1101" s="112" t="s">
        <v>1355</v>
      </c>
    </row>
    <row r="1102" spans="2:16" ht="12.75">
      <c r="B1102" s="114" t="str">
        <f>INDEX(SUM!D:D,MATCH(SUM!$F$3,SUM!B:B,0),0)</f>
        <v>P085</v>
      </c>
      <c r="E1102" s="116">
        <v>2020</v>
      </c>
      <c r="F1102" s="112" t="s">
        <v>7271</v>
      </c>
      <c r="G1102" s="117" t="s">
        <v>16091</v>
      </c>
      <c r="H1102" s="114" t="s">
        <v>6737</v>
      </c>
      <c r="I1102" s="113">
        <f>'19'!G14</f>
        <v>0</v>
      </c>
      <c r="N1102" s="112" t="s">
        <v>1596</v>
      </c>
      <c r="O1102" s="112" t="s">
        <v>820</v>
      </c>
      <c r="P1102" s="112" t="s">
        <v>1356</v>
      </c>
    </row>
    <row r="1103" spans="2:16" ht="12.75">
      <c r="B1103" s="114" t="str">
        <f>INDEX(SUM!D:D,MATCH(SUM!$F$3,SUM!B:B,0),0)</f>
        <v>P085</v>
      </c>
      <c r="E1103" s="116">
        <v>2020</v>
      </c>
      <c r="F1103" s="112" t="s">
        <v>7272</v>
      </c>
      <c r="G1103" s="117" t="s">
        <v>16092</v>
      </c>
      <c r="H1103" s="114" t="s">
        <v>6737</v>
      </c>
      <c r="I1103" s="113">
        <f>'19'!G15</f>
        <v>0</v>
      </c>
      <c r="N1103" s="112" t="s">
        <v>1597</v>
      </c>
      <c r="O1103" s="112" t="s">
        <v>822</v>
      </c>
      <c r="P1103" s="112" t="s">
        <v>1357</v>
      </c>
    </row>
    <row r="1104" spans="2:16" ht="12.75">
      <c r="B1104" s="114" t="str">
        <f>INDEX(SUM!D:D,MATCH(SUM!$F$3,SUM!B:B,0),0)</f>
        <v>P085</v>
      </c>
      <c r="E1104" s="116">
        <v>2020</v>
      </c>
      <c r="F1104" s="112" t="s">
        <v>7273</v>
      </c>
      <c r="G1104" s="117" t="s">
        <v>16093</v>
      </c>
      <c r="H1104" s="114" t="s">
        <v>6737</v>
      </c>
      <c r="I1104" s="113">
        <f>'19'!G16</f>
        <v>0</v>
      </c>
      <c r="N1104" s="112" t="s">
        <v>1598</v>
      </c>
      <c r="O1104" s="112" t="s">
        <v>824</v>
      </c>
      <c r="P1104" s="112" t="s">
        <v>1358</v>
      </c>
    </row>
    <row r="1105" spans="2:16" ht="12.75">
      <c r="B1105" s="114" t="str">
        <f>INDEX(SUM!D:D,MATCH(SUM!$F$3,SUM!B:B,0),0)</f>
        <v>P085</v>
      </c>
      <c r="E1105" s="116">
        <v>2020</v>
      </c>
      <c r="F1105" s="112" t="s">
        <v>7274</v>
      </c>
      <c r="G1105" s="117" t="s">
        <v>16094</v>
      </c>
      <c r="H1105" s="114" t="s">
        <v>6737</v>
      </c>
      <c r="I1105" s="113">
        <f>'19'!G17</f>
        <v>0</v>
      </c>
      <c r="N1105" s="112" t="s">
        <v>1599</v>
      </c>
      <c r="O1105" s="112" t="s">
        <v>3206</v>
      </c>
      <c r="P1105" s="112" t="s">
        <v>1359</v>
      </c>
    </row>
    <row r="1106" spans="2:16" ht="12.75">
      <c r="B1106" s="114" t="str">
        <f>INDEX(SUM!D:D,MATCH(SUM!$F$3,SUM!B:B,0),0)</f>
        <v>P085</v>
      </c>
      <c r="E1106" s="116">
        <v>2020</v>
      </c>
      <c r="F1106" s="112" t="s">
        <v>7275</v>
      </c>
      <c r="G1106" s="117" t="s">
        <v>16095</v>
      </c>
      <c r="H1106" s="114" t="s">
        <v>6737</v>
      </c>
      <c r="I1106" s="113">
        <f>'19'!G18</f>
        <v>0</v>
      </c>
      <c r="N1106" s="112" t="s">
        <v>1600</v>
      </c>
      <c r="O1106" s="112" t="s">
        <v>3391</v>
      </c>
      <c r="P1106" s="112" t="s">
        <v>1360</v>
      </c>
    </row>
    <row r="1107" spans="2:16" ht="12.75">
      <c r="B1107" s="114" t="str">
        <f>INDEX(SUM!D:D,MATCH(SUM!$F$3,SUM!B:B,0),0)</f>
        <v>P085</v>
      </c>
      <c r="E1107" s="116">
        <v>2020</v>
      </c>
      <c r="F1107" s="112" t="s">
        <v>7276</v>
      </c>
      <c r="G1107" s="117" t="s">
        <v>16096</v>
      </c>
      <c r="H1107" s="114" t="s">
        <v>6737</v>
      </c>
      <c r="I1107" s="113">
        <f>'19'!G19</f>
        <v>0</v>
      </c>
      <c r="N1107" s="112" t="s">
        <v>1601</v>
      </c>
      <c r="O1107" s="112" t="s">
        <v>3392</v>
      </c>
      <c r="P1107" s="112" t="s">
        <v>1361</v>
      </c>
    </row>
    <row r="1108" spans="2:16" ht="12.75">
      <c r="B1108" s="114" t="str">
        <f>INDEX(SUM!D:D,MATCH(SUM!$F$3,SUM!B:B,0),0)</f>
        <v>P085</v>
      </c>
      <c r="E1108" s="116">
        <v>2020</v>
      </c>
      <c r="F1108" s="112" t="s">
        <v>7277</v>
      </c>
      <c r="G1108" s="117" t="s">
        <v>16097</v>
      </c>
      <c r="H1108" s="114" t="s">
        <v>6737</v>
      </c>
      <c r="I1108" s="113">
        <f>'19'!G20</f>
        <v>0</v>
      </c>
      <c r="N1108" s="112" t="s">
        <v>1602</v>
      </c>
      <c r="O1108" s="112" t="s">
        <v>3393</v>
      </c>
      <c r="P1108" s="112" t="s">
        <v>1362</v>
      </c>
    </row>
    <row r="1109" spans="2:16" ht="12.75">
      <c r="B1109" s="114" t="str">
        <f>INDEX(SUM!D:D,MATCH(SUM!$F$3,SUM!B:B,0),0)</f>
        <v>P085</v>
      </c>
      <c r="E1109" s="116">
        <v>2020</v>
      </c>
      <c r="F1109" s="112" t="s">
        <v>7278</v>
      </c>
      <c r="G1109" s="117" t="s">
        <v>16098</v>
      </c>
      <c r="H1109" s="114" t="s">
        <v>6737</v>
      </c>
      <c r="I1109" s="113">
        <f>'19'!G21</f>
        <v>0</v>
      </c>
      <c r="N1109" s="112" t="s">
        <v>1603</v>
      </c>
      <c r="O1109" s="112" t="s">
        <v>3394</v>
      </c>
      <c r="P1109" s="112" t="s">
        <v>1363</v>
      </c>
    </row>
    <row r="1110" spans="2:16" ht="12.75">
      <c r="B1110" s="114" t="str">
        <f>INDEX(SUM!D:D,MATCH(SUM!$F$3,SUM!B:B,0),0)</f>
        <v>P085</v>
      </c>
      <c r="E1110" s="116">
        <v>2020</v>
      </c>
      <c r="F1110" s="112" t="s">
        <v>7279</v>
      </c>
      <c r="G1110" s="117" t="s">
        <v>16099</v>
      </c>
      <c r="H1110" s="114" t="s">
        <v>6737</v>
      </c>
      <c r="I1110" s="113">
        <f>'19'!G22</f>
        <v>0</v>
      </c>
      <c r="N1110" s="112" t="s">
        <v>3821</v>
      </c>
      <c r="O1110" s="112" t="s">
        <v>3396</v>
      </c>
      <c r="P1110" s="112" t="s">
        <v>3397</v>
      </c>
    </row>
    <row r="1111" spans="2:16" ht="12.75">
      <c r="B1111" s="114" t="str">
        <f>INDEX(SUM!D:D,MATCH(SUM!$F$3,SUM!B:B,0),0)</f>
        <v>P085</v>
      </c>
      <c r="E1111" s="116">
        <v>2020</v>
      </c>
      <c r="F1111" s="112" t="s">
        <v>7280</v>
      </c>
      <c r="G1111" s="117" t="s">
        <v>16100</v>
      </c>
      <c r="H1111" s="114" t="s">
        <v>6737</v>
      </c>
      <c r="I1111" s="113">
        <f>'19'!G23</f>
        <v>0</v>
      </c>
      <c r="N1111" s="112" t="s">
        <v>1604</v>
      </c>
      <c r="O1111" s="112" t="s">
        <v>1035</v>
      </c>
      <c r="P1111" s="112" t="s">
        <v>1364</v>
      </c>
    </row>
    <row r="1112" spans="2:16" ht="12.75">
      <c r="B1112" s="114" t="str">
        <f>INDEX(SUM!D:D,MATCH(SUM!$F$3,SUM!B:B,0),0)</f>
        <v>P085</v>
      </c>
      <c r="E1112" s="116">
        <v>2020</v>
      </c>
      <c r="F1112" s="112" t="s">
        <v>7281</v>
      </c>
      <c r="G1112" s="117" t="s">
        <v>16101</v>
      </c>
      <c r="H1112" s="114" t="s">
        <v>6737</v>
      </c>
      <c r="I1112" s="113">
        <f>'19'!G24</f>
        <v>0</v>
      </c>
      <c r="N1112" s="112" t="s">
        <v>1605</v>
      </c>
      <c r="O1112" s="112" t="s">
        <v>1036</v>
      </c>
      <c r="P1112" s="112" t="s">
        <v>1365</v>
      </c>
    </row>
    <row r="1113" spans="2:16" ht="12.75">
      <c r="B1113" s="114" t="str">
        <f>INDEX(SUM!D:D,MATCH(SUM!$F$3,SUM!B:B,0),0)</f>
        <v>P085</v>
      </c>
      <c r="E1113" s="116">
        <v>2020</v>
      </c>
      <c r="F1113" s="112" t="s">
        <v>7282</v>
      </c>
      <c r="G1113" s="117" t="s">
        <v>16102</v>
      </c>
      <c r="H1113" s="114" t="s">
        <v>6737</v>
      </c>
      <c r="I1113" s="113">
        <f>'19'!G25</f>
        <v>0</v>
      </c>
      <c r="N1113" s="112" t="s">
        <v>1606</v>
      </c>
      <c r="O1113" s="112" t="s">
        <v>1037</v>
      </c>
      <c r="P1113" s="112" t="s">
        <v>1366</v>
      </c>
    </row>
    <row r="1114" spans="2:16" ht="12.75">
      <c r="B1114" s="114" t="str">
        <f>INDEX(SUM!D:D,MATCH(SUM!$F$3,SUM!B:B,0),0)</f>
        <v>P085</v>
      </c>
      <c r="E1114" s="116">
        <v>2020</v>
      </c>
      <c r="F1114" s="112" t="s">
        <v>7283</v>
      </c>
      <c r="G1114" s="117" t="s">
        <v>16103</v>
      </c>
      <c r="H1114" s="114" t="s">
        <v>6737</v>
      </c>
      <c r="I1114" s="113">
        <f>'19'!G26</f>
        <v>0</v>
      </c>
      <c r="N1114" s="112" t="s">
        <v>1607</v>
      </c>
      <c r="O1114" s="112" t="s">
        <v>1038</v>
      </c>
      <c r="P1114" s="112" t="s">
        <v>1367</v>
      </c>
    </row>
    <row r="1115" spans="2:16" ht="12.75">
      <c r="B1115" s="114" t="str">
        <f>INDEX(SUM!D:D,MATCH(SUM!$F$3,SUM!B:B,0),0)</f>
        <v>P085</v>
      </c>
      <c r="E1115" s="116">
        <v>2020</v>
      </c>
      <c r="F1115" s="112" t="s">
        <v>7284</v>
      </c>
      <c r="G1115" s="117" t="s">
        <v>16104</v>
      </c>
      <c r="H1115" s="114" t="s">
        <v>6737</v>
      </c>
      <c r="I1115" s="113">
        <f>'19'!G27</f>
        <v>0</v>
      </c>
      <c r="N1115" s="112" t="s">
        <v>1608</v>
      </c>
      <c r="O1115" s="112" t="s">
        <v>3115</v>
      </c>
      <c r="P1115" s="112" t="s">
        <v>1368</v>
      </c>
    </row>
    <row r="1116" spans="2:16" ht="12.75">
      <c r="B1116" s="114" t="str">
        <f>INDEX(SUM!D:D,MATCH(SUM!$F$3,SUM!B:B,0),0)</f>
        <v>P085</v>
      </c>
      <c r="E1116" s="116">
        <v>2020</v>
      </c>
      <c r="F1116" s="112" t="s">
        <v>7285</v>
      </c>
      <c r="G1116" s="117" t="s">
        <v>16105</v>
      </c>
      <c r="H1116" s="114" t="s">
        <v>6737</v>
      </c>
      <c r="I1116" s="113">
        <f>'19'!G28</f>
        <v>0</v>
      </c>
      <c r="N1116" s="112" t="s">
        <v>1609</v>
      </c>
      <c r="O1116" s="112" t="s">
        <v>3116</v>
      </c>
      <c r="P1116" s="112" t="s">
        <v>1369</v>
      </c>
    </row>
    <row r="1117" spans="2:16" ht="12.75">
      <c r="B1117" s="114" t="str">
        <f>INDEX(SUM!D:D,MATCH(SUM!$F$3,SUM!B:B,0),0)</f>
        <v>P085</v>
      </c>
      <c r="E1117" s="116">
        <v>2020</v>
      </c>
      <c r="F1117" s="112" t="s">
        <v>7286</v>
      </c>
      <c r="G1117" s="117" t="s">
        <v>16106</v>
      </c>
      <c r="H1117" s="114" t="s">
        <v>6737</v>
      </c>
      <c r="I1117" s="113">
        <f>'19'!G29</f>
        <v>0</v>
      </c>
      <c r="N1117" s="112" t="s">
        <v>1610</v>
      </c>
      <c r="O1117" s="112" t="s">
        <v>3118</v>
      </c>
      <c r="P1117" s="112" t="s">
        <v>1370</v>
      </c>
    </row>
    <row r="1118" spans="2:16" ht="12.75">
      <c r="B1118" s="114" t="str">
        <f>INDEX(SUM!D:D,MATCH(SUM!$F$3,SUM!B:B,0),0)</f>
        <v>P085</v>
      </c>
      <c r="E1118" s="116">
        <v>2020</v>
      </c>
      <c r="F1118" s="112" t="s">
        <v>7287</v>
      </c>
      <c r="G1118" s="117" t="s">
        <v>16107</v>
      </c>
      <c r="H1118" s="114" t="s">
        <v>6737</v>
      </c>
      <c r="I1118" s="113">
        <f>'19'!G30</f>
        <v>0</v>
      </c>
      <c r="N1118" s="112" t="s">
        <v>1611</v>
      </c>
      <c r="O1118" s="112" t="s">
        <v>3126</v>
      </c>
      <c r="P1118" s="112" t="s">
        <v>1371</v>
      </c>
    </row>
    <row r="1119" spans="2:16" ht="12.75">
      <c r="B1119" s="114" t="str">
        <f>INDEX(SUM!D:D,MATCH(SUM!$F$3,SUM!B:B,0),0)</f>
        <v>P085</v>
      </c>
      <c r="E1119" s="116">
        <v>2020</v>
      </c>
      <c r="F1119" s="112" t="s">
        <v>7288</v>
      </c>
      <c r="G1119" s="117" t="s">
        <v>16108</v>
      </c>
      <c r="H1119" s="114" t="s">
        <v>6737</v>
      </c>
      <c r="I1119" s="113">
        <f>'19'!G31</f>
        <v>0</v>
      </c>
      <c r="N1119" s="112" t="s">
        <v>1612</v>
      </c>
      <c r="O1119" s="112" t="s">
        <v>3142</v>
      </c>
      <c r="P1119" s="112" t="s">
        <v>1372</v>
      </c>
    </row>
    <row r="1120" spans="2:16" ht="12.75">
      <c r="B1120" s="114" t="str">
        <f>INDEX(SUM!D:D,MATCH(SUM!$F$3,SUM!B:B,0),0)</f>
        <v>P085</v>
      </c>
      <c r="E1120" s="116">
        <v>2020</v>
      </c>
      <c r="F1120" s="112" t="s">
        <v>7289</v>
      </c>
      <c r="G1120" s="117" t="s">
        <v>16109</v>
      </c>
      <c r="H1120" s="114" t="s">
        <v>6737</v>
      </c>
      <c r="I1120" s="113">
        <f>'19'!G32</f>
        <v>0</v>
      </c>
      <c r="N1120" s="112" t="s">
        <v>1613</v>
      </c>
      <c r="O1120" s="112" t="s">
        <v>3408</v>
      </c>
      <c r="P1120" s="112" t="s">
        <v>1373</v>
      </c>
    </row>
    <row r="1121" spans="2:16" ht="12.75">
      <c r="B1121" s="114" t="str">
        <f>INDEX(SUM!D:D,MATCH(SUM!$F$3,SUM!B:B,0),0)</f>
        <v>P085</v>
      </c>
      <c r="E1121" s="116">
        <v>2020</v>
      </c>
      <c r="F1121" s="112" t="s">
        <v>7290</v>
      </c>
      <c r="G1121" s="117" t="s">
        <v>16110</v>
      </c>
      <c r="H1121" s="114" t="s">
        <v>6737</v>
      </c>
      <c r="I1121" s="113">
        <f>'19'!G33</f>
        <v>0</v>
      </c>
      <c r="N1121" s="112" t="s">
        <v>1614</v>
      </c>
      <c r="O1121" s="112" t="s">
        <v>3410</v>
      </c>
      <c r="P1121" s="112" t="s">
        <v>1374</v>
      </c>
    </row>
    <row r="1122" spans="2:16" ht="12.75">
      <c r="B1122" s="114" t="str">
        <f>INDEX(SUM!D:D,MATCH(SUM!$F$3,SUM!B:B,0),0)</f>
        <v>P085</v>
      </c>
      <c r="E1122" s="116">
        <v>2020</v>
      </c>
      <c r="F1122" s="112" t="s">
        <v>7291</v>
      </c>
      <c r="G1122" s="117" t="s">
        <v>16111</v>
      </c>
      <c r="H1122" s="114" t="s">
        <v>6737</v>
      </c>
      <c r="I1122" s="113">
        <f>'19'!G34</f>
        <v>0</v>
      </c>
      <c r="N1122" s="112" t="s">
        <v>1615</v>
      </c>
      <c r="O1122" s="112" t="s">
        <v>3412</v>
      </c>
      <c r="P1122" s="112" t="s">
        <v>1375</v>
      </c>
    </row>
    <row r="1123" spans="2:16" ht="12.75">
      <c r="B1123" s="114" t="str">
        <f>INDEX(SUM!D:D,MATCH(SUM!$F$3,SUM!B:B,0),0)</f>
        <v>P085</v>
      </c>
      <c r="E1123" s="116">
        <v>2020</v>
      </c>
      <c r="F1123" s="112" t="s">
        <v>7292</v>
      </c>
      <c r="G1123" s="117" t="s">
        <v>16112</v>
      </c>
      <c r="H1123" s="114" t="s">
        <v>6737</v>
      </c>
      <c r="I1123" s="113">
        <f>'19'!G35</f>
        <v>0</v>
      </c>
      <c r="N1123" s="112" t="s">
        <v>1616</v>
      </c>
      <c r="O1123" s="112" t="s">
        <v>3414</v>
      </c>
      <c r="P1123" s="112" t="s">
        <v>1376</v>
      </c>
    </row>
    <row r="1124" spans="2:16" ht="12.75">
      <c r="B1124" s="114" t="str">
        <f>INDEX(SUM!D:D,MATCH(SUM!$F$3,SUM!B:B,0),0)</f>
        <v>P085</v>
      </c>
      <c r="E1124" s="116">
        <v>2020</v>
      </c>
      <c r="F1124" s="112" t="s">
        <v>7293</v>
      </c>
      <c r="G1124" s="117" t="s">
        <v>16113</v>
      </c>
      <c r="H1124" s="114" t="s">
        <v>6737</v>
      </c>
      <c r="I1124" s="113">
        <f>'19'!G36</f>
        <v>0</v>
      </c>
      <c r="N1124" s="112" t="s">
        <v>3822</v>
      </c>
      <c r="O1124" s="112" t="s">
        <v>3416</v>
      </c>
      <c r="P1124" s="112" t="s">
        <v>3417</v>
      </c>
    </row>
    <row r="1125" spans="2:16" ht="12.75">
      <c r="B1125" s="114" t="str">
        <f>INDEX(SUM!D:D,MATCH(SUM!$F$3,SUM!B:B,0),0)</f>
        <v>P085</v>
      </c>
      <c r="E1125" s="116">
        <v>2020</v>
      </c>
      <c r="F1125" s="112" t="s">
        <v>7294</v>
      </c>
      <c r="G1125" s="117" t="s">
        <v>16114</v>
      </c>
      <c r="H1125" s="114" t="s">
        <v>6737</v>
      </c>
      <c r="I1125" s="113">
        <f>'19'!G37</f>
        <v>0</v>
      </c>
      <c r="N1125" s="112" t="s">
        <v>1851</v>
      </c>
      <c r="O1125" s="112" t="s">
        <v>780</v>
      </c>
      <c r="P1125" s="112" t="s">
        <v>3418</v>
      </c>
    </row>
    <row r="1126" spans="2:16" ht="12.75">
      <c r="B1126" s="114" t="str">
        <f>INDEX(SUM!D:D,MATCH(SUM!$F$3,SUM!B:B,0),0)</f>
        <v>P085</v>
      </c>
      <c r="E1126" s="116">
        <v>2020</v>
      </c>
      <c r="F1126" s="112" t="s">
        <v>7295</v>
      </c>
      <c r="G1126" s="117" t="s">
        <v>16115</v>
      </c>
      <c r="H1126" s="114" t="s">
        <v>6737</v>
      </c>
      <c r="I1126" s="113">
        <f>'19'!G38</f>
        <v>0</v>
      </c>
      <c r="N1126" s="112" t="s">
        <v>1852</v>
      </c>
      <c r="O1126" s="112" t="s">
        <v>783</v>
      </c>
      <c r="P1126" s="112" t="s">
        <v>3419</v>
      </c>
    </row>
    <row r="1127" spans="2:16" ht="12.75">
      <c r="B1127" s="114" t="str">
        <f>INDEX(SUM!D:D,MATCH(SUM!$F$3,SUM!B:B,0),0)</f>
        <v>P085</v>
      </c>
      <c r="E1127" s="116">
        <v>2020</v>
      </c>
      <c r="F1127" s="112" t="s">
        <v>7296</v>
      </c>
      <c r="G1127" s="117" t="s">
        <v>16116</v>
      </c>
      <c r="H1127" s="114" t="s">
        <v>6737</v>
      </c>
      <c r="I1127" s="113">
        <f>'19'!G39</f>
        <v>0</v>
      </c>
      <c r="N1127" s="112" t="s">
        <v>1853</v>
      </c>
      <c r="O1127" s="112" t="s">
        <v>786</v>
      </c>
      <c r="P1127" s="112" t="s">
        <v>3420</v>
      </c>
    </row>
    <row r="1128" spans="2:16" ht="12.75">
      <c r="B1128" s="114" t="str">
        <f>INDEX(SUM!D:D,MATCH(SUM!$F$3,SUM!B:B,0),0)</f>
        <v>P085</v>
      </c>
      <c r="E1128" s="116">
        <v>2020</v>
      </c>
      <c r="F1128" s="112" t="s">
        <v>7297</v>
      </c>
      <c r="G1128" s="117" t="s">
        <v>16117</v>
      </c>
      <c r="H1128" s="114" t="s">
        <v>6737</v>
      </c>
      <c r="I1128" s="113">
        <f>'19'!G40</f>
        <v>0</v>
      </c>
      <c r="N1128" s="112" t="s">
        <v>1854</v>
      </c>
      <c r="O1128" s="112" t="s">
        <v>3374</v>
      </c>
      <c r="P1128" s="112" t="s">
        <v>3421</v>
      </c>
    </row>
    <row r="1129" spans="2:16" ht="12.75">
      <c r="B1129" s="114" t="str">
        <f>INDEX(SUM!D:D,MATCH(SUM!$F$3,SUM!B:B,0),0)</f>
        <v>P085</v>
      </c>
      <c r="E1129" s="116">
        <v>2020</v>
      </c>
      <c r="F1129" s="112" t="s">
        <v>7298</v>
      </c>
      <c r="G1129" s="117" t="s">
        <v>16118</v>
      </c>
      <c r="H1129" s="114" t="s">
        <v>6737</v>
      </c>
      <c r="I1129" s="113">
        <f>'19'!G41</f>
        <v>0</v>
      </c>
      <c r="N1129" s="112" t="s">
        <v>1855</v>
      </c>
      <c r="O1129" s="112" t="s">
        <v>3422</v>
      </c>
      <c r="P1129" s="112" t="s">
        <v>3423</v>
      </c>
    </row>
    <row r="1130" spans="2:16" ht="12.75">
      <c r="B1130" s="114" t="str">
        <f>INDEX(SUM!D:D,MATCH(SUM!$F$3,SUM!B:B,0),0)</f>
        <v>P085</v>
      </c>
      <c r="E1130" s="116">
        <v>2020</v>
      </c>
      <c r="F1130" s="112" t="s">
        <v>7299</v>
      </c>
      <c r="G1130" s="117" t="s">
        <v>16119</v>
      </c>
      <c r="H1130" s="114" t="s">
        <v>6737</v>
      </c>
      <c r="I1130" s="113">
        <f>'19'!G42</f>
        <v>0</v>
      </c>
      <c r="N1130" s="112" t="s">
        <v>1856</v>
      </c>
      <c r="O1130" s="112" t="s">
        <v>3424</v>
      </c>
      <c r="P1130" s="112" t="s">
        <v>3425</v>
      </c>
    </row>
    <row r="1131" spans="2:16" ht="12.75">
      <c r="B1131" s="114" t="str">
        <f>INDEX(SUM!D:D,MATCH(SUM!$F$3,SUM!B:B,0),0)</f>
        <v>P085</v>
      </c>
      <c r="E1131" s="116">
        <v>2020</v>
      </c>
      <c r="F1131" s="112" t="s">
        <v>7300</v>
      </c>
      <c r="G1131" s="117" t="s">
        <v>16120</v>
      </c>
      <c r="H1131" s="114" t="s">
        <v>6737</v>
      </c>
      <c r="I1131" s="113">
        <f>'19'!G43</f>
        <v>0</v>
      </c>
      <c r="N1131" s="112" t="s">
        <v>1857</v>
      </c>
      <c r="O1131" s="112" t="s">
        <v>3426</v>
      </c>
      <c r="P1131" s="112" t="s">
        <v>3427</v>
      </c>
    </row>
    <row r="1132" spans="2:16" ht="12.75">
      <c r="B1132" s="114" t="str">
        <f>INDEX(SUM!D:D,MATCH(SUM!$F$3,SUM!B:B,0),0)</f>
        <v>P085</v>
      </c>
      <c r="E1132" s="116">
        <v>2020</v>
      </c>
      <c r="F1132" s="112" t="s">
        <v>7301</v>
      </c>
      <c r="G1132" s="117" t="s">
        <v>16121</v>
      </c>
      <c r="H1132" s="114" t="s">
        <v>6737</v>
      </c>
      <c r="I1132" s="113">
        <f>'19'!G44</f>
        <v>0</v>
      </c>
      <c r="N1132" s="112" t="s">
        <v>1858</v>
      </c>
      <c r="O1132" s="112" t="s">
        <v>3428</v>
      </c>
      <c r="P1132" s="112" t="s">
        <v>3429</v>
      </c>
    </row>
    <row r="1133" spans="2:16" ht="12.75">
      <c r="B1133" s="114" t="str">
        <f>INDEX(SUM!D:D,MATCH(SUM!$F$3,SUM!B:B,0),0)</f>
        <v>P085</v>
      </c>
      <c r="E1133" s="116">
        <v>2020</v>
      </c>
      <c r="F1133" s="112" t="s">
        <v>7302</v>
      </c>
      <c r="G1133" s="117" t="s">
        <v>16122</v>
      </c>
      <c r="H1133" s="114" t="s">
        <v>6737</v>
      </c>
      <c r="I1133" s="113">
        <f>'19'!G45</f>
        <v>0</v>
      </c>
      <c r="N1133" s="112" t="s">
        <v>1859</v>
      </c>
      <c r="O1133" s="112" t="s">
        <v>3430</v>
      </c>
      <c r="P1133" s="112" t="s">
        <v>3431</v>
      </c>
    </row>
    <row r="1134" spans="2:16" ht="12.75">
      <c r="B1134" s="114" t="str">
        <f>INDEX(SUM!D:D,MATCH(SUM!$F$3,SUM!B:B,0),0)</f>
        <v>P085</v>
      </c>
      <c r="E1134" s="116">
        <v>2020</v>
      </c>
      <c r="F1134" s="112" t="s">
        <v>7303</v>
      </c>
      <c r="G1134" s="117" t="s">
        <v>16123</v>
      </c>
      <c r="H1134" s="114" t="s">
        <v>6737</v>
      </c>
      <c r="I1134" s="113">
        <f>'19'!G46</f>
        <v>0</v>
      </c>
      <c r="N1134" s="112" t="s">
        <v>1860</v>
      </c>
      <c r="O1134" s="112" t="s">
        <v>3432</v>
      </c>
      <c r="P1134" s="112" t="s">
        <v>3433</v>
      </c>
    </row>
    <row r="1135" spans="2:16" ht="12.75">
      <c r="B1135" s="114" t="str">
        <f>INDEX(SUM!D:D,MATCH(SUM!$F$3,SUM!B:B,0),0)</f>
        <v>P085</v>
      </c>
      <c r="E1135" s="116">
        <v>2020</v>
      </c>
      <c r="F1135" s="112" t="s">
        <v>7304</v>
      </c>
      <c r="G1135" s="117" t="s">
        <v>16124</v>
      </c>
      <c r="H1135" s="114" t="s">
        <v>6737</v>
      </c>
      <c r="I1135" s="113">
        <f>'19'!G47</f>
        <v>0</v>
      </c>
      <c r="N1135" s="112" t="s">
        <v>1861</v>
      </c>
      <c r="O1135" s="112" t="s">
        <v>3434</v>
      </c>
      <c r="P1135" s="112" t="s">
        <v>3435</v>
      </c>
    </row>
    <row r="1136" spans="2:16" ht="12.75">
      <c r="B1136" s="114" t="str">
        <f>INDEX(SUM!D:D,MATCH(SUM!$F$3,SUM!B:B,0),0)</f>
        <v>P085</v>
      </c>
      <c r="E1136" s="116">
        <v>2020</v>
      </c>
      <c r="F1136" s="112" t="s">
        <v>7305</v>
      </c>
      <c r="G1136" s="117" t="s">
        <v>16125</v>
      </c>
      <c r="H1136" s="114" t="s">
        <v>6737</v>
      </c>
      <c r="I1136" s="113">
        <f>'19'!G48</f>
        <v>0</v>
      </c>
      <c r="N1136" s="112" t="s">
        <v>1862</v>
      </c>
      <c r="O1136" s="112" t="s">
        <v>3436</v>
      </c>
      <c r="P1136" s="112" t="s">
        <v>3437</v>
      </c>
    </row>
    <row r="1137" spans="2:16" ht="12.75">
      <c r="B1137" s="114" t="str">
        <f>INDEX(SUM!D:D,MATCH(SUM!$F$3,SUM!B:B,0),0)</f>
        <v>P085</v>
      </c>
      <c r="E1137" s="116">
        <v>2020</v>
      </c>
      <c r="F1137" s="112" t="s">
        <v>7306</v>
      </c>
      <c r="G1137" s="117" t="s">
        <v>16126</v>
      </c>
      <c r="H1137" s="114" t="s">
        <v>6737</v>
      </c>
      <c r="I1137" s="113">
        <f>'19'!G49</f>
        <v>0</v>
      </c>
      <c r="N1137" s="112" t="s">
        <v>1863</v>
      </c>
      <c r="O1137" s="112" t="s">
        <v>3438</v>
      </c>
      <c r="P1137" s="112" t="s">
        <v>3439</v>
      </c>
    </row>
    <row r="1138" spans="2:16" ht="12.75">
      <c r="B1138" s="114" t="str">
        <f>INDEX(SUM!D:D,MATCH(SUM!$F$3,SUM!B:B,0),0)</f>
        <v>P085</v>
      </c>
      <c r="E1138" s="116">
        <v>2020</v>
      </c>
      <c r="F1138" s="112" t="s">
        <v>7307</v>
      </c>
      <c r="G1138" s="117" t="s">
        <v>16127</v>
      </c>
      <c r="H1138" s="114" t="s">
        <v>6737</v>
      </c>
      <c r="I1138" s="113">
        <f>'19'!G50</f>
        <v>0</v>
      </c>
      <c r="N1138" s="112" t="s">
        <v>3823</v>
      </c>
      <c r="O1138" s="112" t="s">
        <v>3441</v>
      </c>
      <c r="P1138" s="112" t="s">
        <v>3442</v>
      </c>
    </row>
    <row r="1139" spans="2:16" ht="12.75">
      <c r="B1139" s="114" t="str">
        <f>INDEX(SUM!D:D,MATCH(SUM!$F$3,SUM!B:B,0),0)</f>
        <v>P085</v>
      </c>
      <c r="E1139" s="116">
        <v>2020</v>
      </c>
      <c r="F1139" s="112" t="s">
        <v>7308</v>
      </c>
      <c r="G1139" s="117" t="s">
        <v>16128</v>
      </c>
      <c r="H1139" s="114" t="s">
        <v>6737</v>
      </c>
      <c r="I1139" s="113">
        <f>'19'!G51</f>
        <v>0</v>
      </c>
      <c r="N1139" s="112" t="s">
        <v>1864</v>
      </c>
      <c r="O1139" s="112" t="s">
        <v>3824</v>
      </c>
      <c r="P1139" s="112" t="s">
        <v>3443</v>
      </c>
    </row>
    <row r="1140" spans="2:16" ht="12.75">
      <c r="B1140" s="114" t="str">
        <f>INDEX(SUM!D:D,MATCH(SUM!$F$3,SUM!B:B,0),0)</f>
        <v>P085</v>
      </c>
      <c r="E1140" s="116">
        <v>2020</v>
      </c>
      <c r="F1140" s="112" t="s">
        <v>7309</v>
      </c>
      <c r="G1140" s="117" t="s">
        <v>16129</v>
      </c>
      <c r="H1140" s="114" t="s">
        <v>6737</v>
      </c>
      <c r="I1140" s="113">
        <f>'19'!G52</f>
        <v>0</v>
      </c>
      <c r="N1140" s="112" t="s">
        <v>1865</v>
      </c>
      <c r="O1140" s="112" t="s">
        <v>3281</v>
      </c>
      <c r="P1140" s="112" t="s">
        <v>3444</v>
      </c>
    </row>
    <row r="1141" spans="2:16" ht="12.75">
      <c r="B1141" s="114" t="str">
        <f>INDEX(SUM!D:D,MATCH(SUM!$F$3,SUM!B:B,0),0)</f>
        <v>P085</v>
      </c>
      <c r="E1141" s="116">
        <v>2020</v>
      </c>
      <c r="F1141" s="112" t="s">
        <v>7310</v>
      </c>
      <c r="G1141" s="117" t="s">
        <v>16130</v>
      </c>
      <c r="H1141" s="114" t="s">
        <v>6737</v>
      </c>
      <c r="I1141" s="113">
        <f>'19'!G53</f>
        <v>0</v>
      </c>
      <c r="N1141" s="112" t="s">
        <v>1866</v>
      </c>
      <c r="O1141" s="112" t="s">
        <v>1992</v>
      </c>
      <c r="P1141" s="112" t="s">
        <v>3445</v>
      </c>
    </row>
    <row r="1142" spans="2:16" ht="12.75">
      <c r="B1142" s="114" t="str">
        <f>INDEX(SUM!D:D,MATCH(SUM!$F$3,SUM!B:B,0),0)</f>
        <v>P085</v>
      </c>
      <c r="E1142" s="116">
        <v>2020</v>
      </c>
      <c r="F1142" s="112" t="s">
        <v>7311</v>
      </c>
      <c r="G1142" s="117" t="s">
        <v>16131</v>
      </c>
      <c r="H1142" s="114" t="s">
        <v>6737</v>
      </c>
      <c r="I1142" s="113">
        <f>'19'!G54</f>
        <v>0</v>
      </c>
      <c r="N1142" s="112" t="s">
        <v>1867</v>
      </c>
      <c r="O1142" s="112" t="s">
        <v>3446</v>
      </c>
      <c r="P1142" s="112" t="s">
        <v>3447</v>
      </c>
    </row>
    <row r="1143" spans="2:16" ht="12.75">
      <c r="B1143" s="114" t="str">
        <f>INDEX(SUM!D:D,MATCH(SUM!$F$3,SUM!B:B,0),0)</f>
        <v>P085</v>
      </c>
      <c r="E1143" s="116">
        <v>2020</v>
      </c>
      <c r="F1143" s="112" t="s">
        <v>7312</v>
      </c>
      <c r="G1143" s="117" t="s">
        <v>16132</v>
      </c>
      <c r="H1143" s="114" t="s">
        <v>6737</v>
      </c>
      <c r="I1143" s="113">
        <f>'19'!G55</f>
        <v>0</v>
      </c>
      <c r="N1143" s="112" t="s">
        <v>1868</v>
      </c>
      <c r="O1143" s="112" t="s">
        <v>1999</v>
      </c>
      <c r="P1143" s="112" t="s">
        <v>3448</v>
      </c>
    </row>
    <row r="1144" spans="2:16" ht="12.75">
      <c r="B1144" s="114" t="str">
        <f>INDEX(SUM!D:D,MATCH(SUM!$F$3,SUM!B:B,0),0)</f>
        <v>P085</v>
      </c>
      <c r="E1144" s="116">
        <v>2020</v>
      </c>
      <c r="F1144" s="112" t="s">
        <v>7313</v>
      </c>
      <c r="G1144" s="117" t="s">
        <v>16133</v>
      </c>
      <c r="H1144" s="114" t="s">
        <v>6737</v>
      </c>
      <c r="I1144" s="113">
        <f>'19'!G56</f>
        <v>0</v>
      </c>
      <c r="N1144" s="112" t="s">
        <v>1869</v>
      </c>
      <c r="O1144" s="112" t="s">
        <v>3620</v>
      </c>
      <c r="P1144" s="112" t="s">
        <v>3450</v>
      </c>
    </row>
    <row r="1145" spans="2:16" ht="12.75">
      <c r="B1145" s="114" t="str">
        <f>INDEX(SUM!D:D,MATCH(SUM!$F$3,SUM!B:B,0),0)</f>
        <v>P085</v>
      </c>
      <c r="E1145" s="116">
        <v>2020</v>
      </c>
      <c r="F1145" s="112" t="s">
        <v>7314</v>
      </c>
      <c r="G1145" s="117" t="s">
        <v>16134</v>
      </c>
      <c r="H1145" s="114" t="s">
        <v>6737</v>
      </c>
      <c r="I1145" s="113">
        <f>'19'!G57</f>
        <v>0</v>
      </c>
      <c r="N1145" s="112" t="s">
        <v>1870</v>
      </c>
      <c r="O1145" s="112" t="s">
        <v>3451</v>
      </c>
      <c r="P1145" s="112" t="s">
        <v>3452</v>
      </c>
    </row>
    <row r="1146" spans="2:16" ht="12.75">
      <c r="B1146" s="114" t="str">
        <f>INDEX(SUM!D:D,MATCH(SUM!$F$3,SUM!B:B,0),0)</f>
        <v>P085</v>
      </c>
      <c r="E1146" s="116">
        <v>2020</v>
      </c>
      <c r="F1146" s="112" t="s">
        <v>7315</v>
      </c>
      <c r="G1146" s="117" t="s">
        <v>16135</v>
      </c>
      <c r="H1146" s="114" t="s">
        <v>6737</v>
      </c>
      <c r="I1146" s="113">
        <f>'19'!G58</f>
        <v>0</v>
      </c>
      <c r="N1146" s="112" t="s">
        <v>1871</v>
      </c>
      <c r="O1146" s="112" t="s">
        <v>3453</v>
      </c>
      <c r="P1146" s="112" t="s">
        <v>3454</v>
      </c>
    </row>
    <row r="1147" spans="2:16" ht="12.75">
      <c r="B1147" s="114" t="str">
        <f>INDEX(SUM!D:D,MATCH(SUM!$F$3,SUM!B:B,0),0)</f>
        <v>P085</v>
      </c>
      <c r="E1147" s="116">
        <v>2020</v>
      </c>
      <c r="F1147" s="112" t="s">
        <v>7316</v>
      </c>
      <c r="G1147" s="117" t="s">
        <v>16136</v>
      </c>
      <c r="H1147" s="114" t="s">
        <v>6737</v>
      </c>
      <c r="I1147" s="113">
        <f>'19'!G59</f>
        <v>0</v>
      </c>
      <c r="N1147" s="112" t="s">
        <v>1872</v>
      </c>
      <c r="O1147" s="112" t="s">
        <v>3455</v>
      </c>
      <c r="P1147" s="112" t="s">
        <v>3456</v>
      </c>
    </row>
    <row r="1148" spans="2:16" ht="12.75">
      <c r="B1148" s="114" t="str">
        <f>INDEX(SUM!D:D,MATCH(SUM!$F$3,SUM!B:B,0),0)</f>
        <v>P085</v>
      </c>
      <c r="E1148" s="116">
        <v>2020</v>
      </c>
      <c r="F1148" s="112" t="s">
        <v>7317</v>
      </c>
      <c r="G1148" s="117" t="s">
        <v>16137</v>
      </c>
      <c r="H1148" s="114" t="s">
        <v>6737</v>
      </c>
      <c r="I1148" s="113">
        <f>'19'!G60</f>
        <v>0</v>
      </c>
      <c r="N1148" s="112" t="s">
        <v>1873</v>
      </c>
      <c r="O1148" s="112" t="s">
        <v>3457</v>
      </c>
      <c r="P1148" s="112" t="s">
        <v>3458</v>
      </c>
    </row>
    <row r="1149" spans="2:16" ht="12.75">
      <c r="B1149" s="114" t="str">
        <f>INDEX(SUM!D:D,MATCH(SUM!$F$3,SUM!B:B,0),0)</f>
        <v>P085</v>
      </c>
      <c r="E1149" s="116">
        <v>2020</v>
      </c>
      <c r="F1149" s="112" t="s">
        <v>7318</v>
      </c>
      <c r="G1149" s="117" t="s">
        <v>16138</v>
      </c>
      <c r="H1149" s="114" t="s">
        <v>6737</v>
      </c>
      <c r="I1149" s="113">
        <f>'19'!G61</f>
        <v>0</v>
      </c>
      <c r="N1149" s="112" t="s">
        <v>1874</v>
      </c>
      <c r="O1149" s="112" t="s">
        <v>3459</v>
      </c>
      <c r="P1149" s="112" t="s">
        <v>3460</v>
      </c>
    </row>
    <row r="1150" spans="2:16" ht="12.75">
      <c r="B1150" s="114" t="str">
        <f>INDEX(SUM!D:D,MATCH(SUM!$F$3,SUM!B:B,0),0)</f>
        <v>P085</v>
      </c>
      <c r="E1150" s="116">
        <v>2020</v>
      </c>
      <c r="F1150" s="112" t="s">
        <v>7319</v>
      </c>
      <c r="G1150" s="117" t="s">
        <v>16139</v>
      </c>
      <c r="H1150" s="114" t="s">
        <v>6737</v>
      </c>
      <c r="I1150" s="113">
        <f>'19'!G62</f>
        <v>0</v>
      </c>
      <c r="N1150" s="112" t="s">
        <v>1875</v>
      </c>
      <c r="O1150" s="112" t="s">
        <v>3461</v>
      </c>
      <c r="P1150" s="112" t="s">
        <v>3462</v>
      </c>
    </row>
    <row r="1151" spans="2:16" ht="12.75">
      <c r="B1151" s="114" t="str">
        <f>INDEX(SUM!D:D,MATCH(SUM!$F$3,SUM!B:B,0),0)</f>
        <v>P085</v>
      </c>
      <c r="E1151" s="116">
        <v>2020</v>
      </c>
      <c r="F1151" s="112" t="s">
        <v>7320</v>
      </c>
      <c r="G1151" s="117" t="s">
        <v>16140</v>
      </c>
      <c r="H1151" s="114" t="s">
        <v>6737</v>
      </c>
      <c r="I1151" s="113">
        <f>'19'!G63</f>
        <v>0</v>
      </c>
      <c r="N1151" s="112" t="s">
        <v>1876</v>
      </c>
      <c r="O1151" s="112" t="s">
        <v>3463</v>
      </c>
      <c r="P1151" s="112" t="s">
        <v>3464</v>
      </c>
    </row>
    <row r="1152" spans="2:16" ht="12.75">
      <c r="B1152" s="114" t="str">
        <f>INDEX(SUM!D:D,MATCH(SUM!$F$3,SUM!B:B,0),0)</f>
        <v>P085</v>
      </c>
      <c r="E1152" s="116">
        <v>2020</v>
      </c>
      <c r="F1152" s="112" t="s">
        <v>7321</v>
      </c>
      <c r="G1152" s="117" t="s">
        <v>16141</v>
      </c>
      <c r="H1152" s="114" t="s">
        <v>6737</v>
      </c>
      <c r="I1152" s="113">
        <f>'19'!G64</f>
        <v>0</v>
      </c>
      <c r="N1152" s="112" t="s">
        <v>3825</v>
      </c>
      <c r="O1152" s="112" t="s">
        <v>3466</v>
      </c>
      <c r="P1152" s="112" t="s">
        <v>3467</v>
      </c>
    </row>
    <row r="1153" spans="2:16" ht="12.75">
      <c r="B1153" s="114" t="str">
        <f>INDEX(SUM!D:D,MATCH(SUM!$F$3,SUM!B:B,0),0)</f>
        <v>P085</v>
      </c>
      <c r="E1153" s="116">
        <v>2020</v>
      </c>
      <c r="F1153" s="112" t="s">
        <v>7322</v>
      </c>
      <c r="G1153" s="117" t="s">
        <v>16142</v>
      </c>
      <c r="H1153" s="114" t="s">
        <v>6737</v>
      </c>
      <c r="I1153" s="113">
        <f>'19'!G65</f>
        <v>0</v>
      </c>
      <c r="N1153" s="112" t="s">
        <v>3826</v>
      </c>
      <c r="O1153" s="112" t="s">
        <v>1049</v>
      </c>
      <c r="P1153" s="112" t="s">
        <v>3469</v>
      </c>
    </row>
    <row r="1154" spans="2:16" ht="12.75">
      <c r="B1154" s="114" t="str">
        <f>INDEX(SUM!D:D,MATCH(SUM!$F$3,SUM!B:B,0),0)</f>
        <v>P085</v>
      </c>
      <c r="E1154" s="116">
        <v>2020</v>
      </c>
      <c r="F1154" s="112" t="s">
        <v>7323</v>
      </c>
      <c r="G1154" s="117" t="s">
        <v>16143</v>
      </c>
      <c r="H1154" s="114" t="s">
        <v>6737</v>
      </c>
      <c r="I1154" s="113">
        <f>'19'!G66</f>
        <v>0</v>
      </c>
      <c r="N1154" s="112" t="s">
        <v>3827</v>
      </c>
      <c r="O1154" s="112" t="s">
        <v>3179</v>
      </c>
      <c r="P1154" s="112" t="s">
        <v>3471</v>
      </c>
    </row>
    <row r="1155" spans="2:16" ht="12.75">
      <c r="B1155" s="114" t="str">
        <f>INDEX(SUM!D:D,MATCH(SUM!$F$3,SUM!B:B,0),0)</f>
        <v>P085</v>
      </c>
      <c r="E1155" s="116">
        <v>2020</v>
      </c>
      <c r="F1155" s="112" t="s">
        <v>7324</v>
      </c>
      <c r="G1155" s="117" t="s">
        <v>16144</v>
      </c>
      <c r="H1155" s="114" t="s">
        <v>6737</v>
      </c>
      <c r="I1155" s="113">
        <f>'19'!G67</f>
        <v>0</v>
      </c>
      <c r="N1155" s="112" t="s">
        <v>3828</v>
      </c>
      <c r="O1155" s="112" t="s">
        <v>3182</v>
      </c>
      <c r="P1155" s="112" t="s">
        <v>3473</v>
      </c>
    </row>
    <row r="1156" spans="2:16" ht="12.75">
      <c r="B1156" s="114" t="str">
        <f>INDEX(SUM!D:D,MATCH(SUM!$F$3,SUM!B:B,0),0)</f>
        <v>P085</v>
      </c>
      <c r="E1156" s="116">
        <v>2020</v>
      </c>
      <c r="F1156" s="112" t="s">
        <v>7325</v>
      </c>
      <c r="G1156" s="117" t="s">
        <v>16145</v>
      </c>
      <c r="H1156" s="114" t="s">
        <v>6737</v>
      </c>
      <c r="I1156" s="113">
        <f>'19'!G68</f>
        <v>0</v>
      </c>
      <c r="N1156" s="112" t="s">
        <v>3829</v>
      </c>
      <c r="O1156" s="112" t="s">
        <v>3475</v>
      </c>
      <c r="P1156" s="112" t="s">
        <v>3476</v>
      </c>
    </row>
    <row r="1157" spans="2:16" ht="12.75">
      <c r="B1157" s="114" t="str">
        <f>INDEX(SUM!D:D,MATCH(SUM!$F$3,SUM!B:B,0),0)</f>
        <v>P085</v>
      </c>
      <c r="E1157" s="116">
        <v>2020</v>
      </c>
      <c r="F1157" s="112" t="s">
        <v>7326</v>
      </c>
      <c r="G1157" s="117" t="s">
        <v>16146</v>
      </c>
      <c r="H1157" s="114" t="s">
        <v>6737</v>
      </c>
      <c r="I1157" s="113">
        <f>'19'!G69</f>
        <v>0</v>
      </c>
      <c r="N1157" s="112" t="s">
        <v>3830</v>
      </c>
      <c r="O1157" s="112" t="s">
        <v>3478</v>
      </c>
      <c r="P1157" s="112" t="s">
        <v>3479</v>
      </c>
    </row>
    <row r="1158" spans="2:16" ht="12.75">
      <c r="B1158" s="114" t="str">
        <f>INDEX(SUM!D:D,MATCH(SUM!$F$3,SUM!B:B,0),0)</f>
        <v>P085</v>
      </c>
      <c r="E1158" s="116">
        <v>2020</v>
      </c>
      <c r="F1158" s="112" t="s">
        <v>7327</v>
      </c>
      <c r="G1158" s="117" t="s">
        <v>16147</v>
      </c>
      <c r="H1158" s="114" t="s">
        <v>6737</v>
      </c>
      <c r="I1158" s="113">
        <f>'19'!G70</f>
        <v>0</v>
      </c>
      <c r="N1158" s="112" t="s">
        <v>3831</v>
      </c>
      <c r="O1158" s="112" t="s">
        <v>3832</v>
      </c>
      <c r="P1158" s="112" t="s">
        <v>3482</v>
      </c>
    </row>
    <row r="1159" spans="2:16" ht="12.75">
      <c r="B1159" s="114" t="str">
        <f>INDEX(SUM!D:D,MATCH(SUM!$F$3,SUM!B:B,0),0)</f>
        <v>P085</v>
      </c>
      <c r="E1159" s="116">
        <v>2020</v>
      </c>
      <c r="F1159" s="112" t="s">
        <v>7328</v>
      </c>
      <c r="G1159" s="117" t="s">
        <v>16148</v>
      </c>
      <c r="H1159" s="114" t="s">
        <v>6737</v>
      </c>
      <c r="I1159" s="113">
        <f>'19'!G71</f>
        <v>0</v>
      </c>
      <c r="N1159" s="112" t="s">
        <v>3833</v>
      </c>
      <c r="O1159" s="112" t="s">
        <v>3484</v>
      </c>
      <c r="P1159" s="112" t="s">
        <v>3485</v>
      </c>
    </row>
    <row r="1160" spans="2:16" ht="12.75">
      <c r="B1160" s="114" t="str">
        <f>INDEX(SUM!D:D,MATCH(SUM!$F$3,SUM!B:B,0),0)</f>
        <v>P085</v>
      </c>
      <c r="E1160" s="116">
        <v>2020</v>
      </c>
      <c r="F1160" s="112" t="s">
        <v>7329</v>
      </c>
      <c r="G1160" s="117" t="s">
        <v>16149</v>
      </c>
      <c r="H1160" s="114" t="s">
        <v>6737</v>
      </c>
      <c r="I1160" s="113">
        <f>'19'!G72</f>
        <v>0</v>
      </c>
      <c r="N1160" s="112" t="s">
        <v>3834</v>
      </c>
      <c r="O1160" s="112" t="s">
        <v>3487</v>
      </c>
      <c r="P1160" s="112" t="s">
        <v>3488</v>
      </c>
    </row>
    <row r="1161" spans="2:16" ht="12.75">
      <c r="B1161" s="114" t="str">
        <f>INDEX(SUM!D:D,MATCH(SUM!$F$3,SUM!B:B,0),0)</f>
        <v>P085</v>
      </c>
      <c r="E1161" s="116">
        <v>2020</v>
      </c>
      <c r="F1161" s="112" t="s">
        <v>7330</v>
      </c>
      <c r="G1161" s="117" t="s">
        <v>16150</v>
      </c>
      <c r="H1161" s="114" t="s">
        <v>6737</v>
      </c>
      <c r="I1161" s="113">
        <f>'19'!G73</f>
        <v>0</v>
      </c>
      <c r="N1161" s="112" t="s">
        <v>3835</v>
      </c>
      <c r="O1161" s="112" t="s">
        <v>3490</v>
      </c>
      <c r="P1161" s="112" t="s">
        <v>3491</v>
      </c>
    </row>
    <row r="1162" spans="2:16" ht="12.75">
      <c r="B1162" s="114" t="str">
        <f>INDEX(SUM!D:D,MATCH(SUM!$F$3,SUM!B:B,0),0)</f>
        <v>P085</v>
      </c>
      <c r="E1162" s="116">
        <v>2020</v>
      </c>
      <c r="F1162" s="112" t="s">
        <v>7331</v>
      </c>
      <c r="G1162" s="117" t="s">
        <v>16151</v>
      </c>
      <c r="H1162" s="114" t="s">
        <v>6737</v>
      </c>
      <c r="I1162" s="113">
        <f>'19'!G74</f>
        <v>0</v>
      </c>
      <c r="N1162" s="112" t="s">
        <v>3836</v>
      </c>
      <c r="O1162" s="112" t="s">
        <v>3493</v>
      </c>
      <c r="P1162" s="112" t="s">
        <v>3494</v>
      </c>
    </row>
    <row r="1163" spans="2:16" ht="12.75">
      <c r="B1163" s="114" t="str">
        <f>INDEX(SUM!D:D,MATCH(SUM!$F$3,SUM!B:B,0),0)</f>
        <v>P085</v>
      </c>
      <c r="E1163" s="116">
        <v>2020</v>
      </c>
      <c r="F1163" s="112" t="s">
        <v>7332</v>
      </c>
      <c r="G1163" s="117" t="s">
        <v>16152</v>
      </c>
      <c r="H1163" s="114" t="s">
        <v>6737</v>
      </c>
      <c r="I1163" s="113">
        <f>'19'!G75</f>
        <v>0</v>
      </c>
      <c r="N1163" s="112" t="s">
        <v>3837</v>
      </c>
      <c r="O1163" s="112" t="s">
        <v>3496</v>
      </c>
      <c r="P1163" s="112" t="s">
        <v>3497</v>
      </c>
    </row>
    <row r="1164" spans="2:16" ht="12.75">
      <c r="B1164" s="114" t="str">
        <f>INDEX(SUM!D:D,MATCH(SUM!$F$3,SUM!B:B,0),0)</f>
        <v>P085</v>
      </c>
      <c r="E1164" s="116">
        <v>2020</v>
      </c>
      <c r="F1164" s="112" t="s">
        <v>7333</v>
      </c>
      <c r="G1164" s="117" t="s">
        <v>16153</v>
      </c>
      <c r="H1164" s="114" t="s">
        <v>6737</v>
      </c>
      <c r="I1164" s="113">
        <f>'19'!G76</f>
        <v>0</v>
      </c>
      <c r="N1164" s="112" t="s">
        <v>3838</v>
      </c>
      <c r="O1164" s="112" t="s">
        <v>3499</v>
      </c>
      <c r="P1164" s="112" t="s">
        <v>3500</v>
      </c>
    </row>
    <row r="1165" spans="2:16" ht="12.75">
      <c r="B1165" s="114" t="str">
        <f>INDEX(SUM!D:D,MATCH(SUM!$F$3,SUM!B:B,0),0)</f>
        <v>P085</v>
      </c>
      <c r="E1165" s="116">
        <v>2020</v>
      </c>
      <c r="F1165" s="112" t="s">
        <v>7334</v>
      </c>
      <c r="G1165" s="117" t="s">
        <v>16154</v>
      </c>
      <c r="H1165" s="114" t="s">
        <v>6737</v>
      </c>
      <c r="I1165" s="113">
        <f>'19'!G77</f>
        <v>0</v>
      </c>
      <c r="N1165" s="112" t="s">
        <v>3839</v>
      </c>
      <c r="O1165" s="112" t="s">
        <v>3502</v>
      </c>
      <c r="P1165" s="112" t="s">
        <v>3503</v>
      </c>
    </row>
    <row r="1166" spans="2:16" ht="12.75">
      <c r="B1166" s="114" t="str">
        <f>INDEX(SUM!D:D,MATCH(SUM!$F$3,SUM!B:B,0),0)</f>
        <v>P085</v>
      </c>
      <c r="E1166" s="116">
        <v>2020</v>
      </c>
      <c r="F1166" s="112" t="s">
        <v>7335</v>
      </c>
      <c r="G1166" s="117" t="s">
        <v>16155</v>
      </c>
      <c r="H1166" s="114" t="s">
        <v>6737</v>
      </c>
      <c r="I1166" s="113">
        <f>'19'!G78</f>
        <v>0</v>
      </c>
      <c r="N1166" s="112" t="s">
        <v>3840</v>
      </c>
      <c r="O1166" s="112" t="s">
        <v>3505</v>
      </c>
      <c r="P1166" s="112" t="s">
        <v>3506</v>
      </c>
    </row>
    <row r="1167" spans="2:16" ht="12.75">
      <c r="B1167" s="114" t="str">
        <f>INDEX(SUM!D:D,MATCH(SUM!$F$3,SUM!B:B,0),0)</f>
        <v>P085</v>
      </c>
      <c r="E1167" s="116">
        <v>2020</v>
      </c>
      <c r="F1167" s="112" t="s">
        <v>7336</v>
      </c>
      <c r="G1167" s="117" t="s">
        <v>16156</v>
      </c>
      <c r="H1167" s="114" t="s">
        <v>6737</v>
      </c>
      <c r="I1167" s="113">
        <f>'19'!G79</f>
        <v>0</v>
      </c>
      <c r="N1167" s="112" t="s">
        <v>3841</v>
      </c>
      <c r="O1167" s="112" t="s">
        <v>1050</v>
      </c>
      <c r="P1167" s="112" t="s">
        <v>3508</v>
      </c>
    </row>
    <row r="1168" spans="2:16" ht="12.75">
      <c r="B1168" s="114" t="str">
        <f>INDEX(SUM!D:D,MATCH(SUM!$F$3,SUM!B:B,0),0)</f>
        <v>P085</v>
      </c>
      <c r="E1168" s="116">
        <v>2020</v>
      </c>
      <c r="F1168" s="112" t="s">
        <v>7337</v>
      </c>
      <c r="G1168" s="117" t="s">
        <v>16157</v>
      </c>
      <c r="H1168" s="114" t="s">
        <v>6737</v>
      </c>
      <c r="I1168" s="113">
        <f>'19'!G80</f>
        <v>0</v>
      </c>
      <c r="N1168" s="112" t="s">
        <v>3842</v>
      </c>
      <c r="O1168" s="112" t="s">
        <v>3286</v>
      </c>
      <c r="P1168" s="112" t="s">
        <v>3510</v>
      </c>
    </row>
    <row r="1169" spans="2:16" ht="12.75">
      <c r="B1169" s="114" t="str">
        <f>INDEX(SUM!D:D,MATCH(SUM!$F$3,SUM!B:B,0),0)</f>
        <v>P085</v>
      </c>
      <c r="E1169" s="116">
        <v>2020</v>
      </c>
      <c r="F1169" s="112" t="s">
        <v>7338</v>
      </c>
      <c r="G1169" s="117" t="s">
        <v>16158</v>
      </c>
      <c r="H1169" s="114" t="s">
        <v>6737</v>
      </c>
      <c r="I1169" s="113">
        <f>'19'!G81</f>
        <v>0</v>
      </c>
      <c r="N1169" s="112" t="s">
        <v>3843</v>
      </c>
      <c r="O1169" s="112" t="s">
        <v>3844</v>
      </c>
      <c r="P1169" s="112" t="s">
        <v>3513</v>
      </c>
    </row>
    <row r="1170" spans="2:16" ht="12.75">
      <c r="B1170" s="114" t="str">
        <f>INDEX(SUM!D:D,MATCH(SUM!$F$3,SUM!B:B,0),0)</f>
        <v>P085</v>
      </c>
      <c r="E1170" s="116">
        <v>2020</v>
      </c>
      <c r="F1170" s="112" t="s">
        <v>7339</v>
      </c>
      <c r="G1170" s="117" t="s">
        <v>16159</v>
      </c>
      <c r="H1170" s="114" t="s">
        <v>6737</v>
      </c>
      <c r="I1170" s="113">
        <f>'19'!G82</f>
        <v>0</v>
      </c>
      <c r="N1170" s="112" t="s">
        <v>3845</v>
      </c>
      <c r="O1170" s="112" t="s">
        <v>3515</v>
      </c>
      <c r="P1170" s="112" t="s">
        <v>3516</v>
      </c>
    </row>
    <row r="1171" spans="2:16" ht="12.75">
      <c r="B1171" s="114" t="str">
        <f>INDEX(SUM!D:D,MATCH(SUM!$F$3,SUM!B:B,0),0)</f>
        <v>P085</v>
      </c>
      <c r="E1171" s="116">
        <v>2020</v>
      </c>
      <c r="F1171" s="112" t="s">
        <v>7340</v>
      </c>
      <c r="G1171" s="117" t="s">
        <v>16160</v>
      </c>
      <c r="H1171" s="114" t="s">
        <v>6737</v>
      </c>
      <c r="I1171" s="113">
        <f>'19'!G83</f>
        <v>0</v>
      </c>
      <c r="N1171" s="112" t="s">
        <v>3846</v>
      </c>
      <c r="O1171" s="112" t="s">
        <v>3518</v>
      </c>
      <c r="P1171" s="112" t="s">
        <v>3519</v>
      </c>
    </row>
    <row r="1172" spans="2:16" ht="12.75">
      <c r="B1172" s="114" t="str">
        <f>INDEX(SUM!D:D,MATCH(SUM!$F$3,SUM!B:B,0),0)</f>
        <v>P085</v>
      </c>
      <c r="E1172" s="116">
        <v>2020</v>
      </c>
      <c r="F1172" s="112" t="s">
        <v>7341</v>
      </c>
      <c r="G1172" s="117" t="s">
        <v>16161</v>
      </c>
      <c r="H1172" s="114" t="s">
        <v>6737</v>
      </c>
      <c r="I1172" s="113">
        <f>'19'!G84</f>
        <v>0</v>
      </c>
      <c r="N1172" s="112" t="s">
        <v>3847</v>
      </c>
      <c r="O1172" s="112" t="s">
        <v>3521</v>
      </c>
      <c r="P1172" s="112" t="s">
        <v>3522</v>
      </c>
    </row>
    <row r="1173" spans="2:16" ht="12.75">
      <c r="B1173" s="114" t="str">
        <f>INDEX(SUM!D:D,MATCH(SUM!$F$3,SUM!B:B,0),0)</f>
        <v>P085</v>
      </c>
      <c r="E1173" s="116">
        <v>2020</v>
      </c>
      <c r="F1173" s="112" t="s">
        <v>7342</v>
      </c>
      <c r="G1173" s="117" t="s">
        <v>16162</v>
      </c>
      <c r="H1173" s="114" t="s">
        <v>6737</v>
      </c>
      <c r="I1173" s="113">
        <f>'19'!G85</f>
        <v>0</v>
      </c>
      <c r="N1173" s="112" t="s">
        <v>3848</v>
      </c>
      <c r="O1173" s="112" t="s">
        <v>3524</v>
      </c>
      <c r="P1173" s="112" t="s">
        <v>3525</v>
      </c>
    </row>
    <row r="1174" spans="2:16" ht="12.75">
      <c r="B1174" s="114" t="str">
        <f>INDEX(SUM!D:D,MATCH(SUM!$F$3,SUM!B:B,0),0)</f>
        <v>P085</v>
      </c>
      <c r="E1174" s="116">
        <v>2020</v>
      </c>
      <c r="F1174" s="112" t="s">
        <v>7343</v>
      </c>
      <c r="G1174" s="117" t="s">
        <v>16163</v>
      </c>
      <c r="H1174" s="114" t="s">
        <v>6737</v>
      </c>
      <c r="I1174" s="113">
        <f>'19'!G86</f>
        <v>0</v>
      </c>
      <c r="N1174" s="112" t="s">
        <v>3849</v>
      </c>
      <c r="O1174" s="112" t="s">
        <v>3527</v>
      </c>
      <c r="P1174" s="112" t="s">
        <v>3528</v>
      </c>
    </row>
    <row r="1175" spans="2:16" ht="12.75">
      <c r="B1175" s="114" t="str">
        <f>INDEX(SUM!D:D,MATCH(SUM!$F$3,SUM!B:B,0),0)</f>
        <v>P085</v>
      </c>
      <c r="E1175" s="116">
        <v>2020</v>
      </c>
      <c r="F1175" s="112" t="s">
        <v>7344</v>
      </c>
      <c r="G1175" s="117" t="s">
        <v>16164</v>
      </c>
      <c r="H1175" s="114" t="s">
        <v>6737</v>
      </c>
      <c r="I1175" s="113">
        <f>'19'!G87</f>
        <v>0</v>
      </c>
      <c r="N1175" s="112" t="s">
        <v>3850</v>
      </c>
      <c r="O1175" s="112" t="s">
        <v>3530</v>
      </c>
      <c r="P1175" s="112" t="s">
        <v>3531</v>
      </c>
    </row>
    <row r="1176" spans="2:16" ht="12.75">
      <c r="B1176" s="114" t="str">
        <f>INDEX(SUM!D:D,MATCH(SUM!$F$3,SUM!B:B,0),0)</f>
        <v>P085</v>
      </c>
      <c r="E1176" s="116">
        <v>2020</v>
      </c>
      <c r="F1176" s="112" t="s">
        <v>7345</v>
      </c>
      <c r="G1176" s="117" t="s">
        <v>16165</v>
      </c>
      <c r="H1176" s="114" t="s">
        <v>6737</v>
      </c>
      <c r="I1176" s="113">
        <f>'19'!G88</f>
        <v>0</v>
      </c>
      <c r="N1176" s="112" t="s">
        <v>3851</v>
      </c>
      <c r="O1176" s="112" t="s">
        <v>3533</v>
      </c>
      <c r="P1176" s="112" t="s">
        <v>3534</v>
      </c>
    </row>
    <row r="1177" spans="2:16" ht="12.75">
      <c r="B1177" s="114" t="str">
        <f>INDEX(SUM!D:D,MATCH(SUM!$F$3,SUM!B:B,0),0)</f>
        <v>P085</v>
      </c>
      <c r="E1177" s="116">
        <v>2020</v>
      </c>
      <c r="F1177" s="112" t="s">
        <v>7346</v>
      </c>
      <c r="G1177" s="117" t="s">
        <v>16166</v>
      </c>
      <c r="H1177" s="114" t="s">
        <v>6737</v>
      </c>
      <c r="I1177" s="113">
        <f>'19'!G89</f>
        <v>0</v>
      </c>
      <c r="N1177" s="112" t="s">
        <v>3852</v>
      </c>
      <c r="O1177" s="112" t="s">
        <v>3536</v>
      </c>
      <c r="P1177" s="112" t="s">
        <v>3537</v>
      </c>
    </row>
    <row r="1178" spans="2:16" ht="12.75">
      <c r="B1178" s="114" t="str">
        <f>INDEX(SUM!D:D,MATCH(SUM!$F$3,SUM!B:B,0),0)</f>
        <v>P085</v>
      </c>
      <c r="E1178" s="116">
        <v>2020</v>
      </c>
      <c r="F1178" s="112" t="s">
        <v>7347</v>
      </c>
      <c r="G1178" s="117" t="s">
        <v>16167</v>
      </c>
      <c r="H1178" s="114" t="s">
        <v>6737</v>
      </c>
      <c r="I1178" s="113">
        <f>'19'!G90</f>
        <v>0</v>
      </c>
      <c r="N1178" s="112" t="s">
        <v>3853</v>
      </c>
      <c r="O1178" s="112" t="s">
        <v>3539</v>
      </c>
      <c r="P1178" s="112" t="s">
        <v>3540</v>
      </c>
    </row>
    <row r="1179" spans="2:16" ht="12.75">
      <c r="B1179" s="114" t="str">
        <f>INDEX(SUM!D:D,MATCH(SUM!$F$3,SUM!B:B,0),0)</f>
        <v>P085</v>
      </c>
      <c r="E1179" s="116">
        <v>2020</v>
      </c>
      <c r="F1179" s="112" t="s">
        <v>7348</v>
      </c>
      <c r="G1179" s="117" t="s">
        <v>16168</v>
      </c>
      <c r="H1179" s="114" t="s">
        <v>6737</v>
      </c>
      <c r="I1179" s="113">
        <f>'19'!G91</f>
        <v>0</v>
      </c>
      <c r="N1179" s="112" t="s">
        <v>3854</v>
      </c>
      <c r="O1179" s="112" t="s">
        <v>3542</v>
      </c>
      <c r="P1179" s="112" t="s">
        <v>3543</v>
      </c>
    </row>
    <row r="1180" spans="2:16" ht="12.75">
      <c r="B1180" s="114" t="str">
        <f>INDEX(SUM!D:D,MATCH(SUM!$F$3,SUM!B:B,0),0)</f>
        <v>P085</v>
      </c>
      <c r="E1180" s="116">
        <v>2020</v>
      </c>
      <c r="F1180" s="112" t="s">
        <v>7349</v>
      </c>
      <c r="G1180" s="117" t="s">
        <v>16169</v>
      </c>
      <c r="H1180" s="114" t="s">
        <v>6737</v>
      </c>
      <c r="I1180" s="113">
        <f>'19'!G92</f>
        <v>0</v>
      </c>
      <c r="N1180" s="112" t="s">
        <v>3855</v>
      </c>
      <c r="O1180" s="112" t="s">
        <v>3545</v>
      </c>
      <c r="P1180" s="112" t="s">
        <v>3546</v>
      </c>
    </row>
    <row r="1181" spans="2:16" ht="12.75">
      <c r="B1181" s="114" t="str">
        <f>INDEX(SUM!D:D,MATCH(SUM!$F$3,SUM!B:B,0),0)</f>
        <v>P085</v>
      </c>
      <c r="E1181" s="116">
        <v>2020</v>
      </c>
      <c r="F1181" s="112" t="s">
        <v>7350</v>
      </c>
      <c r="G1181" s="117" t="s">
        <v>16170</v>
      </c>
      <c r="H1181" s="114" t="s">
        <v>6737</v>
      </c>
      <c r="I1181" s="113">
        <f>'19'!G93</f>
        <v>0</v>
      </c>
      <c r="N1181" s="112" t="s">
        <v>3856</v>
      </c>
      <c r="O1181" s="112" t="s">
        <v>648</v>
      </c>
      <c r="P1181" s="112" t="s">
        <v>3857</v>
      </c>
    </row>
    <row r="1182" spans="2:16" ht="12.75">
      <c r="B1182" s="114" t="str">
        <f>INDEX(SUM!D:D,MATCH(SUM!$F$3,SUM!B:B,0),0)</f>
        <v>P085</v>
      </c>
      <c r="E1182" s="116">
        <v>2020</v>
      </c>
      <c r="F1182" s="112" t="s">
        <v>7351</v>
      </c>
      <c r="G1182" s="117" t="s">
        <v>16171</v>
      </c>
      <c r="H1182" s="114" t="s">
        <v>6737</v>
      </c>
      <c r="I1182" s="113">
        <f>'19'!G94</f>
        <v>0</v>
      </c>
      <c r="N1182" s="112" t="s">
        <v>3858</v>
      </c>
      <c r="O1182" s="112" t="s">
        <v>705</v>
      </c>
      <c r="P1182" s="112" t="s">
        <v>3859</v>
      </c>
    </row>
    <row r="1183" spans="2:16" ht="12.75">
      <c r="B1183" s="114" t="str">
        <f>INDEX(SUM!D:D,MATCH(SUM!$F$3,SUM!B:B,0),0)</f>
        <v>P085</v>
      </c>
      <c r="E1183" s="116">
        <v>2020</v>
      </c>
      <c r="F1183" s="112" t="s">
        <v>7352</v>
      </c>
      <c r="G1183" s="117" t="s">
        <v>16172</v>
      </c>
      <c r="H1183" s="114" t="s">
        <v>6737</v>
      </c>
      <c r="I1183" s="113">
        <f>'19'!G95</f>
        <v>0</v>
      </c>
      <c r="N1183" s="112" t="s">
        <v>3860</v>
      </c>
      <c r="O1183" s="112" t="s">
        <v>731</v>
      </c>
      <c r="P1183" s="112" t="s">
        <v>3861</v>
      </c>
    </row>
    <row r="1184" spans="2:16" ht="12.75">
      <c r="B1184" s="114" t="str">
        <f>INDEX(SUM!D:D,MATCH(SUM!$F$3,SUM!B:B,0),0)</f>
        <v>P085</v>
      </c>
      <c r="E1184" s="116">
        <v>2020</v>
      </c>
      <c r="F1184" s="112" t="s">
        <v>7353</v>
      </c>
      <c r="G1184" s="117" t="s">
        <v>16173</v>
      </c>
      <c r="H1184" s="114" t="s">
        <v>6737</v>
      </c>
      <c r="I1184" s="113">
        <f>'19'!G96</f>
        <v>0</v>
      </c>
      <c r="N1184" s="112" t="s">
        <v>3862</v>
      </c>
      <c r="O1184" s="112" t="s">
        <v>732</v>
      </c>
      <c r="P1184" s="112" t="s">
        <v>3863</v>
      </c>
    </row>
    <row r="1185" spans="2:15" ht="12.75">
      <c r="B1185" s="114" t="str">
        <f>INDEX(SUM!D:D,MATCH(SUM!$F$3,SUM!B:B,0),0)</f>
        <v>P085</v>
      </c>
      <c r="E1185" s="116">
        <v>2020</v>
      </c>
      <c r="F1185" s="112" t="s">
        <v>7354</v>
      </c>
      <c r="G1185" s="117" t="s">
        <v>16174</v>
      </c>
      <c r="H1185" s="114" t="s">
        <v>6737</v>
      </c>
      <c r="I1185" s="113">
        <f>'19'!G97</f>
        <v>0</v>
      </c>
      <c r="N1185" s="112" t="s">
        <v>3864</v>
      </c>
      <c r="O1185" s="112" t="s">
        <v>3865</v>
      </c>
    </row>
    <row r="1186" spans="2:15" ht="12.75">
      <c r="B1186" s="114" t="str">
        <f>INDEX(SUM!D:D,MATCH(SUM!$F$3,SUM!B:B,0),0)</f>
        <v>P085</v>
      </c>
      <c r="E1186" s="116">
        <v>2020</v>
      </c>
      <c r="F1186" s="112" t="s">
        <v>7355</v>
      </c>
      <c r="G1186" s="117" t="s">
        <v>16175</v>
      </c>
      <c r="H1186" s="114" t="s">
        <v>6737</v>
      </c>
      <c r="I1186" s="113">
        <f>'19'!G98</f>
        <v>0</v>
      </c>
      <c r="N1186" s="112" t="s">
        <v>3866</v>
      </c>
      <c r="O1186" s="112" t="s">
        <v>783</v>
      </c>
    </row>
    <row r="1187" spans="2:15" ht="12.75">
      <c r="B1187" s="114" t="str">
        <f>INDEX(SUM!D:D,MATCH(SUM!$F$3,SUM!B:B,0),0)</f>
        <v>P085</v>
      </c>
      <c r="E1187" s="116">
        <v>2020</v>
      </c>
      <c r="F1187" s="112" t="s">
        <v>7356</v>
      </c>
      <c r="G1187" s="117" t="s">
        <v>16176</v>
      </c>
      <c r="H1187" s="114" t="s">
        <v>6737</v>
      </c>
      <c r="I1187" s="113">
        <f>'19'!G99</f>
        <v>0</v>
      </c>
      <c r="N1187" s="112" t="s">
        <v>3867</v>
      </c>
      <c r="O1187" s="112" t="s">
        <v>786</v>
      </c>
    </row>
    <row r="1188" spans="2:15" ht="12.75">
      <c r="B1188" s="114" t="str">
        <f>INDEX(SUM!D:D,MATCH(SUM!$F$3,SUM!B:B,0),0)</f>
        <v>P085</v>
      </c>
      <c r="E1188" s="116">
        <v>2020</v>
      </c>
      <c r="F1188" s="112" t="s">
        <v>7357</v>
      </c>
      <c r="G1188" s="117" t="s">
        <v>16177</v>
      </c>
      <c r="H1188" s="114" t="s">
        <v>6737</v>
      </c>
      <c r="I1188" s="113">
        <f>'19'!G100</f>
        <v>0</v>
      </c>
      <c r="N1188" s="112" t="s">
        <v>3868</v>
      </c>
      <c r="O1188" s="112" t="s">
        <v>3374</v>
      </c>
    </row>
    <row r="1189" spans="2:15" ht="12.75">
      <c r="B1189" s="114" t="str">
        <f>INDEX(SUM!D:D,MATCH(SUM!$F$3,SUM!B:B,0),0)</f>
        <v>P085</v>
      </c>
      <c r="E1189" s="116">
        <v>2020</v>
      </c>
      <c r="F1189" s="112" t="s">
        <v>7358</v>
      </c>
      <c r="G1189" s="117" t="s">
        <v>16178</v>
      </c>
      <c r="H1189" s="114" t="s">
        <v>6738</v>
      </c>
      <c r="I1189" s="113">
        <f>'19'!H11</f>
        <v>6</v>
      </c>
      <c r="N1189" s="112" t="s">
        <v>3869</v>
      </c>
      <c r="O1189" s="112" t="s">
        <v>3422</v>
      </c>
    </row>
    <row r="1190" spans="2:16" ht="12.75">
      <c r="B1190" s="114" t="str">
        <f>INDEX(SUM!D:D,MATCH(SUM!$F$3,SUM!B:B,0),0)</f>
        <v>P085</v>
      </c>
      <c r="E1190" s="116">
        <v>2020</v>
      </c>
      <c r="F1190" s="112" t="s">
        <v>7359</v>
      </c>
      <c r="G1190" s="117" t="s">
        <v>16179</v>
      </c>
      <c r="H1190" s="114" t="s">
        <v>6738</v>
      </c>
      <c r="I1190" s="113">
        <f>'19'!H12</f>
        <v>0</v>
      </c>
      <c r="N1190" s="112" t="s">
        <v>3870</v>
      </c>
      <c r="O1190" s="112" t="s">
        <v>648</v>
      </c>
      <c r="P1190" s="112" t="s">
        <v>3871</v>
      </c>
    </row>
    <row r="1191" spans="2:16" ht="12.75">
      <c r="B1191" s="114" t="str">
        <f>INDEX(SUM!D:D,MATCH(SUM!$F$3,SUM!B:B,0),0)</f>
        <v>P085</v>
      </c>
      <c r="E1191" s="116">
        <v>2020</v>
      </c>
      <c r="F1191" s="112" t="s">
        <v>7360</v>
      </c>
      <c r="G1191" s="117" t="s">
        <v>16180</v>
      </c>
      <c r="H1191" s="114" t="s">
        <v>6738</v>
      </c>
      <c r="I1191" s="113">
        <f>'19'!H13</f>
        <v>0</v>
      </c>
      <c r="N1191" s="112" t="s">
        <v>3872</v>
      </c>
      <c r="O1191" s="112" t="s">
        <v>705</v>
      </c>
      <c r="P1191" s="112" t="s">
        <v>3873</v>
      </c>
    </row>
    <row r="1192" spans="2:16" ht="12.75">
      <c r="B1192" s="114" t="str">
        <f>INDEX(SUM!D:D,MATCH(SUM!$F$3,SUM!B:B,0),0)</f>
        <v>P085</v>
      </c>
      <c r="E1192" s="116">
        <v>2020</v>
      </c>
      <c r="F1192" s="112" t="s">
        <v>7361</v>
      </c>
      <c r="G1192" s="117" t="s">
        <v>16181</v>
      </c>
      <c r="H1192" s="114" t="s">
        <v>6738</v>
      </c>
      <c r="I1192" s="113">
        <f>'19'!H14</f>
        <v>0</v>
      </c>
      <c r="N1192" s="112" t="s">
        <v>3874</v>
      </c>
      <c r="O1192" s="112" t="s">
        <v>731</v>
      </c>
      <c r="P1192" s="112" t="s">
        <v>3875</v>
      </c>
    </row>
    <row r="1193" spans="2:16" ht="12.75">
      <c r="B1193" s="114" t="str">
        <f>INDEX(SUM!D:D,MATCH(SUM!$F$3,SUM!B:B,0),0)</f>
        <v>P085</v>
      </c>
      <c r="E1193" s="116">
        <v>2020</v>
      </c>
      <c r="F1193" s="112" t="s">
        <v>7362</v>
      </c>
      <c r="G1193" s="117" t="s">
        <v>16182</v>
      </c>
      <c r="H1193" s="114" t="s">
        <v>6738</v>
      </c>
      <c r="I1193" s="113">
        <f>'19'!H15</f>
        <v>0</v>
      </c>
      <c r="N1193" s="112" t="s">
        <v>3876</v>
      </c>
      <c r="O1193" s="112" t="s">
        <v>732</v>
      </c>
      <c r="P1193" s="112" t="s">
        <v>3877</v>
      </c>
    </row>
    <row r="1194" spans="2:16" ht="12.75">
      <c r="B1194" s="114" t="str">
        <f>INDEX(SUM!D:D,MATCH(SUM!$F$3,SUM!B:B,0),0)</f>
        <v>P085</v>
      </c>
      <c r="E1194" s="116">
        <v>2020</v>
      </c>
      <c r="F1194" s="112" t="s">
        <v>7363</v>
      </c>
      <c r="G1194" s="117" t="s">
        <v>16183</v>
      </c>
      <c r="H1194" s="114" t="s">
        <v>6738</v>
      </c>
      <c r="I1194" s="113">
        <f>'19'!H16</f>
        <v>0</v>
      </c>
      <c r="N1194" s="112" t="s">
        <v>3878</v>
      </c>
      <c r="O1194" s="112" t="s">
        <v>733</v>
      </c>
      <c r="P1194" s="112" t="s">
        <v>3879</v>
      </c>
    </row>
    <row r="1195" spans="2:16" ht="12.75">
      <c r="B1195" s="114" t="str">
        <f>INDEX(SUM!D:D,MATCH(SUM!$F$3,SUM!B:B,0),0)</f>
        <v>P085</v>
      </c>
      <c r="E1195" s="116">
        <v>2020</v>
      </c>
      <c r="F1195" s="112" t="s">
        <v>7364</v>
      </c>
      <c r="G1195" s="117" t="s">
        <v>16184</v>
      </c>
      <c r="H1195" s="114" t="s">
        <v>6738</v>
      </c>
      <c r="I1195" s="113">
        <f>'19'!H17</f>
        <v>0</v>
      </c>
      <c r="N1195" s="112" t="s">
        <v>3880</v>
      </c>
      <c r="O1195" s="112" t="s">
        <v>788</v>
      </c>
      <c r="P1195" s="112" t="s">
        <v>3881</v>
      </c>
    </row>
    <row r="1196" spans="2:16" ht="12.75">
      <c r="B1196" s="114" t="str">
        <f>INDEX(SUM!D:D,MATCH(SUM!$F$3,SUM!B:B,0),0)</f>
        <v>P085</v>
      </c>
      <c r="E1196" s="116">
        <v>2020</v>
      </c>
      <c r="F1196" s="112" t="s">
        <v>7365</v>
      </c>
      <c r="G1196" s="117" t="s">
        <v>16185</v>
      </c>
      <c r="H1196" s="114" t="s">
        <v>6738</v>
      </c>
      <c r="I1196" s="113">
        <f>'19'!H18</f>
        <v>0</v>
      </c>
      <c r="N1196" s="112" t="s">
        <v>3882</v>
      </c>
      <c r="O1196" s="112" t="s">
        <v>789</v>
      </c>
      <c r="P1196" s="112" t="s">
        <v>3883</v>
      </c>
    </row>
    <row r="1197" spans="2:16" ht="12.75">
      <c r="B1197" s="114" t="str">
        <f>INDEX(SUM!D:D,MATCH(SUM!$F$3,SUM!B:B,0),0)</f>
        <v>P085</v>
      </c>
      <c r="E1197" s="116">
        <v>2020</v>
      </c>
      <c r="F1197" s="112" t="s">
        <v>7366</v>
      </c>
      <c r="G1197" s="117" t="s">
        <v>16186</v>
      </c>
      <c r="H1197" s="114" t="s">
        <v>6738</v>
      </c>
      <c r="I1197" s="113">
        <f>'19'!H19</f>
        <v>0</v>
      </c>
      <c r="N1197" s="112" t="s">
        <v>3884</v>
      </c>
      <c r="O1197" s="112" t="s">
        <v>790</v>
      </c>
      <c r="P1197" s="112" t="s">
        <v>3885</v>
      </c>
    </row>
    <row r="1198" spans="2:16" ht="12.75">
      <c r="B1198" s="114" t="str">
        <f>INDEX(SUM!D:D,MATCH(SUM!$F$3,SUM!B:B,0),0)</f>
        <v>P085</v>
      </c>
      <c r="E1198" s="116">
        <v>2020</v>
      </c>
      <c r="F1198" s="112" t="s">
        <v>7367</v>
      </c>
      <c r="G1198" s="117" t="s">
        <v>16187</v>
      </c>
      <c r="H1198" s="114" t="s">
        <v>6738</v>
      </c>
      <c r="I1198" s="113">
        <f>'19'!H20</f>
        <v>0</v>
      </c>
      <c r="N1198" s="112" t="s">
        <v>3886</v>
      </c>
      <c r="O1198" s="112" t="s">
        <v>791</v>
      </c>
      <c r="P1198" s="112" t="s">
        <v>3887</v>
      </c>
    </row>
    <row r="1199" spans="2:16" ht="12.75">
      <c r="B1199" s="114" t="str">
        <f>INDEX(SUM!D:D,MATCH(SUM!$F$3,SUM!B:B,0),0)</f>
        <v>P085</v>
      </c>
      <c r="E1199" s="116">
        <v>2020</v>
      </c>
      <c r="F1199" s="112" t="s">
        <v>7368</v>
      </c>
      <c r="G1199" s="117" t="s">
        <v>16188</v>
      </c>
      <c r="H1199" s="114" t="s">
        <v>6738</v>
      </c>
      <c r="I1199" s="113">
        <f>'19'!H21</f>
        <v>0</v>
      </c>
      <c r="N1199" s="112" t="s">
        <v>3888</v>
      </c>
      <c r="O1199" s="112" t="s">
        <v>792</v>
      </c>
      <c r="P1199" s="112" t="s">
        <v>3889</v>
      </c>
    </row>
    <row r="1200" spans="2:16" ht="12.75">
      <c r="B1200" s="114" t="str">
        <f>INDEX(SUM!D:D,MATCH(SUM!$F$3,SUM!B:B,0),0)</f>
        <v>P085</v>
      </c>
      <c r="E1200" s="116">
        <v>2020</v>
      </c>
      <c r="F1200" s="112" t="s">
        <v>7369</v>
      </c>
      <c r="G1200" s="117" t="s">
        <v>16189</v>
      </c>
      <c r="H1200" s="114" t="s">
        <v>6738</v>
      </c>
      <c r="I1200" s="113">
        <f>'19'!H22</f>
        <v>0</v>
      </c>
      <c r="N1200" s="112" t="s">
        <v>3890</v>
      </c>
      <c r="O1200" s="112" t="s">
        <v>2002</v>
      </c>
      <c r="P1200" s="112" t="s">
        <v>3891</v>
      </c>
    </row>
    <row r="1201" spans="2:16" ht="12.75">
      <c r="B1201" s="114" t="str">
        <f>INDEX(SUM!D:D,MATCH(SUM!$F$3,SUM!B:B,0),0)</f>
        <v>P085</v>
      </c>
      <c r="E1201" s="116">
        <v>2020</v>
      </c>
      <c r="F1201" s="112" t="s">
        <v>7370</v>
      </c>
      <c r="G1201" s="117" t="s">
        <v>16190</v>
      </c>
      <c r="H1201" s="114" t="s">
        <v>6738</v>
      </c>
      <c r="I1201" s="113">
        <f>'19'!H23</f>
        <v>0</v>
      </c>
      <c r="N1201" s="112" t="s">
        <v>3892</v>
      </c>
      <c r="O1201" s="112" t="s">
        <v>651</v>
      </c>
      <c r="P1201" s="112" t="s">
        <v>3893</v>
      </c>
    </row>
    <row r="1202" spans="2:16" ht="12.75">
      <c r="B1202" s="114" t="str">
        <f>INDEX(SUM!D:D,MATCH(SUM!$F$3,SUM!B:B,0),0)</f>
        <v>P085</v>
      </c>
      <c r="E1202" s="116">
        <v>2020</v>
      </c>
      <c r="F1202" s="112" t="s">
        <v>7371</v>
      </c>
      <c r="G1202" s="117" t="s">
        <v>16191</v>
      </c>
      <c r="H1202" s="114" t="s">
        <v>6738</v>
      </c>
      <c r="I1202" s="113">
        <f>'19'!H24</f>
        <v>0</v>
      </c>
      <c r="N1202" s="112" t="s">
        <v>3894</v>
      </c>
      <c r="O1202" s="112" t="s">
        <v>677</v>
      </c>
      <c r="P1202" s="112" t="s">
        <v>3895</v>
      </c>
    </row>
    <row r="1203" spans="2:16" ht="12.75">
      <c r="B1203" s="114" t="str">
        <f>INDEX(SUM!D:D,MATCH(SUM!$F$3,SUM!B:B,0),0)</f>
        <v>P085</v>
      </c>
      <c r="E1203" s="116">
        <v>2020</v>
      </c>
      <c r="F1203" s="112" t="s">
        <v>7372</v>
      </c>
      <c r="G1203" s="117" t="s">
        <v>16192</v>
      </c>
      <c r="H1203" s="114" t="s">
        <v>6738</v>
      </c>
      <c r="I1203" s="113">
        <f>'19'!H25</f>
        <v>0</v>
      </c>
      <c r="N1203" s="112" t="s">
        <v>3896</v>
      </c>
      <c r="O1203" s="112" t="s">
        <v>703</v>
      </c>
      <c r="P1203" s="112" t="s">
        <v>3897</v>
      </c>
    </row>
    <row r="1204" spans="2:16" ht="12.75">
      <c r="B1204" s="114" t="str">
        <f>INDEX(SUM!D:D,MATCH(SUM!$F$3,SUM!B:B,0),0)</f>
        <v>P085</v>
      </c>
      <c r="E1204" s="116">
        <v>2020</v>
      </c>
      <c r="F1204" s="112" t="s">
        <v>7373</v>
      </c>
      <c r="G1204" s="117" t="s">
        <v>16193</v>
      </c>
      <c r="H1204" s="114" t="s">
        <v>6738</v>
      </c>
      <c r="I1204" s="113">
        <f>'19'!H26</f>
        <v>0</v>
      </c>
      <c r="N1204" s="112" t="s">
        <v>3898</v>
      </c>
      <c r="O1204" s="112" t="s">
        <v>800</v>
      </c>
      <c r="P1204" s="112" t="s">
        <v>3899</v>
      </c>
    </row>
    <row r="1205" spans="2:16" ht="12.75">
      <c r="B1205" s="114" t="str">
        <f>INDEX(SUM!D:D,MATCH(SUM!$F$3,SUM!B:B,0),0)</f>
        <v>P085</v>
      </c>
      <c r="E1205" s="116">
        <v>2020</v>
      </c>
      <c r="F1205" s="112" t="s">
        <v>7374</v>
      </c>
      <c r="G1205" s="117" t="s">
        <v>16194</v>
      </c>
      <c r="H1205" s="114" t="s">
        <v>6738</v>
      </c>
      <c r="I1205" s="113">
        <f>'19'!H27</f>
        <v>0</v>
      </c>
      <c r="N1205" s="112" t="s">
        <v>3900</v>
      </c>
      <c r="O1205" s="112" t="s">
        <v>871</v>
      </c>
      <c r="P1205" s="112" t="s">
        <v>3901</v>
      </c>
    </row>
    <row r="1206" spans="2:16" ht="12.75">
      <c r="B1206" s="114" t="str">
        <f>INDEX(SUM!D:D,MATCH(SUM!$F$3,SUM!B:B,0),0)</f>
        <v>P085</v>
      </c>
      <c r="E1206" s="116">
        <v>2020</v>
      </c>
      <c r="F1206" s="112" t="s">
        <v>7375</v>
      </c>
      <c r="G1206" s="117" t="s">
        <v>16195</v>
      </c>
      <c r="H1206" s="114" t="s">
        <v>6738</v>
      </c>
      <c r="I1206" s="113">
        <f>'19'!H28</f>
        <v>0</v>
      </c>
      <c r="N1206" s="112" t="s">
        <v>3902</v>
      </c>
      <c r="O1206" s="112" t="s">
        <v>873</v>
      </c>
      <c r="P1206" s="112" t="s">
        <v>3903</v>
      </c>
    </row>
    <row r="1207" spans="2:16" ht="12.75">
      <c r="B1207" s="114" t="str">
        <f>INDEX(SUM!D:D,MATCH(SUM!$F$3,SUM!B:B,0),0)</f>
        <v>P085</v>
      </c>
      <c r="E1207" s="116">
        <v>2020</v>
      </c>
      <c r="F1207" s="112" t="s">
        <v>7376</v>
      </c>
      <c r="G1207" s="117" t="s">
        <v>16196</v>
      </c>
      <c r="H1207" s="114" t="s">
        <v>6738</v>
      </c>
      <c r="I1207" s="113">
        <f>'19'!H29</f>
        <v>0</v>
      </c>
      <c r="N1207" s="112" t="s">
        <v>3904</v>
      </c>
      <c r="O1207" s="112" t="s">
        <v>875</v>
      </c>
      <c r="P1207" s="112" t="s">
        <v>3905</v>
      </c>
    </row>
    <row r="1208" spans="2:16" ht="12.75">
      <c r="B1208" s="114" t="str">
        <f>INDEX(SUM!D:D,MATCH(SUM!$F$3,SUM!B:B,0),0)</f>
        <v>P085</v>
      </c>
      <c r="E1208" s="116">
        <v>2020</v>
      </c>
      <c r="F1208" s="112" t="s">
        <v>7377</v>
      </c>
      <c r="G1208" s="117" t="s">
        <v>16197</v>
      </c>
      <c r="H1208" s="114" t="s">
        <v>6738</v>
      </c>
      <c r="I1208" s="113">
        <f>'19'!H30</f>
        <v>0</v>
      </c>
      <c r="N1208" s="112" t="s">
        <v>3906</v>
      </c>
      <c r="O1208" s="112" t="s">
        <v>924</v>
      </c>
      <c r="P1208" s="112" t="s">
        <v>3907</v>
      </c>
    </row>
    <row r="1209" spans="2:16" ht="12.75">
      <c r="B1209" s="114" t="str">
        <f>INDEX(SUM!D:D,MATCH(SUM!$F$3,SUM!B:B,0),0)</f>
        <v>P085</v>
      </c>
      <c r="E1209" s="116">
        <v>2020</v>
      </c>
      <c r="F1209" s="112" t="s">
        <v>7378</v>
      </c>
      <c r="G1209" s="117" t="s">
        <v>16198</v>
      </c>
      <c r="H1209" s="114" t="s">
        <v>6738</v>
      </c>
      <c r="I1209" s="113">
        <f>'19'!H31</f>
        <v>0</v>
      </c>
      <c r="N1209" s="112" t="s">
        <v>3908</v>
      </c>
      <c r="O1209" s="112" t="s">
        <v>926</v>
      </c>
      <c r="P1209" s="112" t="s">
        <v>3909</v>
      </c>
    </row>
    <row r="1210" spans="2:16" ht="12.75">
      <c r="B1210" s="114" t="str">
        <f>INDEX(SUM!D:D,MATCH(SUM!$F$3,SUM!B:B,0),0)</f>
        <v>P085</v>
      </c>
      <c r="E1210" s="116">
        <v>2020</v>
      </c>
      <c r="F1210" s="112" t="s">
        <v>7379</v>
      </c>
      <c r="G1210" s="117" t="s">
        <v>16199</v>
      </c>
      <c r="H1210" s="114" t="s">
        <v>6738</v>
      </c>
      <c r="I1210" s="113">
        <f>'19'!H32</f>
        <v>0</v>
      </c>
      <c r="N1210" s="112" t="s">
        <v>3910</v>
      </c>
      <c r="O1210" s="112" t="s">
        <v>929</v>
      </c>
      <c r="P1210" s="112" t="s">
        <v>3911</v>
      </c>
    </row>
    <row r="1211" spans="2:16" ht="12.75">
      <c r="B1211" s="114" t="str">
        <f>INDEX(SUM!D:D,MATCH(SUM!$F$3,SUM!B:B,0),0)</f>
        <v>P085</v>
      </c>
      <c r="E1211" s="116">
        <v>2020</v>
      </c>
      <c r="F1211" s="112" t="s">
        <v>7380</v>
      </c>
      <c r="G1211" s="117" t="s">
        <v>16200</v>
      </c>
      <c r="H1211" s="114" t="s">
        <v>6738</v>
      </c>
      <c r="I1211" s="113">
        <f>'19'!H33</f>
        <v>0</v>
      </c>
      <c r="N1211" s="112" t="s">
        <v>3912</v>
      </c>
      <c r="O1211" s="112" t="s">
        <v>945</v>
      </c>
      <c r="P1211" s="112" t="s">
        <v>3913</v>
      </c>
    </row>
    <row r="1212" spans="2:16" ht="12.75">
      <c r="B1212" s="114" t="str">
        <f>INDEX(SUM!D:D,MATCH(SUM!$F$3,SUM!B:B,0),0)</f>
        <v>P085</v>
      </c>
      <c r="E1212" s="116">
        <v>2020</v>
      </c>
      <c r="F1212" s="112" t="s">
        <v>7381</v>
      </c>
      <c r="G1212" s="117" t="s">
        <v>16201</v>
      </c>
      <c r="H1212" s="114" t="s">
        <v>6738</v>
      </c>
      <c r="I1212" s="113">
        <f>'19'!H34</f>
        <v>0</v>
      </c>
      <c r="N1212" s="112" t="s">
        <v>3914</v>
      </c>
      <c r="O1212" s="112" t="s">
        <v>948</v>
      </c>
      <c r="P1212" s="112" t="s">
        <v>3915</v>
      </c>
    </row>
    <row r="1213" spans="2:16" ht="12.75">
      <c r="B1213" s="114" t="str">
        <f>INDEX(SUM!D:D,MATCH(SUM!$F$3,SUM!B:B,0),0)</f>
        <v>P085</v>
      </c>
      <c r="E1213" s="116">
        <v>2020</v>
      </c>
      <c r="F1213" s="112" t="s">
        <v>7382</v>
      </c>
      <c r="G1213" s="117" t="s">
        <v>16202</v>
      </c>
      <c r="H1213" s="114" t="s">
        <v>6738</v>
      </c>
      <c r="I1213" s="113">
        <f>'19'!H35</f>
        <v>0</v>
      </c>
      <c r="N1213" s="112" t="s">
        <v>3916</v>
      </c>
      <c r="O1213" s="112" t="s">
        <v>708</v>
      </c>
      <c r="P1213" s="112" t="s">
        <v>3917</v>
      </c>
    </row>
    <row r="1214" spans="2:16" ht="12.75">
      <c r="B1214" s="114" t="str">
        <f>INDEX(SUM!D:D,MATCH(SUM!$F$3,SUM!B:B,0),0)</f>
        <v>P085</v>
      </c>
      <c r="E1214" s="116">
        <v>2020</v>
      </c>
      <c r="F1214" s="112" t="s">
        <v>7383</v>
      </c>
      <c r="G1214" s="117" t="s">
        <v>16203</v>
      </c>
      <c r="H1214" s="114" t="s">
        <v>6738</v>
      </c>
      <c r="I1214" s="113">
        <f>'19'!H36</f>
        <v>0</v>
      </c>
      <c r="N1214" s="112" t="s">
        <v>3918</v>
      </c>
      <c r="O1214" s="112" t="s">
        <v>710</v>
      </c>
      <c r="P1214" s="112" t="s">
        <v>3919</v>
      </c>
    </row>
    <row r="1215" spans="2:16" ht="12.75">
      <c r="B1215" s="114" t="str">
        <f>INDEX(SUM!D:D,MATCH(SUM!$F$3,SUM!B:B,0),0)</f>
        <v>P085</v>
      </c>
      <c r="E1215" s="116">
        <v>2020</v>
      </c>
      <c r="F1215" s="112" t="s">
        <v>7384</v>
      </c>
      <c r="G1215" s="117" t="s">
        <v>16204</v>
      </c>
      <c r="H1215" s="114" t="s">
        <v>6738</v>
      </c>
      <c r="I1215" s="113">
        <f>'19'!H37</f>
        <v>0</v>
      </c>
      <c r="N1215" s="112" t="s">
        <v>3920</v>
      </c>
      <c r="O1215" s="112" t="s">
        <v>713</v>
      </c>
      <c r="P1215" s="112" t="s">
        <v>3921</v>
      </c>
    </row>
    <row r="1216" spans="2:16" ht="12.75">
      <c r="B1216" s="114" t="str">
        <f>INDEX(SUM!D:D,MATCH(SUM!$F$3,SUM!B:B,0),0)</f>
        <v>P085</v>
      </c>
      <c r="E1216" s="116">
        <v>2020</v>
      </c>
      <c r="F1216" s="112" t="s">
        <v>7385</v>
      </c>
      <c r="G1216" s="117" t="s">
        <v>16205</v>
      </c>
      <c r="H1216" s="114" t="s">
        <v>6738</v>
      </c>
      <c r="I1216" s="113">
        <f>'19'!H38</f>
        <v>0</v>
      </c>
      <c r="N1216" s="112" t="s">
        <v>3922</v>
      </c>
      <c r="O1216" s="112" t="s">
        <v>716</v>
      </c>
      <c r="P1216" s="112" t="s">
        <v>3923</v>
      </c>
    </row>
    <row r="1217" spans="2:16" ht="12.75">
      <c r="B1217" s="114" t="str">
        <f>INDEX(SUM!D:D,MATCH(SUM!$F$3,SUM!B:B,0),0)</f>
        <v>P085</v>
      </c>
      <c r="E1217" s="116">
        <v>2020</v>
      </c>
      <c r="F1217" s="112" t="s">
        <v>7386</v>
      </c>
      <c r="G1217" s="117" t="s">
        <v>16206</v>
      </c>
      <c r="H1217" s="114" t="s">
        <v>6738</v>
      </c>
      <c r="I1217" s="113">
        <f>'19'!H39</f>
        <v>0</v>
      </c>
      <c r="N1217" s="112" t="s">
        <v>3924</v>
      </c>
      <c r="O1217" s="112" t="s">
        <v>719</v>
      </c>
      <c r="P1217" s="112" t="s">
        <v>3925</v>
      </c>
    </row>
    <row r="1218" spans="2:16" ht="12.75">
      <c r="B1218" s="114" t="str">
        <f>INDEX(SUM!D:D,MATCH(SUM!$F$3,SUM!B:B,0),0)</f>
        <v>P085</v>
      </c>
      <c r="E1218" s="116">
        <v>2020</v>
      </c>
      <c r="F1218" s="112" t="s">
        <v>7387</v>
      </c>
      <c r="G1218" s="117" t="s">
        <v>16207</v>
      </c>
      <c r="H1218" s="114" t="s">
        <v>6738</v>
      </c>
      <c r="I1218" s="113">
        <f>'19'!H40</f>
        <v>0</v>
      </c>
      <c r="N1218" s="112" t="s">
        <v>3926</v>
      </c>
      <c r="O1218" s="112" t="s">
        <v>820</v>
      </c>
      <c r="P1218" s="112" t="s">
        <v>3927</v>
      </c>
    </row>
    <row r="1219" spans="2:16" ht="12.75">
      <c r="B1219" s="114" t="str">
        <f>INDEX(SUM!D:D,MATCH(SUM!$F$3,SUM!B:B,0),0)</f>
        <v>P085</v>
      </c>
      <c r="E1219" s="116">
        <v>2020</v>
      </c>
      <c r="F1219" s="112" t="s">
        <v>7388</v>
      </c>
      <c r="G1219" s="117" t="s">
        <v>16208</v>
      </c>
      <c r="H1219" s="114" t="s">
        <v>6738</v>
      </c>
      <c r="I1219" s="113">
        <f>'19'!H41</f>
        <v>0</v>
      </c>
      <c r="N1219" s="112" t="s">
        <v>3928</v>
      </c>
      <c r="O1219" s="112" t="s">
        <v>822</v>
      </c>
      <c r="P1219" s="112" t="s">
        <v>3929</v>
      </c>
    </row>
    <row r="1220" spans="2:16" ht="12.75">
      <c r="B1220" s="114" t="str">
        <f>INDEX(SUM!D:D,MATCH(SUM!$F$3,SUM!B:B,0),0)</f>
        <v>P085</v>
      </c>
      <c r="E1220" s="116">
        <v>2020</v>
      </c>
      <c r="F1220" s="112" t="s">
        <v>7389</v>
      </c>
      <c r="G1220" s="117" t="s">
        <v>16209</v>
      </c>
      <c r="H1220" s="114" t="s">
        <v>6738</v>
      </c>
      <c r="I1220" s="113">
        <f>'19'!H42</f>
        <v>0</v>
      </c>
      <c r="N1220" s="112" t="s">
        <v>3930</v>
      </c>
      <c r="O1220" s="112" t="s">
        <v>824</v>
      </c>
      <c r="P1220" s="112" t="s">
        <v>3931</v>
      </c>
    </row>
    <row r="1221" spans="2:16" ht="12.75">
      <c r="B1221" s="114" t="str">
        <f>INDEX(SUM!D:D,MATCH(SUM!$F$3,SUM!B:B,0),0)</f>
        <v>P085</v>
      </c>
      <c r="E1221" s="116">
        <v>2020</v>
      </c>
      <c r="F1221" s="112" t="s">
        <v>7390</v>
      </c>
      <c r="G1221" s="117" t="s">
        <v>16210</v>
      </c>
      <c r="H1221" s="114" t="s">
        <v>6738</v>
      </c>
      <c r="I1221" s="113">
        <f>'19'!H43</f>
        <v>0</v>
      </c>
      <c r="N1221" s="112" t="s">
        <v>3932</v>
      </c>
      <c r="O1221" s="112" t="s">
        <v>3206</v>
      </c>
      <c r="P1221" s="112" t="s">
        <v>3933</v>
      </c>
    </row>
    <row r="1222" spans="2:16" ht="12.75">
      <c r="B1222" s="114" t="str">
        <f>INDEX(SUM!D:D,MATCH(SUM!$F$3,SUM!B:B,0),0)</f>
        <v>P085</v>
      </c>
      <c r="E1222" s="116">
        <v>2020</v>
      </c>
      <c r="F1222" s="112" t="s">
        <v>7391</v>
      </c>
      <c r="G1222" s="117" t="s">
        <v>16211</v>
      </c>
      <c r="H1222" s="114" t="s">
        <v>6738</v>
      </c>
      <c r="I1222" s="113">
        <f>'19'!H44</f>
        <v>0</v>
      </c>
      <c r="N1222" s="112" t="s">
        <v>3934</v>
      </c>
      <c r="O1222" s="112" t="s">
        <v>3391</v>
      </c>
      <c r="P1222" s="112" t="s">
        <v>3935</v>
      </c>
    </row>
    <row r="1223" spans="2:16" ht="12.75">
      <c r="B1223" s="114" t="str">
        <f>INDEX(SUM!D:D,MATCH(SUM!$F$3,SUM!B:B,0),0)</f>
        <v>P085</v>
      </c>
      <c r="E1223" s="116">
        <v>2020</v>
      </c>
      <c r="F1223" s="112" t="s">
        <v>7392</v>
      </c>
      <c r="G1223" s="117" t="s">
        <v>16212</v>
      </c>
      <c r="H1223" s="114" t="s">
        <v>6738</v>
      </c>
      <c r="I1223" s="113">
        <f>'19'!H45</f>
        <v>0</v>
      </c>
      <c r="N1223" s="112" t="s">
        <v>3936</v>
      </c>
      <c r="O1223" s="112" t="s">
        <v>3392</v>
      </c>
      <c r="P1223" s="112" t="s">
        <v>3937</v>
      </c>
    </row>
    <row r="1224" spans="2:16" ht="12.75">
      <c r="B1224" s="114" t="str">
        <f>INDEX(SUM!D:D,MATCH(SUM!$F$3,SUM!B:B,0),0)</f>
        <v>P085</v>
      </c>
      <c r="E1224" s="116">
        <v>2020</v>
      </c>
      <c r="F1224" s="112" t="s">
        <v>7393</v>
      </c>
      <c r="G1224" s="117" t="s">
        <v>16213</v>
      </c>
      <c r="H1224" s="114" t="s">
        <v>6738</v>
      </c>
      <c r="I1224" s="113">
        <f>'19'!H46</f>
        <v>0</v>
      </c>
      <c r="N1224" s="112" t="s">
        <v>3938</v>
      </c>
      <c r="O1224" s="112" t="s">
        <v>3393</v>
      </c>
      <c r="P1224" s="112" t="s">
        <v>3939</v>
      </c>
    </row>
    <row r="1225" spans="2:16" ht="12.75">
      <c r="B1225" s="114" t="str">
        <f>INDEX(SUM!D:D,MATCH(SUM!$F$3,SUM!B:B,0),0)</f>
        <v>P085</v>
      </c>
      <c r="E1225" s="116">
        <v>2020</v>
      </c>
      <c r="F1225" s="112" t="s">
        <v>7394</v>
      </c>
      <c r="G1225" s="117" t="s">
        <v>16214</v>
      </c>
      <c r="H1225" s="114" t="s">
        <v>6738</v>
      </c>
      <c r="I1225" s="113">
        <f>'19'!H47</f>
        <v>0</v>
      </c>
      <c r="N1225" s="112" t="s">
        <v>3940</v>
      </c>
      <c r="O1225" s="112" t="s">
        <v>634</v>
      </c>
      <c r="P1225" s="112" t="s">
        <v>3941</v>
      </c>
    </row>
    <row r="1226" spans="2:16" ht="12.75">
      <c r="B1226" s="114" t="str">
        <f>INDEX(SUM!D:D,MATCH(SUM!$F$3,SUM!B:B,0),0)</f>
        <v>P085</v>
      </c>
      <c r="E1226" s="116">
        <v>2020</v>
      </c>
      <c r="F1226" s="112" t="s">
        <v>7395</v>
      </c>
      <c r="G1226" s="117" t="s">
        <v>16215</v>
      </c>
      <c r="H1226" s="114" t="s">
        <v>6738</v>
      </c>
      <c r="I1226" s="113">
        <f>'19'!H48</f>
        <v>0</v>
      </c>
      <c r="N1226" s="112" t="s">
        <v>3942</v>
      </c>
      <c r="O1226" s="112" t="s">
        <v>634</v>
      </c>
      <c r="P1226" s="112" t="s">
        <v>3943</v>
      </c>
    </row>
    <row r="1227" spans="2:16" ht="12.75">
      <c r="B1227" s="114" t="str">
        <f>INDEX(SUM!D:D,MATCH(SUM!$F$3,SUM!B:B,0),0)</f>
        <v>P085</v>
      </c>
      <c r="E1227" s="116">
        <v>2020</v>
      </c>
      <c r="F1227" s="112" t="s">
        <v>7396</v>
      </c>
      <c r="G1227" s="117" t="s">
        <v>16216</v>
      </c>
      <c r="H1227" s="114" t="s">
        <v>6738</v>
      </c>
      <c r="I1227" s="113">
        <f>'19'!H49</f>
        <v>0</v>
      </c>
      <c r="N1227" s="112" t="s">
        <v>3944</v>
      </c>
      <c r="O1227" s="112" t="s">
        <v>634</v>
      </c>
      <c r="P1227" s="112" t="s">
        <v>3945</v>
      </c>
    </row>
    <row r="1228" spans="2:16" ht="12.75">
      <c r="B1228" s="114" t="str">
        <f>INDEX(SUM!D:D,MATCH(SUM!$F$3,SUM!B:B,0),0)</f>
        <v>P085</v>
      </c>
      <c r="E1228" s="116">
        <v>2020</v>
      </c>
      <c r="F1228" s="112" t="s">
        <v>7397</v>
      </c>
      <c r="G1228" s="117" t="s">
        <v>16217</v>
      </c>
      <c r="H1228" s="114" t="s">
        <v>6738</v>
      </c>
      <c r="I1228" s="113">
        <f>'19'!H50</f>
        <v>0</v>
      </c>
      <c r="N1228" s="112" t="s">
        <v>3946</v>
      </c>
      <c r="O1228" s="112" t="s">
        <v>634</v>
      </c>
      <c r="P1228" s="112" t="s">
        <v>3947</v>
      </c>
    </row>
    <row r="1229" spans="2:16" ht="12.75">
      <c r="B1229" s="114" t="str">
        <f>INDEX(SUM!D:D,MATCH(SUM!$F$3,SUM!B:B,0),0)</f>
        <v>P085</v>
      </c>
      <c r="E1229" s="116">
        <v>2020</v>
      </c>
      <c r="F1229" s="112" t="s">
        <v>7398</v>
      </c>
      <c r="G1229" s="117" t="s">
        <v>16218</v>
      </c>
      <c r="H1229" s="114" t="s">
        <v>6738</v>
      </c>
      <c r="I1229" s="113">
        <f>'19'!H51</f>
        <v>0</v>
      </c>
      <c r="N1229" s="112" t="s">
        <v>3948</v>
      </c>
      <c r="O1229" s="112" t="s">
        <v>634</v>
      </c>
      <c r="P1229" s="112" t="s">
        <v>3947</v>
      </c>
    </row>
    <row r="1230" spans="2:16" ht="12.75">
      <c r="B1230" s="114" t="str">
        <f>INDEX(SUM!D:D,MATCH(SUM!$F$3,SUM!B:B,0),0)</f>
        <v>P085</v>
      </c>
      <c r="E1230" s="116">
        <v>2020</v>
      </c>
      <c r="F1230" s="112" t="s">
        <v>7399</v>
      </c>
      <c r="G1230" s="117" t="s">
        <v>16219</v>
      </c>
      <c r="H1230" s="114" t="s">
        <v>6738</v>
      </c>
      <c r="I1230" s="113">
        <f>'19'!H52</f>
        <v>0</v>
      </c>
      <c r="N1230" s="112" t="s">
        <v>3949</v>
      </c>
      <c r="O1230" s="112" t="s">
        <v>634</v>
      </c>
      <c r="P1230" s="112" t="s">
        <v>3947</v>
      </c>
    </row>
    <row r="1231" spans="2:16" ht="12.75">
      <c r="B1231" s="114" t="str">
        <f>INDEX(SUM!D:D,MATCH(SUM!$F$3,SUM!B:B,0),0)</f>
        <v>P085</v>
      </c>
      <c r="E1231" s="116">
        <v>2020</v>
      </c>
      <c r="F1231" s="112" t="s">
        <v>7400</v>
      </c>
      <c r="G1231" s="117" t="s">
        <v>16220</v>
      </c>
      <c r="H1231" s="114" t="s">
        <v>6738</v>
      </c>
      <c r="I1231" s="113">
        <f>'19'!H53</f>
        <v>0</v>
      </c>
      <c r="N1231" s="112" t="s">
        <v>3950</v>
      </c>
      <c r="O1231" s="112" t="s">
        <v>634</v>
      </c>
      <c r="P1231" s="112" t="s">
        <v>3947</v>
      </c>
    </row>
    <row r="1232" spans="2:16" ht="12.75">
      <c r="B1232" s="114" t="str">
        <f>INDEX(SUM!D:D,MATCH(SUM!$F$3,SUM!B:B,0),0)</f>
        <v>P085</v>
      </c>
      <c r="E1232" s="116">
        <v>2020</v>
      </c>
      <c r="F1232" s="112" t="s">
        <v>7401</v>
      </c>
      <c r="G1232" s="117" t="s">
        <v>16221</v>
      </c>
      <c r="H1232" s="114" t="s">
        <v>6738</v>
      </c>
      <c r="I1232" s="113">
        <f>'19'!H54</f>
        <v>0</v>
      </c>
      <c r="N1232" s="112" t="s">
        <v>3951</v>
      </c>
      <c r="O1232" s="112" t="s">
        <v>634</v>
      </c>
      <c r="P1232" s="112" t="s">
        <v>3947</v>
      </c>
    </row>
    <row r="1233" spans="2:16" ht="12.75">
      <c r="B1233" s="114" t="str">
        <f>INDEX(SUM!D:D,MATCH(SUM!$F$3,SUM!B:B,0),0)</f>
        <v>P085</v>
      </c>
      <c r="E1233" s="116">
        <v>2020</v>
      </c>
      <c r="F1233" s="112" t="s">
        <v>7402</v>
      </c>
      <c r="G1233" s="117" t="s">
        <v>16222</v>
      </c>
      <c r="H1233" s="114" t="s">
        <v>6738</v>
      </c>
      <c r="I1233" s="113">
        <f>'19'!H55</f>
        <v>0</v>
      </c>
      <c r="N1233" s="112" t="s">
        <v>3952</v>
      </c>
      <c r="O1233" s="112" t="s">
        <v>634</v>
      </c>
      <c r="P1233" s="112" t="s">
        <v>3947</v>
      </c>
    </row>
    <row r="1234" spans="2:16" ht="12.75">
      <c r="B1234" s="114" t="str">
        <f>INDEX(SUM!D:D,MATCH(SUM!$F$3,SUM!B:B,0),0)</f>
        <v>P085</v>
      </c>
      <c r="E1234" s="116">
        <v>2020</v>
      </c>
      <c r="F1234" s="112" t="s">
        <v>7403</v>
      </c>
      <c r="G1234" s="117" t="s">
        <v>16223</v>
      </c>
      <c r="H1234" s="114" t="s">
        <v>6738</v>
      </c>
      <c r="I1234" s="113">
        <f>'19'!H56</f>
        <v>0</v>
      </c>
      <c r="N1234" s="112" t="s">
        <v>3953</v>
      </c>
      <c r="O1234" s="112" t="s">
        <v>634</v>
      </c>
      <c r="P1234" s="112" t="s">
        <v>3954</v>
      </c>
    </row>
    <row r="1235" spans="2:16" ht="12.75">
      <c r="B1235" s="114" t="str">
        <f>INDEX(SUM!D:D,MATCH(SUM!$F$3,SUM!B:B,0),0)</f>
        <v>P085</v>
      </c>
      <c r="E1235" s="116">
        <v>2020</v>
      </c>
      <c r="F1235" s="112" t="s">
        <v>7404</v>
      </c>
      <c r="G1235" s="117" t="s">
        <v>16224</v>
      </c>
      <c r="H1235" s="114" t="s">
        <v>6738</v>
      </c>
      <c r="I1235" s="113">
        <f>'19'!H57</f>
        <v>0</v>
      </c>
      <c r="N1235" s="112" t="s">
        <v>3955</v>
      </c>
      <c r="O1235" s="112" t="s">
        <v>634</v>
      </c>
      <c r="P1235" s="112" t="s">
        <v>3956</v>
      </c>
    </row>
    <row r="1236" spans="2:16" ht="12.75">
      <c r="B1236" s="114" t="str">
        <f>INDEX(SUM!D:D,MATCH(SUM!$F$3,SUM!B:B,0),0)</f>
        <v>P085</v>
      </c>
      <c r="E1236" s="116">
        <v>2020</v>
      </c>
      <c r="F1236" s="112" t="s">
        <v>7405</v>
      </c>
      <c r="G1236" s="117" t="s">
        <v>16225</v>
      </c>
      <c r="H1236" s="114" t="s">
        <v>6738</v>
      </c>
      <c r="I1236" s="113">
        <f>'19'!H58</f>
        <v>0</v>
      </c>
      <c r="N1236" s="112" t="s">
        <v>3957</v>
      </c>
      <c r="O1236" s="112" t="s">
        <v>634</v>
      </c>
      <c r="P1236" s="112" t="s">
        <v>3945</v>
      </c>
    </row>
    <row r="1237" spans="2:16" ht="12.75">
      <c r="B1237" s="114" t="str">
        <f>INDEX(SUM!D:D,MATCH(SUM!$F$3,SUM!B:B,0),0)</f>
        <v>P085</v>
      </c>
      <c r="E1237" s="116">
        <v>2020</v>
      </c>
      <c r="F1237" s="112" t="s">
        <v>7406</v>
      </c>
      <c r="G1237" s="117" t="s">
        <v>16226</v>
      </c>
      <c r="H1237" s="114" t="s">
        <v>6738</v>
      </c>
      <c r="I1237" s="113">
        <f>'19'!H59</f>
        <v>0</v>
      </c>
      <c r="N1237" s="112" t="s">
        <v>3958</v>
      </c>
      <c r="O1237" s="112" t="s">
        <v>634</v>
      </c>
      <c r="P1237" s="112" t="s">
        <v>3945</v>
      </c>
    </row>
    <row r="1238" spans="2:16" ht="12.75">
      <c r="B1238" s="114" t="str">
        <f>INDEX(SUM!D:D,MATCH(SUM!$F$3,SUM!B:B,0),0)</f>
        <v>P085</v>
      </c>
      <c r="E1238" s="116">
        <v>2020</v>
      </c>
      <c r="F1238" s="112" t="s">
        <v>7407</v>
      </c>
      <c r="G1238" s="117" t="s">
        <v>16227</v>
      </c>
      <c r="H1238" s="114" t="s">
        <v>6738</v>
      </c>
      <c r="I1238" s="113">
        <f>'19'!H60</f>
        <v>0</v>
      </c>
      <c r="N1238" s="112" t="s">
        <v>3959</v>
      </c>
      <c r="O1238" s="112" t="s">
        <v>634</v>
      </c>
      <c r="P1238" s="112" t="s">
        <v>3945</v>
      </c>
    </row>
    <row r="1239" spans="2:16" ht="12.75">
      <c r="B1239" s="114" t="str">
        <f>INDEX(SUM!D:D,MATCH(SUM!$F$3,SUM!B:B,0),0)</f>
        <v>P085</v>
      </c>
      <c r="E1239" s="116">
        <v>2020</v>
      </c>
      <c r="F1239" s="112" t="s">
        <v>7408</v>
      </c>
      <c r="G1239" s="117" t="s">
        <v>16228</v>
      </c>
      <c r="H1239" s="114" t="s">
        <v>6738</v>
      </c>
      <c r="I1239" s="113">
        <f>'19'!H61</f>
        <v>0</v>
      </c>
      <c r="N1239" s="112" t="s">
        <v>3960</v>
      </c>
      <c r="O1239" s="112" t="s">
        <v>634</v>
      </c>
      <c r="P1239" s="112" t="s">
        <v>3945</v>
      </c>
    </row>
    <row r="1240" spans="2:16" ht="12.75">
      <c r="B1240" s="114" t="str">
        <f>INDEX(SUM!D:D,MATCH(SUM!$F$3,SUM!B:B,0),0)</f>
        <v>P085</v>
      </c>
      <c r="E1240" s="116">
        <v>2020</v>
      </c>
      <c r="F1240" s="112" t="s">
        <v>7409</v>
      </c>
      <c r="G1240" s="117" t="s">
        <v>16229</v>
      </c>
      <c r="H1240" s="114" t="s">
        <v>6738</v>
      </c>
      <c r="I1240" s="113">
        <f>'19'!H62</f>
        <v>0</v>
      </c>
      <c r="N1240" s="112" t="s">
        <v>3961</v>
      </c>
      <c r="O1240" s="112" t="s">
        <v>634</v>
      </c>
      <c r="P1240" s="112" t="s">
        <v>3947</v>
      </c>
    </row>
    <row r="1241" spans="2:16" ht="12.75">
      <c r="B1241" s="114" t="str">
        <f>INDEX(SUM!D:D,MATCH(SUM!$F$3,SUM!B:B,0),0)</f>
        <v>P085</v>
      </c>
      <c r="E1241" s="116">
        <v>2020</v>
      </c>
      <c r="F1241" s="112" t="s">
        <v>7410</v>
      </c>
      <c r="G1241" s="117" t="s">
        <v>16230</v>
      </c>
      <c r="H1241" s="114" t="s">
        <v>6738</v>
      </c>
      <c r="I1241" s="113">
        <f>'19'!H63</f>
        <v>0</v>
      </c>
      <c r="N1241" s="112" t="s">
        <v>3962</v>
      </c>
      <c r="O1241" s="112" t="s">
        <v>634</v>
      </c>
      <c r="P1241" s="112" t="s">
        <v>3947</v>
      </c>
    </row>
    <row r="1242" spans="2:16" ht="12.75">
      <c r="B1242" s="114" t="str">
        <f>INDEX(SUM!D:D,MATCH(SUM!$F$3,SUM!B:B,0),0)</f>
        <v>P085</v>
      </c>
      <c r="E1242" s="116">
        <v>2020</v>
      </c>
      <c r="F1242" s="112" t="s">
        <v>7411</v>
      </c>
      <c r="G1242" s="117" t="s">
        <v>16231</v>
      </c>
      <c r="H1242" s="114" t="s">
        <v>6738</v>
      </c>
      <c r="I1242" s="113">
        <f>'19'!H64</f>
        <v>0</v>
      </c>
      <c r="N1242" s="112" t="s">
        <v>3963</v>
      </c>
      <c r="O1242" s="112" t="s">
        <v>634</v>
      </c>
      <c r="P1242" s="112" t="s">
        <v>3947</v>
      </c>
    </row>
    <row r="1243" spans="2:16" ht="12.75">
      <c r="B1243" s="114" t="str">
        <f>INDEX(SUM!D:D,MATCH(SUM!$F$3,SUM!B:B,0),0)</f>
        <v>P085</v>
      </c>
      <c r="E1243" s="116">
        <v>2020</v>
      </c>
      <c r="F1243" s="112" t="s">
        <v>7412</v>
      </c>
      <c r="G1243" s="117" t="s">
        <v>16232</v>
      </c>
      <c r="H1243" s="114" t="s">
        <v>6738</v>
      </c>
      <c r="I1243" s="113">
        <f>'19'!H65</f>
        <v>0</v>
      </c>
      <c r="N1243" s="112" t="s">
        <v>3964</v>
      </c>
      <c r="O1243" s="112" t="s">
        <v>634</v>
      </c>
      <c r="P1243" s="112" t="s">
        <v>3947</v>
      </c>
    </row>
    <row r="1244" spans="2:16" ht="12.75">
      <c r="B1244" s="114" t="str">
        <f>INDEX(SUM!D:D,MATCH(SUM!$F$3,SUM!B:B,0),0)</f>
        <v>P085</v>
      </c>
      <c r="E1244" s="116">
        <v>2020</v>
      </c>
      <c r="F1244" s="112" t="s">
        <v>7413</v>
      </c>
      <c r="G1244" s="117" t="s">
        <v>16233</v>
      </c>
      <c r="H1244" s="114" t="s">
        <v>6738</v>
      </c>
      <c r="I1244" s="113">
        <f>'19'!H66</f>
        <v>0</v>
      </c>
      <c r="N1244" s="112" t="s">
        <v>3965</v>
      </c>
      <c r="O1244" s="112" t="s">
        <v>634</v>
      </c>
      <c r="P1244" s="112" t="s">
        <v>3966</v>
      </c>
    </row>
    <row r="1245" spans="2:16" ht="12.75">
      <c r="B1245" s="114" t="str">
        <f>INDEX(SUM!D:D,MATCH(SUM!$F$3,SUM!B:B,0),0)</f>
        <v>P085</v>
      </c>
      <c r="E1245" s="116">
        <v>2020</v>
      </c>
      <c r="F1245" s="112" t="s">
        <v>7414</v>
      </c>
      <c r="G1245" s="117" t="s">
        <v>16234</v>
      </c>
      <c r="H1245" s="114" t="s">
        <v>6738</v>
      </c>
      <c r="I1245" s="113">
        <f>'19'!H67</f>
        <v>0</v>
      </c>
      <c r="N1245" s="112" t="s">
        <v>3967</v>
      </c>
      <c r="O1245" s="112" t="s">
        <v>634</v>
      </c>
      <c r="P1245" s="112" t="s">
        <v>3968</v>
      </c>
    </row>
    <row r="1246" spans="2:15" ht="12.75">
      <c r="B1246" s="114" t="str">
        <f>INDEX(SUM!D:D,MATCH(SUM!$F$3,SUM!B:B,0),0)</f>
        <v>P085</v>
      </c>
      <c r="E1246" s="116">
        <v>2020</v>
      </c>
      <c r="F1246" s="112" t="s">
        <v>7415</v>
      </c>
      <c r="G1246" s="117" t="s">
        <v>16235</v>
      </c>
      <c r="H1246" s="114" t="s">
        <v>6738</v>
      </c>
      <c r="I1246" s="113">
        <f>'19'!H68</f>
        <v>0</v>
      </c>
      <c r="N1246" s="112" t="s">
        <v>3969</v>
      </c>
      <c r="O1246" s="112" t="s">
        <v>634</v>
      </c>
    </row>
    <row r="1247" spans="2:16" ht="12.75">
      <c r="B1247" s="114" t="str">
        <f>INDEX(SUM!D:D,MATCH(SUM!$F$3,SUM!B:B,0),0)</f>
        <v>P085</v>
      </c>
      <c r="E1247" s="116">
        <v>2020</v>
      </c>
      <c r="F1247" s="112" t="s">
        <v>7416</v>
      </c>
      <c r="G1247" s="117" t="s">
        <v>16236</v>
      </c>
      <c r="H1247" s="114" t="s">
        <v>6738</v>
      </c>
      <c r="I1247" s="113">
        <f>'19'!H69</f>
        <v>0</v>
      </c>
      <c r="N1247" s="112" t="s">
        <v>3970</v>
      </c>
      <c r="O1247" s="112" t="s">
        <v>634</v>
      </c>
      <c r="P1247" s="112" t="s">
        <v>3971</v>
      </c>
    </row>
    <row r="1248" spans="2:16" ht="12.75">
      <c r="B1248" s="114" t="str">
        <f>INDEX(SUM!D:D,MATCH(SUM!$F$3,SUM!B:B,0),0)</f>
        <v>P085</v>
      </c>
      <c r="E1248" s="116">
        <v>2020</v>
      </c>
      <c r="F1248" s="112" t="s">
        <v>7417</v>
      </c>
      <c r="G1248" s="117" t="s">
        <v>16237</v>
      </c>
      <c r="H1248" s="114" t="s">
        <v>6738</v>
      </c>
      <c r="I1248" s="113">
        <f>'19'!H70</f>
        <v>0</v>
      </c>
      <c r="N1248" s="112" t="s">
        <v>3972</v>
      </c>
      <c r="O1248" s="112" t="s">
        <v>634</v>
      </c>
      <c r="P1248" s="112" t="s">
        <v>3973</v>
      </c>
    </row>
    <row r="1249" spans="2:16" ht="12.75">
      <c r="B1249" s="114" t="str">
        <f>INDEX(SUM!D:D,MATCH(SUM!$F$3,SUM!B:B,0),0)</f>
        <v>P085</v>
      </c>
      <c r="E1249" s="116">
        <v>2020</v>
      </c>
      <c r="F1249" s="112" t="s">
        <v>7418</v>
      </c>
      <c r="G1249" s="117" t="s">
        <v>16238</v>
      </c>
      <c r="H1249" s="114" t="s">
        <v>6738</v>
      </c>
      <c r="I1249" s="113">
        <f>'19'!H71</f>
        <v>0</v>
      </c>
      <c r="N1249" s="112" t="s">
        <v>3974</v>
      </c>
      <c r="O1249" s="112" t="s">
        <v>634</v>
      </c>
      <c r="P1249" s="112" t="s">
        <v>3975</v>
      </c>
    </row>
    <row r="1250" spans="2:16" ht="12.75">
      <c r="B1250" s="114" t="str">
        <f>INDEX(SUM!D:D,MATCH(SUM!$F$3,SUM!B:B,0),0)</f>
        <v>P085</v>
      </c>
      <c r="E1250" s="116">
        <v>2020</v>
      </c>
      <c r="F1250" s="112" t="s">
        <v>7419</v>
      </c>
      <c r="G1250" s="117" t="s">
        <v>16239</v>
      </c>
      <c r="H1250" s="114" t="s">
        <v>6738</v>
      </c>
      <c r="I1250" s="113">
        <f>'19'!H72</f>
        <v>0</v>
      </c>
      <c r="N1250" s="112" t="s">
        <v>3976</v>
      </c>
      <c r="O1250" s="112" t="s">
        <v>634</v>
      </c>
      <c r="P1250" s="112" t="s">
        <v>3975</v>
      </c>
    </row>
    <row r="1251" spans="2:16" ht="12.75">
      <c r="B1251" s="114" t="str">
        <f>INDEX(SUM!D:D,MATCH(SUM!$F$3,SUM!B:B,0),0)</f>
        <v>P085</v>
      </c>
      <c r="E1251" s="116">
        <v>2020</v>
      </c>
      <c r="F1251" s="112" t="s">
        <v>7420</v>
      </c>
      <c r="G1251" s="117" t="s">
        <v>16240</v>
      </c>
      <c r="H1251" s="114" t="s">
        <v>6738</v>
      </c>
      <c r="I1251" s="113">
        <f>'19'!H73</f>
        <v>0</v>
      </c>
      <c r="N1251" s="112" t="s">
        <v>3977</v>
      </c>
      <c r="O1251" s="112" t="s">
        <v>634</v>
      </c>
      <c r="P1251" s="112" t="s">
        <v>3978</v>
      </c>
    </row>
    <row r="1252" spans="2:16" ht="12.75">
      <c r="B1252" s="114" t="str">
        <f>INDEX(SUM!D:D,MATCH(SUM!$F$3,SUM!B:B,0),0)</f>
        <v>P085</v>
      </c>
      <c r="E1252" s="116">
        <v>2020</v>
      </c>
      <c r="F1252" s="112" t="s">
        <v>7421</v>
      </c>
      <c r="G1252" s="117" t="s">
        <v>16241</v>
      </c>
      <c r="H1252" s="114" t="s">
        <v>6738</v>
      </c>
      <c r="I1252" s="113">
        <f>'19'!H74</f>
        <v>0</v>
      </c>
      <c r="N1252" s="112" t="s">
        <v>3979</v>
      </c>
      <c r="O1252" s="112" t="s">
        <v>634</v>
      </c>
      <c r="P1252" s="112" t="s">
        <v>3980</v>
      </c>
    </row>
    <row r="1253" spans="2:16" ht="12.75">
      <c r="B1253" s="114" t="str">
        <f>INDEX(SUM!D:D,MATCH(SUM!$F$3,SUM!B:B,0),0)</f>
        <v>P085</v>
      </c>
      <c r="E1253" s="116">
        <v>2020</v>
      </c>
      <c r="F1253" s="112" t="s">
        <v>7422</v>
      </c>
      <c r="G1253" s="117" t="s">
        <v>16242</v>
      </c>
      <c r="H1253" s="114" t="s">
        <v>6738</v>
      </c>
      <c r="I1253" s="113">
        <f>'19'!H75</f>
        <v>0</v>
      </c>
      <c r="N1253" s="112" t="s">
        <v>3981</v>
      </c>
      <c r="O1253" s="112" t="s">
        <v>634</v>
      </c>
      <c r="P1253" s="112" t="s">
        <v>3982</v>
      </c>
    </row>
    <row r="1254" spans="2:16" ht="12.75">
      <c r="B1254" s="114" t="str">
        <f>INDEX(SUM!D:D,MATCH(SUM!$F$3,SUM!B:B,0),0)</f>
        <v>P085</v>
      </c>
      <c r="E1254" s="116">
        <v>2020</v>
      </c>
      <c r="F1254" s="112" t="s">
        <v>7423</v>
      </c>
      <c r="G1254" s="117" t="s">
        <v>16243</v>
      </c>
      <c r="H1254" s="114" t="s">
        <v>6738</v>
      </c>
      <c r="I1254" s="113">
        <f>'19'!H76</f>
        <v>0</v>
      </c>
      <c r="N1254" s="112" t="s">
        <v>3983</v>
      </c>
      <c r="O1254" s="112" t="s">
        <v>634</v>
      </c>
      <c r="P1254" s="112" t="s">
        <v>3984</v>
      </c>
    </row>
    <row r="1255" spans="2:15" ht="12.75">
      <c r="B1255" s="114" t="str">
        <f>INDEX(SUM!D:D,MATCH(SUM!$F$3,SUM!B:B,0),0)</f>
        <v>P085</v>
      </c>
      <c r="E1255" s="116">
        <v>2020</v>
      </c>
      <c r="F1255" s="112" t="s">
        <v>7424</v>
      </c>
      <c r="G1255" s="117" t="s">
        <v>16244</v>
      </c>
      <c r="H1255" s="114" t="s">
        <v>6738</v>
      </c>
      <c r="I1255" s="113">
        <f>'19'!H77</f>
        <v>0</v>
      </c>
      <c r="N1255" s="112" t="s">
        <v>3985</v>
      </c>
      <c r="O1255" s="112" t="s">
        <v>634</v>
      </c>
    </row>
    <row r="1256" spans="2:15" ht="12.75">
      <c r="B1256" s="114" t="str">
        <f>INDEX(SUM!D:D,MATCH(SUM!$F$3,SUM!B:B,0),0)</f>
        <v>P085</v>
      </c>
      <c r="E1256" s="116">
        <v>2020</v>
      </c>
      <c r="F1256" s="112" t="s">
        <v>7425</v>
      </c>
      <c r="G1256" s="117" t="s">
        <v>16245</v>
      </c>
      <c r="H1256" s="114" t="s">
        <v>6738</v>
      </c>
      <c r="I1256" s="113">
        <f>'19'!H78</f>
        <v>0</v>
      </c>
      <c r="N1256" s="112" t="s">
        <v>3986</v>
      </c>
      <c r="O1256" s="112" t="s">
        <v>634</v>
      </c>
    </row>
    <row r="1257" spans="2:15" ht="12.75">
      <c r="B1257" s="114" t="str">
        <f>INDEX(SUM!D:D,MATCH(SUM!$F$3,SUM!B:B,0),0)</f>
        <v>P085</v>
      </c>
      <c r="E1257" s="116">
        <v>2020</v>
      </c>
      <c r="F1257" s="112" t="s">
        <v>7426</v>
      </c>
      <c r="G1257" s="117" t="s">
        <v>16246</v>
      </c>
      <c r="H1257" s="114" t="s">
        <v>6738</v>
      </c>
      <c r="I1257" s="113">
        <f>'19'!H79</f>
        <v>0</v>
      </c>
      <c r="N1257" s="112" t="s">
        <v>3987</v>
      </c>
      <c r="O1257" s="112" t="s">
        <v>634</v>
      </c>
    </row>
    <row r="1258" spans="2:15" ht="12.75">
      <c r="B1258" s="114" t="str">
        <f>INDEX(SUM!D:D,MATCH(SUM!$F$3,SUM!B:B,0),0)</f>
        <v>P085</v>
      </c>
      <c r="E1258" s="116">
        <v>2020</v>
      </c>
      <c r="F1258" s="112" t="s">
        <v>7427</v>
      </c>
      <c r="G1258" s="117" t="s">
        <v>16247</v>
      </c>
      <c r="H1258" s="114" t="s">
        <v>6738</v>
      </c>
      <c r="I1258" s="113">
        <f>'19'!H80</f>
        <v>0</v>
      </c>
      <c r="N1258" s="112" t="s">
        <v>3988</v>
      </c>
      <c r="O1258" s="112" t="s">
        <v>634</v>
      </c>
    </row>
    <row r="1259" spans="2:15" ht="12.75">
      <c r="B1259" s="114" t="str">
        <f>INDEX(SUM!D:D,MATCH(SUM!$F$3,SUM!B:B,0),0)</f>
        <v>P085</v>
      </c>
      <c r="E1259" s="116">
        <v>2020</v>
      </c>
      <c r="F1259" s="112" t="s">
        <v>7428</v>
      </c>
      <c r="G1259" s="117" t="s">
        <v>16248</v>
      </c>
      <c r="H1259" s="114" t="s">
        <v>6738</v>
      </c>
      <c r="I1259" s="113">
        <f>'19'!H81</f>
        <v>0</v>
      </c>
      <c r="N1259" s="112" t="s">
        <v>3989</v>
      </c>
      <c r="O1259" s="112" t="s">
        <v>634</v>
      </c>
    </row>
    <row r="1260" spans="2:15" ht="12.75">
      <c r="B1260" s="114" t="str">
        <f>INDEX(SUM!D:D,MATCH(SUM!$F$3,SUM!B:B,0),0)</f>
        <v>P085</v>
      </c>
      <c r="E1260" s="116">
        <v>2020</v>
      </c>
      <c r="F1260" s="112" t="s">
        <v>7429</v>
      </c>
      <c r="G1260" s="117" t="s">
        <v>16249</v>
      </c>
      <c r="H1260" s="114" t="s">
        <v>6738</v>
      </c>
      <c r="I1260" s="113">
        <f>'19'!H82</f>
        <v>0</v>
      </c>
      <c r="N1260" s="112" t="s">
        <v>3990</v>
      </c>
      <c r="O1260" s="112" t="s">
        <v>634</v>
      </c>
    </row>
    <row r="1261" spans="2:16" ht="12.75">
      <c r="B1261" s="114" t="str">
        <f>INDEX(SUM!D:D,MATCH(SUM!$F$3,SUM!B:B,0),0)</f>
        <v>P085</v>
      </c>
      <c r="E1261" s="116">
        <v>2020</v>
      </c>
      <c r="F1261" s="112" t="s">
        <v>7430</v>
      </c>
      <c r="G1261" s="117" t="s">
        <v>16250</v>
      </c>
      <c r="H1261" s="114" t="s">
        <v>6738</v>
      </c>
      <c r="I1261" s="113">
        <f>'19'!H83</f>
        <v>0</v>
      </c>
      <c r="N1261" s="112" t="s">
        <v>3991</v>
      </c>
      <c r="O1261" s="112" t="s">
        <v>634</v>
      </c>
      <c r="P1261" s="112" t="s">
        <v>3992</v>
      </c>
    </row>
    <row r="1262" spans="2:16" ht="12.75">
      <c r="B1262" s="114" t="str">
        <f>INDEX(SUM!D:D,MATCH(SUM!$F$3,SUM!B:B,0),0)</f>
        <v>P085</v>
      </c>
      <c r="E1262" s="116">
        <v>2020</v>
      </c>
      <c r="F1262" s="112" t="s">
        <v>7431</v>
      </c>
      <c r="G1262" s="117" t="s">
        <v>16251</v>
      </c>
      <c r="H1262" s="114" t="s">
        <v>6738</v>
      </c>
      <c r="I1262" s="113">
        <f>'19'!H84</f>
        <v>0</v>
      </c>
      <c r="N1262" s="112" t="s">
        <v>3993</v>
      </c>
      <c r="O1262" s="112" t="s">
        <v>634</v>
      </c>
      <c r="P1262" s="112" t="s">
        <v>3992</v>
      </c>
    </row>
    <row r="1263" spans="2:16" ht="12.75">
      <c r="B1263" s="114" t="str">
        <f>INDEX(SUM!D:D,MATCH(SUM!$F$3,SUM!B:B,0),0)</f>
        <v>P085</v>
      </c>
      <c r="E1263" s="116">
        <v>2020</v>
      </c>
      <c r="F1263" s="112" t="s">
        <v>7432</v>
      </c>
      <c r="G1263" s="117" t="s">
        <v>16252</v>
      </c>
      <c r="H1263" s="114" t="s">
        <v>6738</v>
      </c>
      <c r="I1263" s="113">
        <f>'19'!H85</f>
        <v>0</v>
      </c>
      <c r="N1263" s="112" t="s">
        <v>3994</v>
      </c>
      <c r="O1263" s="112" t="s">
        <v>634</v>
      </c>
      <c r="P1263" s="112" t="s">
        <v>3992</v>
      </c>
    </row>
    <row r="1264" spans="2:16" ht="12.75">
      <c r="B1264" s="114" t="str">
        <f>INDEX(SUM!D:D,MATCH(SUM!$F$3,SUM!B:B,0),0)</f>
        <v>P085</v>
      </c>
      <c r="E1264" s="116">
        <v>2020</v>
      </c>
      <c r="F1264" s="112" t="s">
        <v>7433</v>
      </c>
      <c r="G1264" s="117" t="s">
        <v>16253</v>
      </c>
      <c r="H1264" s="114" t="s">
        <v>6738</v>
      </c>
      <c r="I1264" s="113">
        <f>'19'!H86</f>
        <v>0</v>
      </c>
      <c r="N1264" s="112" t="s">
        <v>3995</v>
      </c>
      <c r="O1264" s="112" t="s">
        <v>634</v>
      </c>
      <c r="P1264" s="112" t="s">
        <v>3992</v>
      </c>
    </row>
    <row r="1265" spans="2:16" ht="12.75">
      <c r="B1265" s="114" t="str">
        <f>INDEX(SUM!D:D,MATCH(SUM!$F$3,SUM!B:B,0),0)</f>
        <v>P085</v>
      </c>
      <c r="E1265" s="116">
        <v>2020</v>
      </c>
      <c r="F1265" s="112" t="s">
        <v>7434</v>
      </c>
      <c r="G1265" s="117" t="s">
        <v>16254</v>
      </c>
      <c r="H1265" s="114" t="s">
        <v>6738</v>
      </c>
      <c r="I1265" s="113">
        <f>'19'!H87</f>
        <v>0</v>
      </c>
      <c r="N1265" s="112" t="s">
        <v>3996</v>
      </c>
      <c r="O1265" s="112" t="s">
        <v>634</v>
      </c>
      <c r="P1265" s="112" t="s">
        <v>3992</v>
      </c>
    </row>
    <row r="1266" spans="2:16" ht="12.75">
      <c r="B1266" s="114" t="str">
        <f>INDEX(SUM!D:D,MATCH(SUM!$F$3,SUM!B:B,0),0)</f>
        <v>P085</v>
      </c>
      <c r="E1266" s="116">
        <v>2020</v>
      </c>
      <c r="F1266" s="112" t="s">
        <v>7435</v>
      </c>
      <c r="G1266" s="117" t="s">
        <v>16255</v>
      </c>
      <c r="H1266" s="114" t="s">
        <v>6738</v>
      </c>
      <c r="I1266" s="113">
        <f>'19'!H88</f>
        <v>0</v>
      </c>
      <c r="N1266" s="112" t="s">
        <v>3997</v>
      </c>
      <c r="O1266" s="112" t="s">
        <v>634</v>
      </c>
      <c r="P1266" s="112" t="s">
        <v>3992</v>
      </c>
    </row>
    <row r="1267" spans="2:16" ht="12.75">
      <c r="B1267" s="114" t="str">
        <f>INDEX(SUM!D:D,MATCH(SUM!$F$3,SUM!B:B,0),0)</f>
        <v>P085</v>
      </c>
      <c r="E1267" s="116">
        <v>2020</v>
      </c>
      <c r="F1267" s="112" t="s">
        <v>7436</v>
      </c>
      <c r="G1267" s="117" t="s">
        <v>16256</v>
      </c>
      <c r="H1267" s="114" t="s">
        <v>6738</v>
      </c>
      <c r="I1267" s="113">
        <f>'19'!H89</f>
        <v>0</v>
      </c>
      <c r="N1267" s="112" t="s">
        <v>3998</v>
      </c>
      <c r="O1267" s="112" t="s">
        <v>634</v>
      </c>
      <c r="P1267" s="112" t="s">
        <v>3992</v>
      </c>
    </row>
    <row r="1268" spans="2:16" ht="12.75">
      <c r="B1268" s="114" t="str">
        <f>INDEX(SUM!D:D,MATCH(SUM!$F$3,SUM!B:B,0),0)</f>
        <v>P085</v>
      </c>
      <c r="E1268" s="116">
        <v>2020</v>
      </c>
      <c r="F1268" s="112" t="s">
        <v>7437</v>
      </c>
      <c r="G1268" s="117" t="s">
        <v>16257</v>
      </c>
      <c r="H1268" s="114" t="s">
        <v>6738</v>
      </c>
      <c r="I1268" s="113">
        <f>'19'!H90</f>
        <v>0</v>
      </c>
      <c r="N1268" s="112" t="s">
        <v>3999</v>
      </c>
      <c r="O1268" s="112" t="s">
        <v>634</v>
      </c>
      <c r="P1268" s="112" t="s">
        <v>3992</v>
      </c>
    </row>
    <row r="1269" spans="2:16" ht="12.75">
      <c r="B1269" s="114" t="str">
        <f>INDEX(SUM!D:D,MATCH(SUM!$F$3,SUM!B:B,0),0)</f>
        <v>P085</v>
      </c>
      <c r="E1269" s="116">
        <v>2020</v>
      </c>
      <c r="F1269" s="112" t="s">
        <v>7438</v>
      </c>
      <c r="G1269" s="117" t="s">
        <v>16258</v>
      </c>
      <c r="H1269" s="114" t="s">
        <v>6738</v>
      </c>
      <c r="I1269" s="113">
        <f>'19'!H91</f>
        <v>0</v>
      </c>
      <c r="N1269" s="112" t="s">
        <v>4000</v>
      </c>
      <c r="O1269" s="112" t="s">
        <v>634</v>
      </c>
      <c r="P1269" s="112" t="s">
        <v>4001</v>
      </c>
    </row>
    <row r="1270" spans="2:16" ht="12.75">
      <c r="B1270" s="114" t="str">
        <f>INDEX(SUM!D:D,MATCH(SUM!$F$3,SUM!B:B,0),0)</f>
        <v>P085</v>
      </c>
      <c r="E1270" s="116">
        <v>2020</v>
      </c>
      <c r="F1270" s="112" t="s">
        <v>7439</v>
      </c>
      <c r="G1270" s="117" t="s">
        <v>16259</v>
      </c>
      <c r="H1270" s="114" t="s">
        <v>6738</v>
      </c>
      <c r="I1270" s="113">
        <f>'19'!H92</f>
        <v>0</v>
      </c>
      <c r="N1270" s="112" t="s">
        <v>4002</v>
      </c>
      <c r="O1270" s="112" t="s">
        <v>634</v>
      </c>
      <c r="P1270" s="112" t="s">
        <v>4003</v>
      </c>
    </row>
    <row r="1271" spans="2:16" ht="12.75">
      <c r="B1271" s="114" t="str">
        <f>INDEX(SUM!D:D,MATCH(SUM!$F$3,SUM!B:B,0),0)</f>
        <v>P085</v>
      </c>
      <c r="E1271" s="116">
        <v>2020</v>
      </c>
      <c r="F1271" s="112" t="s">
        <v>7440</v>
      </c>
      <c r="G1271" s="117" t="s">
        <v>16260</v>
      </c>
      <c r="H1271" s="114" t="s">
        <v>6738</v>
      </c>
      <c r="I1271" s="113">
        <f>'19'!H93</f>
        <v>0</v>
      </c>
      <c r="N1271" s="112" t="s">
        <v>4004</v>
      </c>
      <c r="O1271" s="112" t="s">
        <v>634</v>
      </c>
      <c r="P1271" s="112" t="s">
        <v>4005</v>
      </c>
    </row>
    <row r="1272" spans="2:16" ht="12.75">
      <c r="B1272" s="114" t="str">
        <f>INDEX(SUM!D:D,MATCH(SUM!$F$3,SUM!B:B,0),0)</f>
        <v>P085</v>
      </c>
      <c r="E1272" s="116">
        <v>2020</v>
      </c>
      <c r="F1272" s="112" t="s">
        <v>7441</v>
      </c>
      <c r="G1272" s="117" t="s">
        <v>16261</v>
      </c>
      <c r="H1272" s="114" t="s">
        <v>6738</v>
      </c>
      <c r="I1272" s="113">
        <f>'19'!H94</f>
        <v>0</v>
      </c>
      <c r="N1272" s="112" t="s">
        <v>4006</v>
      </c>
      <c r="O1272" s="112" t="s">
        <v>634</v>
      </c>
      <c r="P1272" s="112" t="s">
        <v>4005</v>
      </c>
    </row>
    <row r="1273" spans="2:16" ht="12.75">
      <c r="B1273" s="114" t="str">
        <f>INDEX(SUM!D:D,MATCH(SUM!$F$3,SUM!B:B,0),0)</f>
        <v>P085</v>
      </c>
      <c r="E1273" s="116">
        <v>2020</v>
      </c>
      <c r="F1273" s="112" t="s">
        <v>7442</v>
      </c>
      <c r="G1273" s="117" t="s">
        <v>16262</v>
      </c>
      <c r="H1273" s="114" t="s">
        <v>6738</v>
      </c>
      <c r="I1273" s="113">
        <f>'19'!H95</f>
        <v>0</v>
      </c>
      <c r="N1273" s="112" t="s">
        <v>4007</v>
      </c>
      <c r="O1273" s="112" t="s">
        <v>634</v>
      </c>
      <c r="P1273" s="112" t="s">
        <v>4005</v>
      </c>
    </row>
    <row r="1274" spans="2:16" ht="12.75">
      <c r="B1274" s="114" t="str">
        <f>INDEX(SUM!D:D,MATCH(SUM!$F$3,SUM!B:B,0),0)</f>
        <v>P085</v>
      </c>
      <c r="E1274" s="116">
        <v>2020</v>
      </c>
      <c r="F1274" s="112" t="s">
        <v>7443</v>
      </c>
      <c r="G1274" s="117" t="s">
        <v>16263</v>
      </c>
      <c r="H1274" s="114" t="s">
        <v>6738</v>
      </c>
      <c r="I1274" s="113">
        <f>'19'!H96</f>
        <v>0</v>
      </c>
      <c r="N1274" s="112" t="s">
        <v>4008</v>
      </c>
      <c r="O1274" s="112" t="s">
        <v>634</v>
      </c>
      <c r="P1274" s="112" t="s">
        <v>4005</v>
      </c>
    </row>
    <row r="1275" spans="2:16" ht="12.75">
      <c r="B1275" s="114" t="str">
        <f>INDEX(SUM!D:D,MATCH(SUM!$F$3,SUM!B:B,0),0)</f>
        <v>P085</v>
      </c>
      <c r="E1275" s="116">
        <v>2020</v>
      </c>
      <c r="F1275" s="112" t="s">
        <v>7444</v>
      </c>
      <c r="G1275" s="117" t="s">
        <v>16264</v>
      </c>
      <c r="H1275" s="114" t="s">
        <v>6738</v>
      </c>
      <c r="I1275" s="113">
        <f>'19'!H97</f>
        <v>0</v>
      </c>
      <c r="N1275" s="112" t="s">
        <v>4009</v>
      </c>
      <c r="O1275" s="112" t="s">
        <v>634</v>
      </c>
      <c r="P1275" s="112" t="s">
        <v>4010</v>
      </c>
    </row>
    <row r="1276" spans="2:16" ht="12.75">
      <c r="B1276" s="114" t="str">
        <f>INDEX(SUM!D:D,MATCH(SUM!$F$3,SUM!B:B,0),0)</f>
        <v>P085</v>
      </c>
      <c r="E1276" s="116">
        <v>2020</v>
      </c>
      <c r="F1276" s="112" t="s">
        <v>7445</v>
      </c>
      <c r="G1276" s="117" t="s">
        <v>16265</v>
      </c>
      <c r="H1276" s="114" t="s">
        <v>6738</v>
      </c>
      <c r="I1276" s="113">
        <f>'19'!H98</f>
        <v>0</v>
      </c>
      <c r="N1276" s="112" t="s">
        <v>4011</v>
      </c>
      <c r="O1276" s="112" t="s">
        <v>634</v>
      </c>
      <c r="P1276" s="112" t="s">
        <v>4012</v>
      </c>
    </row>
    <row r="1277" spans="2:16" ht="12.75">
      <c r="B1277" s="114" t="str">
        <f>INDEX(SUM!D:D,MATCH(SUM!$F$3,SUM!B:B,0),0)</f>
        <v>P085</v>
      </c>
      <c r="E1277" s="116">
        <v>2020</v>
      </c>
      <c r="F1277" s="112" t="s">
        <v>7446</v>
      </c>
      <c r="G1277" s="117" t="s">
        <v>16266</v>
      </c>
      <c r="H1277" s="114" t="s">
        <v>6738</v>
      </c>
      <c r="I1277" s="113">
        <f>'19'!H99</f>
        <v>0</v>
      </c>
      <c r="N1277" s="112" t="s">
        <v>4013</v>
      </c>
      <c r="O1277" s="112" t="s">
        <v>634</v>
      </c>
      <c r="P1277" s="112" t="s">
        <v>4005</v>
      </c>
    </row>
    <row r="1278" spans="2:16" ht="12.75">
      <c r="B1278" s="114" t="str">
        <f>INDEX(SUM!D:D,MATCH(SUM!$F$3,SUM!B:B,0),0)</f>
        <v>P085</v>
      </c>
      <c r="E1278" s="116">
        <v>2020</v>
      </c>
      <c r="F1278" s="112" t="s">
        <v>7447</v>
      </c>
      <c r="G1278" s="117" t="s">
        <v>16267</v>
      </c>
      <c r="H1278" s="114" t="s">
        <v>6738</v>
      </c>
      <c r="I1278" s="113">
        <f>'19'!H100</f>
        <v>0</v>
      </c>
      <c r="N1278" s="112" t="s">
        <v>4014</v>
      </c>
      <c r="O1278" s="112" t="s">
        <v>634</v>
      </c>
      <c r="P1278" s="112" t="s">
        <v>4012</v>
      </c>
    </row>
    <row r="1279" spans="2:16" ht="12.75">
      <c r="B1279" s="114" t="str">
        <f>INDEX(SUM!D:D,MATCH(SUM!$F$3,SUM!B:B,0),0)</f>
        <v>P085</v>
      </c>
      <c r="E1279" s="116">
        <v>2020</v>
      </c>
      <c r="F1279" s="112" t="s">
        <v>7448</v>
      </c>
      <c r="G1279" s="117" t="s">
        <v>16268</v>
      </c>
      <c r="H1279" s="114" t="s">
        <v>6739</v>
      </c>
      <c r="I1279" s="113">
        <f>'19'!I11</f>
        <v>6</v>
      </c>
      <c r="N1279" s="112" t="s">
        <v>4015</v>
      </c>
      <c r="O1279" s="112" t="s">
        <v>634</v>
      </c>
      <c r="P1279" s="112" t="s">
        <v>4005</v>
      </c>
    </row>
    <row r="1280" spans="2:16" ht="12.75">
      <c r="B1280" s="114" t="str">
        <f>INDEX(SUM!D:D,MATCH(SUM!$F$3,SUM!B:B,0),0)</f>
        <v>P085</v>
      </c>
      <c r="E1280" s="116">
        <v>2020</v>
      </c>
      <c r="F1280" s="112" t="s">
        <v>7449</v>
      </c>
      <c r="G1280" s="117" t="s">
        <v>16269</v>
      </c>
      <c r="H1280" s="114" t="s">
        <v>6739</v>
      </c>
      <c r="I1280" s="113">
        <f>'19'!I12</f>
        <v>0</v>
      </c>
      <c r="N1280" s="112" t="s">
        <v>4016</v>
      </c>
      <c r="O1280" s="112" t="s">
        <v>634</v>
      </c>
      <c r="P1280" s="112" t="s">
        <v>4005</v>
      </c>
    </row>
    <row r="1281" spans="2:16" ht="12.75">
      <c r="B1281" s="114" t="str">
        <f>INDEX(SUM!D:D,MATCH(SUM!$F$3,SUM!B:B,0),0)</f>
        <v>P085</v>
      </c>
      <c r="E1281" s="116">
        <v>2020</v>
      </c>
      <c r="F1281" s="112" t="s">
        <v>7450</v>
      </c>
      <c r="G1281" s="117" t="s">
        <v>16270</v>
      </c>
      <c r="H1281" s="114" t="s">
        <v>6739</v>
      </c>
      <c r="I1281" s="113">
        <f>'19'!I13</f>
        <v>0</v>
      </c>
      <c r="N1281" s="112" t="s">
        <v>4017</v>
      </c>
      <c r="O1281" s="112" t="s">
        <v>634</v>
      </c>
      <c r="P1281" s="112" t="s">
        <v>4005</v>
      </c>
    </row>
    <row r="1282" spans="2:16" ht="12.75">
      <c r="B1282" s="114" t="str">
        <f>INDEX(SUM!D:D,MATCH(SUM!$F$3,SUM!B:B,0),0)</f>
        <v>P085</v>
      </c>
      <c r="E1282" s="116">
        <v>2020</v>
      </c>
      <c r="F1282" s="112" t="s">
        <v>7451</v>
      </c>
      <c r="G1282" s="117" t="s">
        <v>16271</v>
      </c>
      <c r="H1282" s="114" t="s">
        <v>6739</v>
      </c>
      <c r="I1282" s="113">
        <f>'19'!I14</f>
        <v>0</v>
      </c>
      <c r="N1282" s="112" t="s">
        <v>4018</v>
      </c>
      <c r="O1282" s="112" t="s">
        <v>634</v>
      </c>
      <c r="P1282" s="112" t="s">
        <v>4005</v>
      </c>
    </row>
    <row r="1283" spans="2:16" ht="12.75">
      <c r="B1283" s="114" t="str">
        <f>INDEX(SUM!D:D,MATCH(SUM!$F$3,SUM!B:B,0),0)</f>
        <v>P085</v>
      </c>
      <c r="E1283" s="116">
        <v>2020</v>
      </c>
      <c r="F1283" s="112" t="s">
        <v>7452</v>
      </c>
      <c r="G1283" s="117" t="s">
        <v>16272</v>
      </c>
      <c r="H1283" s="114" t="s">
        <v>6739</v>
      </c>
      <c r="I1283" s="113">
        <f>'19'!I15</f>
        <v>0</v>
      </c>
      <c r="N1283" s="112" t="s">
        <v>4019</v>
      </c>
      <c r="O1283" s="112" t="s">
        <v>634</v>
      </c>
      <c r="P1283" s="112" t="s">
        <v>4005</v>
      </c>
    </row>
    <row r="1284" spans="2:16" ht="12.75">
      <c r="B1284" s="114" t="str">
        <f>INDEX(SUM!D:D,MATCH(SUM!$F$3,SUM!B:B,0),0)</f>
        <v>P085</v>
      </c>
      <c r="E1284" s="116">
        <v>2020</v>
      </c>
      <c r="F1284" s="112" t="s">
        <v>7453</v>
      </c>
      <c r="G1284" s="117" t="s">
        <v>16273</v>
      </c>
      <c r="H1284" s="114" t="s">
        <v>6739</v>
      </c>
      <c r="I1284" s="113">
        <f>'19'!I16</f>
        <v>0</v>
      </c>
      <c r="N1284" s="112" t="s">
        <v>4020</v>
      </c>
      <c r="O1284" s="112" t="s">
        <v>634</v>
      </c>
      <c r="P1284" s="112" t="s">
        <v>4005</v>
      </c>
    </row>
    <row r="1285" spans="2:16" ht="12.75">
      <c r="B1285" s="114" t="str">
        <f>INDEX(SUM!D:D,MATCH(SUM!$F$3,SUM!B:B,0),0)</f>
        <v>P085</v>
      </c>
      <c r="E1285" s="116">
        <v>2020</v>
      </c>
      <c r="F1285" s="112" t="s">
        <v>7454</v>
      </c>
      <c r="G1285" s="117" t="s">
        <v>16274</v>
      </c>
      <c r="H1285" s="114" t="s">
        <v>6739</v>
      </c>
      <c r="I1285" s="113">
        <f>'19'!I17</f>
        <v>0</v>
      </c>
      <c r="N1285" s="112" t="s">
        <v>4021</v>
      </c>
      <c r="O1285" s="112" t="s">
        <v>634</v>
      </c>
      <c r="P1285" s="112" t="s">
        <v>4005</v>
      </c>
    </row>
    <row r="1286" spans="2:16" ht="12.75">
      <c r="B1286" s="114" t="str">
        <f>INDEX(SUM!D:D,MATCH(SUM!$F$3,SUM!B:B,0),0)</f>
        <v>P085</v>
      </c>
      <c r="E1286" s="116">
        <v>2020</v>
      </c>
      <c r="F1286" s="112" t="s">
        <v>7455</v>
      </c>
      <c r="G1286" s="117" t="s">
        <v>16275</v>
      </c>
      <c r="H1286" s="114" t="s">
        <v>6739</v>
      </c>
      <c r="I1286" s="113">
        <f>'19'!I18</f>
        <v>0</v>
      </c>
      <c r="N1286" s="112" t="s">
        <v>4022</v>
      </c>
      <c r="O1286" s="112" t="s">
        <v>634</v>
      </c>
      <c r="P1286" s="112" t="s">
        <v>4005</v>
      </c>
    </row>
    <row r="1287" spans="2:16" ht="12.75">
      <c r="B1287" s="114" t="str">
        <f>INDEX(SUM!D:D,MATCH(SUM!$F$3,SUM!B:B,0),0)</f>
        <v>P085</v>
      </c>
      <c r="E1287" s="116">
        <v>2020</v>
      </c>
      <c r="F1287" s="112" t="s">
        <v>7456</v>
      </c>
      <c r="G1287" s="117" t="s">
        <v>16276</v>
      </c>
      <c r="H1287" s="114" t="s">
        <v>6739</v>
      </c>
      <c r="I1287" s="113">
        <f>'19'!I19</f>
        <v>0</v>
      </c>
      <c r="N1287" s="112" t="s">
        <v>4023</v>
      </c>
      <c r="O1287" s="112" t="s">
        <v>634</v>
      </c>
      <c r="P1287" s="112" t="s">
        <v>4005</v>
      </c>
    </row>
    <row r="1288" spans="2:16" ht="12.75">
      <c r="B1288" s="114" t="str">
        <f>INDEX(SUM!D:D,MATCH(SUM!$F$3,SUM!B:B,0),0)</f>
        <v>P085</v>
      </c>
      <c r="E1288" s="116">
        <v>2020</v>
      </c>
      <c r="F1288" s="112" t="s">
        <v>7457</v>
      </c>
      <c r="G1288" s="117" t="s">
        <v>16277</v>
      </c>
      <c r="H1288" s="114" t="s">
        <v>6739</v>
      </c>
      <c r="I1288" s="113">
        <f>'19'!I20</f>
        <v>0</v>
      </c>
      <c r="N1288" s="112" t="s">
        <v>4024</v>
      </c>
      <c r="O1288" s="112" t="s">
        <v>634</v>
      </c>
      <c r="P1288" s="112" t="s">
        <v>4005</v>
      </c>
    </row>
    <row r="1289" spans="2:16" ht="12.75">
      <c r="B1289" s="114" t="str">
        <f>INDEX(SUM!D:D,MATCH(SUM!$F$3,SUM!B:B,0),0)</f>
        <v>P085</v>
      </c>
      <c r="E1289" s="116">
        <v>2020</v>
      </c>
      <c r="F1289" s="112" t="s">
        <v>7458</v>
      </c>
      <c r="G1289" s="117" t="s">
        <v>16278</v>
      </c>
      <c r="H1289" s="114" t="s">
        <v>6739</v>
      </c>
      <c r="I1289" s="113">
        <f>'19'!I21</f>
        <v>0</v>
      </c>
      <c r="N1289" s="112" t="s">
        <v>4025</v>
      </c>
      <c r="O1289" s="112" t="s">
        <v>634</v>
      </c>
      <c r="P1289" s="112" t="s">
        <v>4005</v>
      </c>
    </row>
    <row r="1290" spans="2:16" ht="12.75">
      <c r="B1290" s="114" t="str">
        <f>INDEX(SUM!D:D,MATCH(SUM!$F$3,SUM!B:B,0),0)</f>
        <v>P085</v>
      </c>
      <c r="E1290" s="116">
        <v>2020</v>
      </c>
      <c r="F1290" s="112" t="s">
        <v>7459</v>
      </c>
      <c r="G1290" s="117" t="s">
        <v>16279</v>
      </c>
      <c r="H1290" s="114" t="s">
        <v>6739</v>
      </c>
      <c r="I1290" s="113">
        <f>'19'!I22</f>
        <v>0</v>
      </c>
      <c r="N1290" s="112" t="s">
        <v>4026</v>
      </c>
      <c r="O1290" s="112" t="s">
        <v>634</v>
      </c>
      <c r="P1290" s="112" t="s">
        <v>4005</v>
      </c>
    </row>
    <row r="1291" spans="2:16" ht="12.75">
      <c r="B1291" s="114" t="str">
        <f>INDEX(SUM!D:D,MATCH(SUM!$F$3,SUM!B:B,0),0)</f>
        <v>P085</v>
      </c>
      <c r="E1291" s="116">
        <v>2020</v>
      </c>
      <c r="F1291" s="112" t="s">
        <v>7460</v>
      </c>
      <c r="G1291" s="117" t="s">
        <v>16280</v>
      </c>
      <c r="H1291" s="114" t="s">
        <v>6739</v>
      </c>
      <c r="I1291" s="113">
        <f>'19'!I23</f>
        <v>0</v>
      </c>
      <c r="N1291" s="112" t="s">
        <v>4027</v>
      </c>
      <c r="O1291" s="112" t="s">
        <v>634</v>
      </c>
      <c r="P1291" s="112" t="s">
        <v>4005</v>
      </c>
    </row>
    <row r="1292" spans="2:16" ht="12.75">
      <c r="B1292" s="114" t="str">
        <f>INDEX(SUM!D:D,MATCH(SUM!$F$3,SUM!B:B,0),0)</f>
        <v>P085</v>
      </c>
      <c r="E1292" s="116">
        <v>2020</v>
      </c>
      <c r="F1292" s="112" t="s">
        <v>7461</v>
      </c>
      <c r="G1292" s="117" t="s">
        <v>16281</v>
      </c>
      <c r="H1292" s="114" t="s">
        <v>6739</v>
      </c>
      <c r="I1292" s="113">
        <f>'19'!I24</f>
        <v>0</v>
      </c>
      <c r="N1292" s="112" t="s">
        <v>4028</v>
      </c>
      <c r="O1292" s="112" t="s">
        <v>634</v>
      </c>
      <c r="P1292" s="112" t="s">
        <v>4005</v>
      </c>
    </row>
    <row r="1293" spans="2:16" ht="12.75">
      <c r="B1293" s="114" t="str">
        <f>INDEX(SUM!D:D,MATCH(SUM!$F$3,SUM!B:B,0),0)</f>
        <v>P085</v>
      </c>
      <c r="E1293" s="116">
        <v>2020</v>
      </c>
      <c r="F1293" s="112" t="s">
        <v>7462</v>
      </c>
      <c r="G1293" s="117" t="s">
        <v>16282</v>
      </c>
      <c r="H1293" s="114" t="s">
        <v>6739</v>
      </c>
      <c r="I1293" s="113">
        <f>'19'!I25</f>
        <v>0</v>
      </c>
      <c r="N1293" s="112" t="s">
        <v>4029</v>
      </c>
      <c r="O1293" s="112" t="s">
        <v>634</v>
      </c>
      <c r="P1293" s="112" t="s">
        <v>4005</v>
      </c>
    </row>
    <row r="1294" spans="2:16" ht="12.75">
      <c r="B1294" s="114" t="str">
        <f>INDEX(SUM!D:D,MATCH(SUM!$F$3,SUM!B:B,0),0)</f>
        <v>P085</v>
      </c>
      <c r="E1294" s="116">
        <v>2020</v>
      </c>
      <c r="F1294" s="112" t="s">
        <v>7463</v>
      </c>
      <c r="G1294" s="117" t="s">
        <v>16283</v>
      </c>
      <c r="H1294" s="114" t="s">
        <v>6739</v>
      </c>
      <c r="I1294" s="113">
        <f>'19'!I26</f>
        <v>0</v>
      </c>
      <c r="N1294" s="112" t="s">
        <v>4030</v>
      </c>
      <c r="O1294" s="112" t="s">
        <v>634</v>
      </c>
      <c r="P1294" s="112" t="s">
        <v>4005</v>
      </c>
    </row>
    <row r="1295" spans="2:16" ht="12.75">
      <c r="B1295" s="114" t="str">
        <f>INDEX(SUM!D:D,MATCH(SUM!$F$3,SUM!B:B,0),0)</f>
        <v>P085</v>
      </c>
      <c r="E1295" s="116">
        <v>2020</v>
      </c>
      <c r="F1295" s="112" t="s">
        <v>7464</v>
      </c>
      <c r="G1295" s="117" t="s">
        <v>16284</v>
      </c>
      <c r="H1295" s="114" t="s">
        <v>6739</v>
      </c>
      <c r="I1295" s="113">
        <f>'19'!I27</f>
        <v>0</v>
      </c>
      <c r="N1295" s="112" t="s">
        <v>4031</v>
      </c>
      <c r="O1295" s="112" t="s">
        <v>634</v>
      </c>
      <c r="P1295" s="112" t="s">
        <v>4005</v>
      </c>
    </row>
    <row r="1296" spans="2:16" ht="12.75">
      <c r="B1296" s="114" t="str">
        <f>INDEX(SUM!D:D,MATCH(SUM!$F$3,SUM!B:B,0),0)</f>
        <v>P085</v>
      </c>
      <c r="E1296" s="116">
        <v>2020</v>
      </c>
      <c r="F1296" s="112" t="s">
        <v>7465</v>
      </c>
      <c r="G1296" s="117" t="s">
        <v>16285</v>
      </c>
      <c r="H1296" s="114" t="s">
        <v>6739</v>
      </c>
      <c r="I1296" s="113">
        <f>'19'!I28</f>
        <v>0</v>
      </c>
      <c r="N1296" s="112" t="s">
        <v>4032</v>
      </c>
      <c r="O1296" s="112" t="s">
        <v>634</v>
      </c>
      <c r="P1296" s="112" t="s">
        <v>4005</v>
      </c>
    </row>
    <row r="1297" spans="2:16" ht="12.75">
      <c r="B1297" s="114" t="str">
        <f>INDEX(SUM!D:D,MATCH(SUM!$F$3,SUM!B:B,0),0)</f>
        <v>P085</v>
      </c>
      <c r="E1297" s="116">
        <v>2020</v>
      </c>
      <c r="F1297" s="112" t="s">
        <v>7466</v>
      </c>
      <c r="G1297" s="117" t="s">
        <v>16286</v>
      </c>
      <c r="H1297" s="114" t="s">
        <v>6739</v>
      </c>
      <c r="I1297" s="113">
        <f>'19'!I29</f>
        <v>0</v>
      </c>
      <c r="N1297" s="112" t="s">
        <v>4033</v>
      </c>
      <c r="O1297" s="112" t="s">
        <v>634</v>
      </c>
      <c r="P1297" s="112" t="s">
        <v>4005</v>
      </c>
    </row>
    <row r="1298" spans="2:16" ht="12.75">
      <c r="B1298" s="114" t="str">
        <f>INDEX(SUM!D:D,MATCH(SUM!$F$3,SUM!B:B,0),0)</f>
        <v>P085</v>
      </c>
      <c r="E1298" s="116">
        <v>2020</v>
      </c>
      <c r="F1298" s="112" t="s">
        <v>7467</v>
      </c>
      <c r="G1298" s="117" t="s">
        <v>16287</v>
      </c>
      <c r="H1298" s="114" t="s">
        <v>6739</v>
      </c>
      <c r="I1298" s="113">
        <f>'19'!I30</f>
        <v>0</v>
      </c>
      <c r="N1298" s="112" t="s">
        <v>4034</v>
      </c>
      <c r="O1298" s="112" t="s">
        <v>634</v>
      </c>
      <c r="P1298" s="112" t="s">
        <v>4005</v>
      </c>
    </row>
    <row r="1299" spans="2:16" ht="12.75">
      <c r="B1299" s="114" t="str">
        <f>INDEX(SUM!D:D,MATCH(SUM!$F$3,SUM!B:B,0),0)</f>
        <v>P085</v>
      </c>
      <c r="E1299" s="116">
        <v>2020</v>
      </c>
      <c r="F1299" s="112" t="s">
        <v>7468</v>
      </c>
      <c r="G1299" s="117" t="s">
        <v>16288</v>
      </c>
      <c r="H1299" s="114" t="s">
        <v>6739</v>
      </c>
      <c r="I1299" s="113">
        <f>'19'!I31</f>
        <v>0</v>
      </c>
      <c r="N1299" s="112" t="s">
        <v>4035</v>
      </c>
      <c r="O1299" s="112" t="s">
        <v>634</v>
      </c>
      <c r="P1299" s="112" t="s">
        <v>4005</v>
      </c>
    </row>
    <row r="1300" spans="2:16" ht="12.75">
      <c r="B1300" s="114" t="str">
        <f>INDEX(SUM!D:D,MATCH(SUM!$F$3,SUM!B:B,0),0)</f>
        <v>P085</v>
      </c>
      <c r="E1300" s="116">
        <v>2020</v>
      </c>
      <c r="F1300" s="112" t="s">
        <v>7469</v>
      </c>
      <c r="G1300" s="117" t="s">
        <v>16289</v>
      </c>
      <c r="H1300" s="114" t="s">
        <v>6739</v>
      </c>
      <c r="I1300" s="113">
        <f>'19'!I32</f>
        <v>0</v>
      </c>
      <c r="N1300" s="112" t="s">
        <v>4036</v>
      </c>
      <c r="O1300" s="112" t="s">
        <v>634</v>
      </c>
      <c r="P1300" s="112" t="s">
        <v>4005</v>
      </c>
    </row>
    <row r="1301" spans="2:16" ht="12.75">
      <c r="B1301" s="114" t="str">
        <f>INDEX(SUM!D:D,MATCH(SUM!$F$3,SUM!B:B,0),0)</f>
        <v>P085</v>
      </c>
      <c r="E1301" s="116">
        <v>2020</v>
      </c>
      <c r="F1301" s="112" t="s">
        <v>7470</v>
      </c>
      <c r="G1301" s="117" t="s">
        <v>16290</v>
      </c>
      <c r="H1301" s="114" t="s">
        <v>6739</v>
      </c>
      <c r="I1301" s="113">
        <f>'19'!I33</f>
        <v>0</v>
      </c>
      <c r="N1301" s="112" t="s">
        <v>4037</v>
      </c>
      <c r="O1301" s="112" t="s">
        <v>634</v>
      </c>
      <c r="P1301" s="112" t="s">
        <v>4005</v>
      </c>
    </row>
    <row r="1302" spans="2:16" ht="12.75">
      <c r="B1302" s="114" t="str">
        <f>INDEX(SUM!D:D,MATCH(SUM!$F$3,SUM!B:B,0),0)</f>
        <v>P085</v>
      </c>
      <c r="E1302" s="116">
        <v>2020</v>
      </c>
      <c r="F1302" s="112" t="s">
        <v>7471</v>
      </c>
      <c r="G1302" s="117" t="s">
        <v>16291</v>
      </c>
      <c r="H1302" s="114" t="s">
        <v>6739</v>
      </c>
      <c r="I1302" s="113">
        <f>'19'!I34</f>
        <v>0</v>
      </c>
      <c r="N1302" s="112" t="s">
        <v>4038</v>
      </c>
      <c r="O1302" s="112" t="s">
        <v>634</v>
      </c>
      <c r="P1302" s="112" t="s">
        <v>4005</v>
      </c>
    </row>
    <row r="1303" spans="2:16" ht="12.75">
      <c r="B1303" s="114" t="str">
        <f>INDEX(SUM!D:D,MATCH(SUM!$F$3,SUM!B:B,0),0)</f>
        <v>P085</v>
      </c>
      <c r="E1303" s="116">
        <v>2020</v>
      </c>
      <c r="F1303" s="112" t="s">
        <v>7472</v>
      </c>
      <c r="G1303" s="117" t="s">
        <v>16292</v>
      </c>
      <c r="H1303" s="114" t="s">
        <v>6739</v>
      </c>
      <c r="I1303" s="113">
        <f>'19'!I35</f>
        <v>0</v>
      </c>
      <c r="N1303" s="112" t="s">
        <v>4039</v>
      </c>
      <c r="O1303" s="112" t="s">
        <v>634</v>
      </c>
      <c r="P1303" s="112" t="s">
        <v>4005</v>
      </c>
    </row>
    <row r="1304" spans="2:16" ht="12.75">
      <c r="B1304" s="114" t="str">
        <f>INDEX(SUM!D:D,MATCH(SUM!$F$3,SUM!B:B,0),0)</f>
        <v>P085</v>
      </c>
      <c r="E1304" s="116">
        <v>2020</v>
      </c>
      <c r="F1304" s="112" t="s">
        <v>7473</v>
      </c>
      <c r="G1304" s="117" t="s">
        <v>16293</v>
      </c>
      <c r="H1304" s="114" t="s">
        <v>6739</v>
      </c>
      <c r="I1304" s="113">
        <f>'19'!I36</f>
        <v>0</v>
      </c>
      <c r="N1304" s="112" t="s">
        <v>4040</v>
      </c>
      <c r="O1304" s="112" t="s">
        <v>634</v>
      </c>
      <c r="P1304" s="112" t="s">
        <v>4005</v>
      </c>
    </row>
    <row r="1305" spans="2:16" ht="12.75">
      <c r="B1305" s="114" t="str">
        <f>INDEX(SUM!D:D,MATCH(SUM!$F$3,SUM!B:B,0),0)</f>
        <v>P085</v>
      </c>
      <c r="E1305" s="116">
        <v>2020</v>
      </c>
      <c r="F1305" s="112" t="s">
        <v>7474</v>
      </c>
      <c r="G1305" s="117" t="s">
        <v>16294</v>
      </c>
      <c r="H1305" s="114" t="s">
        <v>6739</v>
      </c>
      <c r="I1305" s="113">
        <f>'19'!I37</f>
        <v>0</v>
      </c>
      <c r="N1305" s="112" t="s">
        <v>4041</v>
      </c>
      <c r="O1305" s="112" t="s">
        <v>634</v>
      </c>
      <c r="P1305" s="112" t="s">
        <v>4005</v>
      </c>
    </row>
    <row r="1306" spans="2:16" ht="12.75">
      <c r="B1306" s="114" t="str">
        <f>INDEX(SUM!D:D,MATCH(SUM!$F$3,SUM!B:B,0),0)</f>
        <v>P085</v>
      </c>
      <c r="E1306" s="116">
        <v>2020</v>
      </c>
      <c r="F1306" s="112" t="s">
        <v>7475</v>
      </c>
      <c r="G1306" s="117" t="s">
        <v>16295</v>
      </c>
      <c r="H1306" s="114" t="s">
        <v>6739</v>
      </c>
      <c r="I1306" s="113">
        <f>'19'!I38</f>
        <v>0</v>
      </c>
      <c r="N1306" s="112" t="s">
        <v>4042</v>
      </c>
      <c r="O1306" s="112" t="s">
        <v>634</v>
      </c>
      <c r="P1306" s="112" t="s">
        <v>4005</v>
      </c>
    </row>
    <row r="1307" spans="2:16" ht="12.75">
      <c r="B1307" s="114" t="str">
        <f>INDEX(SUM!D:D,MATCH(SUM!$F$3,SUM!B:B,0),0)</f>
        <v>P085</v>
      </c>
      <c r="E1307" s="116">
        <v>2020</v>
      </c>
      <c r="F1307" s="112" t="s">
        <v>7476</v>
      </c>
      <c r="G1307" s="117" t="s">
        <v>16296</v>
      </c>
      <c r="H1307" s="114" t="s">
        <v>6739</v>
      </c>
      <c r="I1307" s="113">
        <f>'19'!I39</f>
        <v>0</v>
      </c>
      <c r="N1307" s="112" t="s">
        <v>4043</v>
      </c>
      <c r="O1307" s="112" t="s">
        <v>634</v>
      </c>
      <c r="P1307" s="112" t="s">
        <v>4005</v>
      </c>
    </row>
    <row r="1308" spans="2:16" ht="12.75">
      <c r="B1308" s="114" t="str">
        <f>INDEX(SUM!D:D,MATCH(SUM!$F$3,SUM!B:B,0),0)</f>
        <v>P085</v>
      </c>
      <c r="E1308" s="116">
        <v>2020</v>
      </c>
      <c r="F1308" s="112" t="s">
        <v>7477</v>
      </c>
      <c r="G1308" s="117" t="s">
        <v>16297</v>
      </c>
      <c r="H1308" s="114" t="s">
        <v>6739</v>
      </c>
      <c r="I1308" s="113">
        <f>'19'!I40</f>
        <v>0</v>
      </c>
      <c r="N1308" s="112" t="s">
        <v>4044</v>
      </c>
      <c r="O1308" s="112" t="s">
        <v>634</v>
      </c>
      <c r="P1308" s="112" t="s">
        <v>4005</v>
      </c>
    </row>
    <row r="1309" spans="2:16" ht="12.75">
      <c r="B1309" s="114" t="str">
        <f>INDEX(SUM!D:D,MATCH(SUM!$F$3,SUM!B:B,0),0)</f>
        <v>P085</v>
      </c>
      <c r="E1309" s="116">
        <v>2020</v>
      </c>
      <c r="F1309" s="112" t="s">
        <v>7478</v>
      </c>
      <c r="G1309" s="117" t="s">
        <v>16298</v>
      </c>
      <c r="H1309" s="114" t="s">
        <v>6739</v>
      </c>
      <c r="I1309" s="113">
        <f>'19'!I41</f>
        <v>0</v>
      </c>
      <c r="N1309" s="112" t="s">
        <v>4045</v>
      </c>
      <c r="O1309" s="112" t="s">
        <v>634</v>
      </c>
      <c r="P1309" s="112" t="s">
        <v>4005</v>
      </c>
    </row>
    <row r="1310" spans="2:16" ht="12.75">
      <c r="B1310" s="114" t="str">
        <f>INDEX(SUM!D:D,MATCH(SUM!$F$3,SUM!B:B,0),0)</f>
        <v>P085</v>
      </c>
      <c r="E1310" s="116">
        <v>2020</v>
      </c>
      <c r="F1310" s="112" t="s">
        <v>7479</v>
      </c>
      <c r="G1310" s="117" t="s">
        <v>16299</v>
      </c>
      <c r="H1310" s="114" t="s">
        <v>6739</v>
      </c>
      <c r="I1310" s="113">
        <f>'19'!I42</f>
        <v>0</v>
      </c>
      <c r="N1310" s="112" t="s">
        <v>4046</v>
      </c>
      <c r="O1310" s="112" t="s">
        <v>634</v>
      </c>
      <c r="P1310" s="112" t="s">
        <v>4005</v>
      </c>
    </row>
    <row r="1311" spans="2:16" ht="12.75">
      <c r="B1311" s="114" t="str">
        <f>INDEX(SUM!D:D,MATCH(SUM!$F$3,SUM!B:B,0),0)</f>
        <v>P085</v>
      </c>
      <c r="E1311" s="116">
        <v>2020</v>
      </c>
      <c r="F1311" s="112" t="s">
        <v>7480</v>
      </c>
      <c r="G1311" s="117" t="s">
        <v>16300</v>
      </c>
      <c r="H1311" s="114" t="s">
        <v>6739</v>
      </c>
      <c r="I1311" s="113">
        <f>'19'!I43</f>
        <v>0</v>
      </c>
      <c r="N1311" s="112" t="s">
        <v>4047</v>
      </c>
      <c r="O1311" s="112" t="s">
        <v>634</v>
      </c>
      <c r="P1311" s="112" t="s">
        <v>4005</v>
      </c>
    </row>
    <row r="1312" spans="2:16" ht="12.75">
      <c r="B1312" s="114" t="str">
        <f>INDEX(SUM!D:D,MATCH(SUM!$F$3,SUM!B:B,0),0)</f>
        <v>P085</v>
      </c>
      <c r="E1312" s="116">
        <v>2020</v>
      </c>
      <c r="F1312" s="112" t="s">
        <v>7481</v>
      </c>
      <c r="G1312" s="117" t="s">
        <v>16301</v>
      </c>
      <c r="H1312" s="114" t="s">
        <v>6739</v>
      </c>
      <c r="I1312" s="113">
        <f>'19'!I44</f>
        <v>0</v>
      </c>
      <c r="N1312" s="112" t="s">
        <v>4048</v>
      </c>
      <c r="O1312" s="112" t="s">
        <v>634</v>
      </c>
      <c r="P1312" s="112" t="s">
        <v>4005</v>
      </c>
    </row>
    <row r="1313" spans="2:16" ht="12.75">
      <c r="B1313" s="114" t="str">
        <f>INDEX(SUM!D:D,MATCH(SUM!$F$3,SUM!B:B,0),0)</f>
        <v>P085</v>
      </c>
      <c r="E1313" s="116">
        <v>2020</v>
      </c>
      <c r="F1313" s="112" t="s">
        <v>7482</v>
      </c>
      <c r="G1313" s="117" t="s">
        <v>16302</v>
      </c>
      <c r="H1313" s="114" t="s">
        <v>6739</v>
      </c>
      <c r="I1313" s="113">
        <f>'19'!I45</f>
        <v>0</v>
      </c>
      <c r="N1313" s="112" t="s">
        <v>4049</v>
      </c>
      <c r="O1313" s="112" t="s">
        <v>634</v>
      </c>
      <c r="P1313" s="112" t="s">
        <v>3980</v>
      </c>
    </row>
    <row r="1314" spans="2:16" ht="12.75">
      <c r="B1314" s="114" t="str">
        <f>INDEX(SUM!D:D,MATCH(SUM!$F$3,SUM!B:B,0),0)</f>
        <v>P085</v>
      </c>
      <c r="E1314" s="116">
        <v>2020</v>
      </c>
      <c r="F1314" s="112" t="s">
        <v>7483</v>
      </c>
      <c r="G1314" s="117" t="s">
        <v>16303</v>
      </c>
      <c r="H1314" s="114" t="s">
        <v>6739</v>
      </c>
      <c r="I1314" s="113">
        <f>'19'!I46</f>
        <v>0</v>
      </c>
      <c r="N1314" s="112" t="s">
        <v>4050</v>
      </c>
      <c r="O1314" s="112" t="s">
        <v>634</v>
      </c>
      <c r="P1314" s="112" t="s">
        <v>4051</v>
      </c>
    </row>
    <row r="1315" spans="2:16" ht="12.75">
      <c r="B1315" s="114" t="str">
        <f>INDEX(SUM!D:D,MATCH(SUM!$F$3,SUM!B:B,0),0)</f>
        <v>P085</v>
      </c>
      <c r="E1315" s="116">
        <v>2020</v>
      </c>
      <c r="F1315" s="112" t="s">
        <v>7484</v>
      </c>
      <c r="G1315" s="117" t="s">
        <v>16304</v>
      </c>
      <c r="H1315" s="114" t="s">
        <v>6739</v>
      </c>
      <c r="I1315" s="113">
        <f>'19'!I47</f>
        <v>0</v>
      </c>
      <c r="N1315" s="112" t="s">
        <v>4052</v>
      </c>
      <c r="O1315" s="112" t="s">
        <v>634</v>
      </c>
      <c r="P1315" s="112" t="s">
        <v>4053</v>
      </c>
    </row>
    <row r="1316" spans="2:16" ht="12.75">
      <c r="B1316" s="114" t="str">
        <f>INDEX(SUM!D:D,MATCH(SUM!$F$3,SUM!B:B,0),0)</f>
        <v>P085</v>
      </c>
      <c r="E1316" s="116">
        <v>2020</v>
      </c>
      <c r="F1316" s="112" t="s">
        <v>7485</v>
      </c>
      <c r="G1316" s="117" t="s">
        <v>16305</v>
      </c>
      <c r="H1316" s="114" t="s">
        <v>6739</v>
      </c>
      <c r="I1316" s="113">
        <f>'19'!I48</f>
        <v>0</v>
      </c>
      <c r="N1316" s="112" t="s">
        <v>4054</v>
      </c>
      <c r="O1316" s="112" t="s">
        <v>634</v>
      </c>
      <c r="P1316" s="112" t="s">
        <v>4055</v>
      </c>
    </row>
    <row r="1317" spans="2:16" ht="12.75">
      <c r="B1317" s="114" t="str">
        <f>INDEX(SUM!D:D,MATCH(SUM!$F$3,SUM!B:B,0),0)</f>
        <v>P085</v>
      </c>
      <c r="E1317" s="116">
        <v>2020</v>
      </c>
      <c r="F1317" s="112" t="s">
        <v>7486</v>
      </c>
      <c r="G1317" s="117" t="s">
        <v>16306</v>
      </c>
      <c r="H1317" s="114" t="s">
        <v>6739</v>
      </c>
      <c r="I1317" s="113">
        <f>'19'!I49</f>
        <v>0</v>
      </c>
      <c r="N1317" s="112" t="s">
        <v>4056</v>
      </c>
      <c r="O1317" s="112" t="s">
        <v>634</v>
      </c>
      <c r="P1317" s="112" t="s">
        <v>4057</v>
      </c>
    </row>
    <row r="1318" spans="2:16" ht="12.75">
      <c r="B1318" s="114" t="str">
        <f>INDEX(SUM!D:D,MATCH(SUM!$F$3,SUM!B:B,0),0)</f>
        <v>P085</v>
      </c>
      <c r="E1318" s="116">
        <v>2020</v>
      </c>
      <c r="F1318" s="112" t="s">
        <v>7487</v>
      </c>
      <c r="G1318" s="117" t="s">
        <v>16307</v>
      </c>
      <c r="H1318" s="114" t="s">
        <v>6739</v>
      </c>
      <c r="I1318" s="113">
        <f>'19'!I50</f>
        <v>0</v>
      </c>
      <c r="N1318" s="112" t="s">
        <v>4058</v>
      </c>
      <c r="O1318" s="112" t="s">
        <v>634</v>
      </c>
      <c r="P1318" s="112" t="s">
        <v>4059</v>
      </c>
    </row>
    <row r="1319" spans="2:16" ht="12.75">
      <c r="B1319" s="114" t="str">
        <f>INDEX(SUM!D:D,MATCH(SUM!$F$3,SUM!B:B,0),0)</f>
        <v>P085</v>
      </c>
      <c r="E1319" s="116">
        <v>2020</v>
      </c>
      <c r="F1319" s="112" t="s">
        <v>7488</v>
      </c>
      <c r="G1319" s="117" t="s">
        <v>16308</v>
      </c>
      <c r="H1319" s="114" t="s">
        <v>6739</v>
      </c>
      <c r="I1319" s="113">
        <f>'19'!I51</f>
        <v>0</v>
      </c>
      <c r="N1319" s="112" t="s">
        <v>4060</v>
      </c>
      <c r="O1319" s="112" t="s">
        <v>634</v>
      </c>
      <c r="P1319" s="112" t="s">
        <v>4061</v>
      </c>
    </row>
    <row r="1320" spans="2:16" ht="12.75">
      <c r="B1320" s="114" t="str">
        <f>INDEX(SUM!D:D,MATCH(SUM!$F$3,SUM!B:B,0),0)</f>
        <v>P085</v>
      </c>
      <c r="E1320" s="116">
        <v>2020</v>
      </c>
      <c r="F1320" s="112" t="s">
        <v>7489</v>
      </c>
      <c r="G1320" s="117" t="s">
        <v>16309</v>
      </c>
      <c r="H1320" s="114" t="s">
        <v>6739</v>
      </c>
      <c r="I1320" s="113">
        <f>'19'!I52</f>
        <v>0</v>
      </c>
      <c r="N1320" s="112" t="s">
        <v>4062</v>
      </c>
      <c r="O1320" s="112" t="s">
        <v>634</v>
      </c>
      <c r="P1320" s="112" t="s">
        <v>4063</v>
      </c>
    </row>
    <row r="1321" spans="2:16" ht="12.75">
      <c r="B1321" s="114" t="str">
        <f>INDEX(SUM!D:D,MATCH(SUM!$F$3,SUM!B:B,0),0)</f>
        <v>P085</v>
      </c>
      <c r="E1321" s="116">
        <v>2020</v>
      </c>
      <c r="F1321" s="112" t="s">
        <v>7490</v>
      </c>
      <c r="G1321" s="117" t="s">
        <v>16310</v>
      </c>
      <c r="H1321" s="114" t="s">
        <v>6739</v>
      </c>
      <c r="I1321" s="113">
        <f>'19'!I53</f>
        <v>0</v>
      </c>
      <c r="N1321" s="112" t="s">
        <v>4064</v>
      </c>
      <c r="O1321" s="112" t="s">
        <v>634</v>
      </c>
      <c r="P1321" s="112" t="s">
        <v>4065</v>
      </c>
    </row>
    <row r="1322" spans="2:16" ht="12.75">
      <c r="B1322" s="114" t="str">
        <f>INDEX(SUM!D:D,MATCH(SUM!$F$3,SUM!B:B,0),0)</f>
        <v>P085</v>
      </c>
      <c r="E1322" s="116">
        <v>2020</v>
      </c>
      <c r="F1322" s="112" t="s">
        <v>7491</v>
      </c>
      <c r="G1322" s="117" t="s">
        <v>16311</v>
      </c>
      <c r="H1322" s="114" t="s">
        <v>6739</v>
      </c>
      <c r="I1322" s="113">
        <f>'19'!I54</f>
        <v>0</v>
      </c>
      <c r="N1322" s="112" t="s">
        <v>4066</v>
      </c>
      <c r="O1322" s="112" t="s">
        <v>634</v>
      </c>
      <c r="P1322" s="112" t="s">
        <v>4067</v>
      </c>
    </row>
    <row r="1323" spans="2:16" ht="12.75">
      <c r="B1323" s="114" t="str">
        <f>INDEX(SUM!D:D,MATCH(SUM!$F$3,SUM!B:B,0),0)</f>
        <v>P085</v>
      </c>
      <c r="E1323" s="116">
        <v>2020</v>
      </c>
      <c r="F1323" s="112" t="s">
        <v>7492</v>
      </c>
      <c r="G1323" s="117" t="s">
        <v>16312</v>
      </c>
      <c r="H1323" s="114" t="s">
        <v>6739</v>
      </c>
      <c r="I1323" s="113">
        <f>'19'!I55</f>
        <v>0</v>
      </c>
      <c r="N1323" s="112" t="s">
        <v>4068</v>
      </c>
      <c r="O1323" s="112" t="s">
        <v>634</v>
      </c>
      <c r="P1323" s="112" t="s">
        <v>4069</v>
      </c>
    </row>
    <row r="1324" spans="2:16" ht="12.75">
      <c r="B1324" s="114" t="str">
        <f>INDEX(SUM!D:D,MATCH(SUM!$F$3,SUM!B:B,0),0)</f>
        <v>P085</v>
      </c>
      <c r="E1324" s="116">
        <v>2020</v>
      </c>
      <c r="F1324" s="112" t="s">
        <v>7493</v>
      </c>
      <c r="G1324" s="117" t="s">
        <v>16313</v>
      </c>
      <c r="H1324" s="114" t="s">
        <v>6739</v>
      </c>
      <c r="I1324" s="113">
        <f>'19'!I56</f>
        <v>0</v>
      </c>
      <c r="N1324" s="112" t="s">
        <v>4070</v>
      </c>
      <c r="O1324" s="112" t="s">
        <v>634</v>
      </c>
      <c r="P1324" s="112" t="s">
        <v>4071</v>
      </c>
    </row>
    <row r="1325" spans="2:16" ht="12.75">
      <c r="B1325" s="114" t="str">
        <f>INDEX(SUM!D:D,MATCH(SUM!$F$3,SUM!B:B,0),0)</f>
        <v>P085</v>
      </c>
      <c r="E1325" s="116">
        <v>2020</v>
      </c>
      <c r="F1325" s="112" t="s">
        <v>7494</v>
      </c>
      <c r="G1325" s="117" t="s">
        <v>16314</v>
      </c>
      <c r="H1325" s="114" t="s">
        <v>6739</v>
      </c>
      <c r="I1325" s="113">
        <f>'19'!I57</f>
        <v>0</v>
      </c>
      <c r="N1325" s="112" t="s">
        <v>4072</v>
      </c>
      <c r="O1325" s="112" t="s">
        <v>634</v>
      </c>
      <c r="P1325" s="112" t="s">
        <v>4073</v>
      </c>
    </row>
    <row r="1326" spans="2:16" ht="12.75">
      <c r="B1326" s="114" t="str">
        <f>INDEX(SUM!D:D,MATCH(SUM!$F$3,SUM!B:B,0),0)</f>
        <v>P085</v>
      </c>
      <c r="E1326" s="116">
        <v>2020</v>
      </c>
      <c r="F1326" s="112" t="s">
        <v>7495</v>
      </c>
      <c r="G1326" s="117" t="s">
        <v>16315</v>
      </c>
      <c r="H1326" s="114" t="s">
        <v>6739</v>
      </c>
      <c r="I1326" s="113">
        <f>'19'!I58</f>
        <v>0</v>
      </c>
      <c r="N1326" s="112" t="s">
        <v>4074</v>
      </c>
      <c r="O1326" s="112" t="s">
        <v>634</v>
      </c>
      <c r="P1326" s="112" t="s">
        <v>4075</v>
      </c>
    </row>
    <row r="1327" spans="2:16" ht="12.75">
      <c r="B1327" s="114" t="str">
        <f>INDEX(SUM!D:D,MATCH(SUM!$F$3,SUM!B:B,0),0)</f>
        <v>P085</v>
      </c>
      <c r="E1327" s="116">
        <v>2020</v>
      </c>
      <c r="F1327" s="112" t="s">
        <v>7496</v>
      </c>
      <c r="G1327" s="117" t="s">
        <v>16316</v>
      </c>
      <c r="H1327" s="114" t="s">
        <v>6739</v>
      </c>
      <c r="I1327" s="113">
        <f>'19'!I59</f>
        <v>0</v>
      </c>
      <c r="N1327" s="112" t="s">
        <v>4076</v>
      </c>
      <c r="O1327" s="112" t="s">
        <v>634</v>
      </c>
      <c r="P1327" s="112" t="s">
        <v>4077</v>
      </c>
    </row>
    <row r="1328" spans="2:16" ht="12.75">
      <c r="B1328" s="114" t="str">
        <f>INDEX(SUM!D:D,MATCH(SUM!$F$3,SUM!B:B,0),0)</f>
        <v>P085</v>
      </c>
      <c r="E1328" s="116">
        <v>2020</v>
      </c>
      <c r="F1328" s="112" t="s">
        <v>7497</v>
      </c>
      <c r="G1328" s="117" t="s">
        <v>16317</v>
      </c>
      <c r="H1328" s="114" t="s">
        <v>6739</v>
      </c>
      <c r="I1328" s="113">
        <f>'19'!I60</f>
        <v>0</v>
      </c>
      <c r="N1328" s="112" t="s">
        <v>4078</v>
      </c>
      <c r="O1328" s="112" t="s">
        <v>634</v>
      </c>
      <c r="P1328" s="112" t="s">
        <v>4079</v>
      </c>
    </row>
    <row r="1329" spans="2:16" ht="12.75">
      <c r="B1329" s="114" t="str">
        <f>INDEX(SUM!D:D,MATCH(SUM!$F$3,SUM!B:B,0),0)</f>
        <v>P085</v>
      </c>
      <c r="E1329" s="116">
        <v>2020</v>
      </c>
      <c r="F1329" s="112" t="s">
        <v>7498</v>
      </c>
      <c r="G1329" s="117" t="s">
        <v>16318</v>
      </c>
      <c r="H1329" s="114" t="s">
        <v>6739</v>
      </c>
      <c r="I1329" s="113">
        <f>'19'!I61</f>
        <v>0</v>
      </c>
      <c r="N1329" s="112" t="s">
        <v>4080</v>
      </c>
      <c r="O1329" s="112" t="s">
        <v>634</v>
      </c>
      <c r="P1329" s="112" t="s">
        <v>4081</v>
      </c>
    </row>
    <row r="1330" spans="2:16" ht="12.75">
      <c r="B1330" s="114" t="str">
        <f>INDEX(SUM!D:D,MATCH(SUM!$F$3,SUM!B:B,0),0)</f>
        <v>P085</v>
      </c>
      <c r="E1330" s="116">
        <v>2020</v>
      </c>
      <c r="F1330" s="112" t="s">
        <v>7499</v>
      </c>
      <c r="G1330" s="117" t="s">
        <v>16319</v>
      </c>
      <c r="H1330" s="114" t="s">
        <v>6739</v>
      </c>
      <c r="I1330" s="113">
        <f>'19'!I62</f>
        <v>0</v>
      </c>
      <c r="N1330" s="112" t="s">
        <v>4082</v>
      </c>
      <c r="O1330" s="112" t="s">
        <v>634</v>
      </c>
      <c r="P1330" s="112" t="s">
        <v>4083</v>
      </c>
    </row>
    <row r="1331" spans="2:16" ht="12.75">
      <c r="B1331" s="114" t="str">
        <f>INDEX(SUM!D:D,MATCH(SUM!$F$3,SUM!B:B,0),0)</f>
        <v>P085</v>
      </c>
      <c r="E1331" s="116">
        <v>2020</v>
      </c>
      <c r="F1331" s="112" t="s">
        <v>7500</v>
      </c>
      <c r="G1331" s="117" t="s">
        <v>16320</v>
      </c>
      <c r="H1331" s="114" t="s">
        <v>6739</v>
      </c>
      <c r="I1331" s="113">
        <f>'19'!I63</f>
        <v>0</v>
      </c>
      <c r="N1331" s="112" t="s">
        <v>4084</v>
      </c>
      <c r="O1331" s="112" t="s">
        <v>634</v>
      </c>
      <c r="P1331" s="112" t="s">
        <v>4085</v>
      </c>
    </row>
    <row r="1332" spans="2:16" ht="12.75">
      <c r="B1332" s="114" t="str">
        <f>INDEX(SUM!D:D,MATCH(SUM!$F$3,SUM!B:B,0),0)</f>
        <v>P085</v>
      </c>
      <c r="E1332" s="116">
        <v>2020</v>
      </c>
      <c r="F1332" s="112" t="s">
        <v>7501</v>
      </c>
      <c r="G1332" s="117" t="s">
        <v>16321</v>
      </c>
      <c r="H1332" s="114" t="s">
        <v>6739</v>
      </c>
      <c r="I1332" s="113">
        <f>'19'!I64</f>
        <v>0</v>
      </c>
      <c r="N1332" s="112" t="s">
        <v>4086</v>
      </c>
      <c r="O1332" s="112" t="s">
        <v>634</v>
      </c>
      <c r="P1332" s="112" t="s">
        <v>4087</v>
      </c>
    </row>
    <row r="1333" spans="2:16" ht="12.75">
      <c r="B1333" s="114" t="str">
        <f>INDEX(SUM!D:D,MATCH(SUM!$F$3,SUM!B:B,0),0)</f>
        <v>P085</v>
      </c>
      <c r="E1333" s="116">
        <v>2020</v>
      </c>
      <c r="F1333" s="112" t="s">
        <v>7502</v>
      </c>
      <c r="G1333" s="117" t="s">
        <v>16322</v>
      </c>
      <c r="H1333" s="114" t="s">
        <v>6739</v>
      </c>
      <c r="I1333" s="113">
        <f>'19'!I65</f>
        <v>0</v>
      </c>
      <c r="N1333" s="112" t="s">
        <v>4088</v>
      </c>
      <c r="O1333" s="112" t="s">
        <v>634</v>
      </c>
      <c r="P1333" s="112" t="s">
        <v>4089</v>
      </c>
    </row>
    <row r="1334" spans="2:16" ht="12.75">
      <c r="B1334" s="114" t="str">
        <f>INDEX(SUM!D:D,MATCH(SUM!$F$3,SUM!B:B,0),0)</f>
        <v>P085</v>
      </c>
      <c r="E1334" s="116">
        <v>2020</v>
      </c>
      <c r="F1334" s="112" t="s">
        <v>7503</v>
      </c>
      <c r="G1334" s="117" t="s">
        <v>16323</v>
      </c>
      <c r="H1334" s="114" t="s">
        <v>6739</v>
      </c>
      <c r="I1334" s="113">
        <f>'19'!I66</f>
        <v>0</v>
      </c>
      <c r="N1334" s="112" t="s">
        <v>4090</v>
      </c>
      <c r="O1334" s="112" t="s">
        <v>634</v>
      </c>
      <c r="P1334" s="112" t="s">
        <v>4091</v>
      </c>
    </row>
    <row r="1335" spans="2:16" ht="12.75">
      <c r="B1335" s="114" t="str">
        <f>INDEX(SUM!D:D,MATCH(SUM!$F$3,SUM!B:B,0),0)</f>
        <v>P085</v>
      </c>
      <c r="E1335" s="116">
        <v>2020</v>
      </c>
      <c r="F1335" s="112" t="s">
        <v>7504</v>
      </c>
      <c r="G1335" s="117" t="s">
        <v>16324</v>
      </c>
      <c r="H1335" s="114" t="s">
        <v>6739</v>
      </c>
      <c r="I1335" s="113">
        <f>'19'!I67</f>
        <v>0</v>
      </c>
      <c r="N1335" s="112" t="s">
        <v>4092</v>
      </c>
      <c r="O1335" s="112" t="s">
        <v>634</v>
      </c>
      <c r="P1335" s="112" t="s">
        <v>4093</v>
      </c>
    </row>
    <row r="1336" spans="2:16" ht="12.75">
      <c r="B1336" s="114" t="str">
        <f>INDEX(SUM!D:D,MATCH(SUM!$F$3,SUM!B:B,0),0)</f>
        <v>P085</v>
      </c>
      <c r="E1336" s="116">
        <v>2020</v>
      </c>
      <c r="F1336" s="112" t="s">
        <v>7505</v>
      </c>
      <c r="G1336" s="117" t="s">
        <v>16325</v>
      </c>
      <c r="H1336" s="114" t="s">
        <v>6739</v>
      </c>
      <c r="I1336" s="113">
        <f>'19'!I68</f>
        <v>0</v>
      </c>
      <c r="N1336" s="112" t="s">
        <v>4094</v>
      </c>
      <c r="O1336" s="112" t="s">
        <v>634</v>
      </c>
      <c r="P1336" s="112" t="s">
        <v>4093</v>
      </c>
    </row>
    <row r="1337" spans="2:16" ht="12.75">
      <c r="B1337" s="114" t="str">
        <f>INDEX(SUM!D:D,MATCH(SUM!$F$3,SUM!B:B,0),0)</f>
        <v>P085</v>
      </c>
      <c r="E1337" s="116">
        <v>2020</v>
      </c>
      <c r="F1337" s="112" t="s">
        <v>7506</v>
      </c>
      <c r="G1337" s="117" t="s">
        <v>16326</v>
      </c>
      <c r="H1337" s="114" t="s">
        <v>6739</v>
      </c>
      <c r="I1337" s="113">
        <f>'19'!I69</f>
        <v>0</v>
      </c>
      <c r="N1337" s="112" t="s">
        <v>4095</v>
      </c>
      <c r="O1337" s="112" t="s">
        <v>634</v>
      </c>
      <c r="P1337" s="112" t="s">
        <v>4093</v>
      </c>
    </row>
    <row r="1338" spans="2:16" ht="12.75">
      <c r="B1338" s="114" t="str">
        <f>INDEX(SUM!D:D,MATCH(SUM!$F$3,SUM!B:B,0),0)</f>
        <v>P085</v>
      </c>
      <c r="E1338" s="116">
        <v>2020</v>
      </c>
      <c r="F1338" s="112" t="s">
        <v>7507</v>
      </c>
      <c r="G1338" s="117" t="s">
        <v>16327</v>
      </c>
      <c r="H1338" s="114" t="s">
        <v>6739</v>
      </c>
      <c r="I1338" s="113">
        <f>'19'!I70</f>
        <v>0</v>
      </c>
      <c r="N1338" s="112" t="s">
        <v>4096</v>
      </c>
      <c r="O1338" s="112" t="s">
        <v>634</v>
      </c>
      <c r="P1338" s="112" t="s">
        <v>4097</v>
      </c>
    </row>
    <row r="1339" spans="2:16" ht="12.75">
      <c r="B1339" s="114" t="str">
        <f>INDEX(SUM!D:D,MATCH(SUM!$F$3,SUM!B:B,0),0)</f>
        <v>P085</v>
      </c>
      <c r="E1339" s="116">
        <v>2020</v>
      </c>
      <c r="F1339" s="112" t="s">
        <v>7508</v>
      </c>
      <c r="G1339" s="117" t="s">
        <v>16328</v>
      </c>
      <c r="H1339" s="114" t="s">
        <v>6739</v>
      </c>
      <c r="I1339" s="113">
        <f>'19'!I71</f>
        <v>0</v>
      </c>
      <c r="N1339" s="112" t="s">
        <v>4098</v>
      </c>
      <c r="O1339" s="112" t="s">
        <v>634</v>
      </c>
      <c r="P1339" s="112" t="s">
        <v>4097</v>
      </c>
    </row>
    <row r="1340" spans="2:16" ht="12.75">
      <c r="B1340" s="114" t="str">
        <f>INDEX(SUM!D:D,MATCH(SUM!$F$3,SUM!B:B,0),0)</f>
        <v>P085</v>
      </c>
      <c r="E1340" s="116">
        <v>2020</v>
      </c>
      <c r="F1340" s="112" t="s">
        <v>7509</v>
      </c>
      <c r="G1340" s="117" t="s">
        <v>16329</v>
      </c>
      <c r="H1340" s="114" t="s">
        <v>6739</v>
      </c>
      <c r="I1340" s="113">
        <f>'19'!I72</f>
        <v>0</v>
      </c>
      <c r="N1340" s="112" t="s">
        <v>4099</v>
      </c>
      <c r="O1340" s="112" t="s">
        <v>634</v>
      </c>
      <c r="P1340" s="112" t="s">
        <v>4097</v>
      </c>
    </row>
    <row r="1341" spans="2:16" ht="12.75">
      <c r="B1341" s="114" t="str">
        <f>INDEX(SUM!D:D,MATCH(SUM!$F$3,SUM!B:B,0),0)</f>
        <v>P085</v>
      </c>
      <c r="E1341" s="116">
        <v>2020</v>
      </c>
      <c r="F1341" s="112" t="s">
        <v>7510</v>
      </c>
      <c r="G1341" s="117" t="s">
        <v>16330</v>
      </c>
      <c r="H1341" s="114" t="s">
        <v>6739</v>
      </c>
      <c r="I1341" s="113">
        <f>'19'!I73</f>
        <v>0</v>
      </c>
      <c r="N1341" s="112" t="s">
        <v>4100</v>
      </c>
      <c r="O1341" s="112" t="s">
        <v>634</v>
      </c>
      <c r="P1341" s="112" t="s">
        <v>4101</v>
      </c>
    </row>
    <row r="1342" spans="2:16" ht="12.75">
      <c r="B1342" s="114" t="str">
        <f>INDEX(SUM!D:D,MATCH(SUM!$F$3,SUM!B:B,0),0)</f>
        <v>P085</v>
      </c>
      <c r="E1342" s="116">
        <v>2020</v>
      </c>
      <c r="F1342" s="112" t="s">
        <v>7511</v>
      </c>
      <c r="G1342" s="117" t="s">
        <v>16331</v>
      </c>
      <c r="H1342" s="114" t="s">
        <v>6739</v>
      </c>
      <c r="I1342" s="113">
        <f>'19'!I74</f>
        <v>0</v>
      </c>
      <c r="N1342" s="112" t="s">
        <v>4102</v>
      </c>
      <c r="O1342" s="112" t="s">
        <v>634</v>
      </c>
      <c r="P1342" s="112" t="s">
        <v>4101</v>
      </c>
    </row>
    <row r="1343" spans="2:16" ht="12.75">
      <c r="B1343" s="114" t="str">
        <f>INDEX(SUM!D:D,MATCH(SUM!$F$3,SUM!B:B,0),0)</f>
        <v>P085</v>
      </c>
      <c r="E1343" s="116">
        <v>2020</v>
      </c>
      <c r="F1343" s="112" t="s">
        <v>7512</v>
      </c>
      <c r="G1343" s="117" t="s">
        <v>16332</v>
      </c>
      <c r="H1343" s="114" t="s">
        <v>6739</v>
      </c>
      <c r="I1343" s="113">
        <f>'19'!I75</f>
        <v>0</v>
      </c>
      <c r="N1343" s="112" t="s">
        <v>4103</v>
      </c>
      <c r="O1343" s="112" t="s">
        <v>634</v>
      </c>
      <c r="P1343" s="112" t="s">
        <v>4101</v>
      </c>
    </row>
    <row r="1344" spans="2:16" ht="12.75">
      <c r="B1344" s="114" t="str">
        <f>INDEX(SUM!D:D,MATCH(SUM!$F$3,SUM!B:B,0),0)</f>
        <v>P085</v>
      </c>
      <c r="E1344" s="116">
        <v>2020</v>
      </c>
      <c r="F1344" s="112" t="s">
        <v>7513</v>
      </c>
      <c r="G1344" s="117" t="s">
        <v>16333</v>
      </c>
      <c r="H1344" s="114" t="s">
        <v>6739</v>
      </c>
      <c r="I1344" s="113">
        <f>'19'!I76</f>
        <v>0</v>
      </c>
      <c r="N1344" s="112" t="s">
        <v>4104</v>
      </c>
      <c r="O1344" s="112" t="s">
        <v>634</v>
      </c>
      <c r="P1344" s="112" t="s">
        <v>4101</v>
      </c>
    </row>
    <row r="1345" spans="2:16" ht="12.75">
      <c r="B1345" s="114" t="str">
        <f>INDEX(SUM!D:D,MATCH(SUM!$F$3,SUM!B:B,0),0)</f>
        <v>P085</v>
      </c>
      <c r="E1345" s="116">
        <v>2020</v>
      </c>
      <c r="F1345" s="112" t="s">
        <v>7514</v>
      </c>
      <c r="G1345" s="117" t="s">
        <v>16334</v>
      </c>
      <c r="H1345" s="114" t="s">
        <v>6739</v>
      </c>
      <c r="I1345" s="113">
        <f>'19'!I77</f>
        <v>0</v>
      </c>
      <c r="N1345" s="112" t="s">
        <v>4105</v>
      </c>
      <c r="O1345" s="112" t="s">
        <v>634</v>
      </c>
      <c r="P1345" s="112" t="s">
        <v>4101</v>
      </c>
    </row>
    <row r="1346" spans="2:16" ht="12.75">
      <c r="B1346" s="114" t="str">
        <f>INDEX(SUM!D:D,MATCH(SUM!$F$3,SUM!B:B,0),0)</f>
        <v>P085</v>
      </c>
      <c r="E1346" s="116">
        <v>2020</v>
      </c>
      <c r="F1346" s="112" t="s">
        <v>7515</v>
      </c>
      <c r="G1346" s="117" t="s">
        <v>16335</v>
      </c>
      <c r="H1346" s="114" t="s">
        <v>6739</v>
      </c>
      <c r="I1346" s="113">
        <f>'19'!I78</f>
        <v>0</v>
      </c>
      <c r="N1346" s="112" t="s">
        <v>4106</v>
      </c>
      <c r="O1346" s="112" t="s">
        <v>634</v>
      </c>
      <c r="P1346" s="112" t="s">
        <v>4101</v>
      </c>
    </row>
    <row r="1347" spans="2:16" ht="12.75">
      <c r="B1347" s="114" t="str">
        <f>INDEX(SUM!D:D,MATCH(SUM!$F$3,SUM!B:B,0),0)</f>
        <v>P085</v>
      </c>
      <c r="E1347" s="116">
        <v>2020</v>
      </c>
      <c r="F1347" s="112" t="s">
        <v>7516</v>
      </c>
      <c r="G1347" s="117" t="s">
        <v>16336</v>
      </c>
      <c r="H1347" s="114" t="s">
        <v>6739</v>
      </c>
      <c r="I1347" s="113">
        <f>'19'!I79</f>
        <v>0</v>
      </c>
      <c r="N1347" s="112" t="s">
        <v>4107</v>
      </c>
      <c r="O1347" s="112" t="s">
        <v>634</v>
      </c>
      <c r="P1347" s="112" t="s">
        <v>4101</v>
      </c>
    </row>
    <row r="1348" spans="2:16" ht="12.75">
      <c r="B1348" s="114" t="str">
        <f>INDEX(SUM!D:D,MATCH(SUM!$F$3,SUM!B:B,0),0)</f>
        <v>P085</v>
      </c>
      <c r="E1348" s="116">
        <v>2020</v>
      </c>
      <c r="F1348" s="112" t="s">
        <v>7517</v>
      </c>
      <c r="G1348" s="117" t="s">
        <v>16337</v>
      </c>
      <c r="H1348" s="114" t="s">
        <v>6739</v>
      </c>
      <c r="I1348" s="113">
        <f>'19'!I80</f>
        <v>0</v>
      </c>
      <c r="N1348" s="112" t="s">
        <v>4108</v>
      </c>
      <c r="O1348" s="112" t="s">
        <v>634</v>
      </c>
      <c r="P1348" s="112" t="s">
        <v>4101</v>
      </c>
    </row>
    <row r="1349" spans="2:16" ht="12.75">
      <c r="B1349" s="114" t="str">
        <f>INDEX(SUM!D:D,MATCH(SUM!$F$3,SUM!B:B,0),0)</f>
        <v>P085</v>
      </c>
      <c r="E1349" s="116">
        <v>2020</v>
      </c>
      <c r="F1349" s="112" t="s">
        <v>7518</v>
      </c>
      <c r="G1349" s="117" t="s">
        <v>16338</v>
      </c>
      <c r="H1349" s="114" t="s">
        <v>6739</v>
      </c>
      <c r="I1349" s="113">
        <f>'19'!I81</f>
        <v>0</v>
      </c>
      <c r="N1349" s="112" t="s">
        <v>4109</v>
      </c>
      <c r="O1349" s="112" t="s">
        <v>634</v>
      </c>
      <c r="P1349" s="112" t="s">
        <v>4101</v>
      </c>
    </row>
    <row r="1350" spans="2:16" ht="12.75">
      <c r="B1350" s="114" t="str">
        <f>INDEX(SUM!D:D,MATCH(SUM!$F$3,SUM!B:B,0),0)</f>
        <v>P085</v>
      </c>
      <c r="E1350" s="116">
        <v>2020</v>
      </c>
      <c r="F1350" s="112" t="s">
        <v>7519</v>
      </c>
      <c r="G1350" s="117" t="s">
        <v>16339</v>
      </c>
      <c r="H1350" s="114" t="s">
        <v>6739</v>
      </c>
      <c r="I1350" s="113">
        <f>'19'!I82</f>
        <v>0</v>
      </c>
      <c r="N1350" s="112" t="s">
        <v>4110</v>
      </c>
      <c r="O1350" s="112" t="s">
        <v>634</v>
      </c>
      <c r="P1350" s="112" t="s">
        <v>4101</v>
      </c>
    </row>
    <row r="1351" spans="2:16" ht="12.75">
      <c r="B1351" s="114" t="str">
        <f>INDEX(SUM!D:D,MATCH(SUM!$F$3,SUM!B:B,0),0)</f>
        <v>P085</v>
      </c>
      <c r="E1351" s="116">
        <v>2020</v>
      </c>
      <c r="F1351" s="112" t="s">
        <v>7520</v>
      </c>
      <c r="G1351" s="117" t="s">
        <v>16340</v>
      </c>
      <c r="H1351" s="114" t="s">
        <v>6739</v>
      </c>
      <c r="I1351" s="113">
        <f>'19'!I83</f>
        <v>0</v>
      </c>
      <c r="N1351" s="112" t="s">
        <v>4111</v>
      </c>
      <c r="O1351" s="112" t="s">
        <v>634</v>
      </c>
      <c r="P1351" s="112" t="s">
        <v>4101</v>
      </c>
    </row>
    <row r="1352" spans="2:16" ht="12.75">
      <c r="B1352" s="114" t="str">
        <f>INDEX(SUM!D:D,MATCH(SUM!$F$3,SUM!B:B,0),0)</f>
        <v>P085</v>
      </c>
      <c r="E1352" s="116">
        <v>2020</v>
      </c>
      <c r="F1352" s="112" t="s">
        <v>7521</v>
      </c>
      <c r="G1352" s="117" t="s">
        <v>16341</v>
      </c>
      <c r="H1352" s="114" t="s">
        <v>6739</v>
      </c>
      <c r="I1352" s="113">
        <f>'19'!I84</f>
        <v>0</v>
      </c>
      <c r="N1352" s="112" t="s">
        <v>4112</v>
      </c>
      <c r="O1352" s="112" t="s">
        <v>634</v>
      </c>
      <c r="P1352" s="112" t="s">
        <v>4101</v>
      </c>
    </row>
    <row r="1353" spans="2:16" ht="12.75">
      <c r="B1353" s="114" t="str">
        <f>INDEX(SUM!D:D,MATCH(SUM!$F$3,SUM!B:B,0),0)</f>
        <v>P085</v>
      </c>
      <c r="E1353" s="116">
        <v>2020</v>
      </c>
      <c r="F1353" s="112" t="s">
        <v>7522</v>
      </c>
      <c r="G1353" s="117" t="s">
        <v>16342</v>
      </c>
      <c r="H1353" s="114" t="s">
        <v>6739</v>
      </c>
      <c r="I1353" s="113">
        <f>'19'!I85</f>
        <v>0</v>
      </c>
      <c r="N1353" s="112" t="s">
        <v>4113</v>
      </c>
      <c r="O1353" s="112" t="s">
        <v>634</v>
      </c>
      <c r="P1353" s="112" t="s">
        <v>4101</v>
      </c>
    </row>
    <row r="1354" spans="2:16" ht="12.75">
      <c r="B1354" s="114" t="str">
        <f>INDEX(SUM!D:D,MATCH(SUM!$F$3,SUM!B:B,0),0)</f>
        <v>P085</v>
      </c>
      <c r="E1354" s="116">
        <v>2020</v>
      </c>
      <c r="F1354" s="112" t="s">
        <v>7523</v>
      </c>
      <c r="G1354" s="117" t="s">
        <v>16343</v>
      </c>
      <c r="H1354" s="114" t="s">
        <v>6739</v>
      </c>
      <c r="I1354" s="113">
        <f>'19'!I86</f>
        <v>0</v>
      </c>
      <c r="N1354" s="112" t="s">
        <v>4114</v>
      </c>
      <c r="O1354" s="112" t="s">
        <v>634</v>
      </c>
      <c r="P1354" s="112" t="s">
        <v>4101</v>
      </c>
    </row>
    <row r="1355" spans="2:16" ht="12.75">
      <c r="B1355" s="114" t="str">
        <f>INDEX(SUM!D:D,MATCH(SUM!$F$3,SUM!B:B,0),0)</f>
        <v>P085</v>
      </c>
      <c r="E1355" s="116">
        <v>2020</v>
      </c>
      <c r="F1355" s="112" t="s">
        <v>7524</v>
      </c>
      <c r="G1355" s="117" t="s">
        <v>16344</v>
      </c>
      <c r="H1355" s="114" t="s">
        <v>6739</v>
      </c>
      <c r="I1355" s="113">
        <f>'19'!I87</f>
        <v>0</v>
      </c>
      <c r="N1355" s="112" t="s">
        <v>4115</v>
      </c>
      <c r="O1355" s="112" t="s">
        <v>634</v>
      </c>
      <c r="P1355" s="112" t="s">
        <v>4101</v>
      </c>
    </row>
    <row r="1356" spans="2:16" ht="12.75">
      <c r="B1356" s="114" t="str">
        <f>INDEX(SUM!D:D,MATCH(SUM!$F$3,SUM!B:B,0),0)</f>
        <v>P085</v>
      </c>
      <c r="E1356" s="116">
        <v>2020</v>
      </c>
      <c r="F1356" s="112" t="s">
        <v>7525</v>
      </c>
      <c r="G1356" s="117" t="s">
        <v>16345</v>
      </c>
      <c r="H1356" s="114" t="s">
        <v>6739</v>
      </c>
      <c r="I1356" s="113">
        <f>'19'!I88</f>
        <v>0</v>
      </c>
      <c r="N1356" s="112" t="s">
        <v>4116</v>
      </c>
      <c r="O1356" s="112" t="s">
        <v>634</v>
      </c>
      <c r="P1356" s="112" t="s">
        <v>4101</v>
      </c>
    </row>
    <row r="1357" spans="2:16" ht="12.75">
      <c r="B1357" s="114" t="str">
        <f>INDEX(SUM!D:D,MATCH(SUM!$F$3,SUM!B:B,0),0)</f>
        <v>P085</v>
      </c>
      <c r="E1357" s="116">
        <v>2020</v>
      </c>
      <c r="F1357" s="112" t="s">
        <v>7526</v>
      </c>
      <c r="G1357" s="117" t="s">
        <v>16346</v>
      </c>
      <c r="H1357" s="114" t="s">
        <v>6739</v>
      </c>
      <c r="I1357" s="113">
        <f>'19'!I89</f>
        <v>0</v>
      </c>
      <c r="N1357" s="112" t="s">
        <v>4117</v>
      </c>
      <c r="O1357" s="112" t="s">
        <v>634</v>
      </c>
      <c r="P1357" s="112" t="s">
        <v>4101</v>
      </c>
    </row>
    <row r="1358" spans="2:16" ht="12.75">
      <c r="B1358" s="114" t="str">
        <f>INDEX(SUM!D:D,MATCH(SUM!$F$3,SUM!B:B,0),0)</f>
        <v>P085</v>
      </c>
      <c r="E1358" s="116">
        <v>2020</v>
      </c>
      <c r="F1358" s="112" t="s">
        <v>7527</v>
      </c>
      <c r="G1358" s="117" t="s">
        <v>16347</v>
      </c>
      <c r="H1358" s="114" t="s">
        <v>6739</v>
      </c>
      <c r="I1358" s="113">
        <f>'19'!I90</f>
        <v>0</v>
      </c>
      <c r="N1358" s="112" t="s">
        <v>4118</v>
      </c>
      <c r="O1358" s="112" t="s">
        <v>634</v>
      </c>
      <c r="P1358" s="112" t="s">
        <v>4101</v>
      </c>
    </row>
    <row r="1359" spans="2:16" ht="12.75">
      <c r="B1359" s="114" t="str">
        <f>INDEX(SUM!D:D,MATCH(SUM!$F$3,SUM!B:B,0),0)</f>
        <v>P085</v>
      </c>
      <c r="E1359" s="116">
        <v>2020</v>
      </c>
      <c r="F1359" s="112" t="s">
        <v>7528</v>
      </c>
      <c r="G1359" s="117" t="s">
        <v>16348</v>
      </c>
      <c r="H1359" s="114" t="s">
        <v>6739</v>
      </c>
      <c r="I1359" s="113">
        <f>'19'!I91</f>
        <v>0</v>
      </c>
      <c r="N1359" s="112" t="s">
        <v>4119</v>
      </c>
      <c r="O1359" s="112" t="s">
        <v>634</v>
      </c>
      <c r="P1359" s="112" t="s">
        <v>4101</v>
      </c>
    </row>
    <row r="1360" spans="2:16" ht="12.75">
      <c r="B1360" s="114" t="str">
        <f>INDEX(SUM!D:D,MATCH(SUM!$F$3,SUM!B:B,0),0)</f>
        <v>P085</v>
      </c>
      <c r="E1360" s="116">
        <v>2020</v>
      </c>
      <c r="F1360" s="112" t="s">
        <v>7529</v>
      </c>
      <c r="G1360" s="117" t="s">
        <v>16349</v>
      </c>
      <c r="H1360" s="114" t="s">
        <v>6739</v>
      </c>
      <c r="I1360" s="113">
        <f>'19'!I92</f>
        <v>0</v>
      </c>
      <c r="N1360" s="112" t="s">
        <v>4120</v>
      </c>
      <c r="O1360" s="112" t="s">
        <v>634</v>
      </c>
      <c r="P1360" s="112" t="s">
        <v>4101</v>
      </c>
    </row>
    <row r="1361" spans="2:16" ht="12.75">
      <c r="B1361" s="114" t="str">
        <f>INDEX(SUM!D:D,MATCH(SUM!$F$3,SUM!B:B,0),0)</f>
        <v>P085</v>
      </c>
      <c r="E1361" s="116">
        <v>2020</v>
      </c>
      <c r="F1361" s="112" t="s">
        <v>7530</v>
      </c>
      <c r="G1361" s="117" t="s">
        <v>16350</v>
      </c>
      <c r="H1361" s="114" t="s">
        <v>6739</v>
      </c>
      <c r="I1361" s="113">
        <f>'19'!I93</f>
        <v>0</v>
      </c>
      <c r="N1361" s="112" t="s">
        <v>4121</v>
      </c>
      <c r="O1361" s="112" t="s">
        <v>634</v>
      </c>
      <c r="P1361" s="112" t="s">
        <v>4101</v>
      </c>
    </row>
    <row r="1362" spans="2:16" ht="12.75">
      <c r="B1362" s="114" t="str">
        <f>INDEX(SUM!D:D,MATCH(SUM!$F$3,SUM!B:B,0),0)</f>
        <v>P085</v>
      </c>
      <c r="E1362" s="116">
        <v>2020</v>
      </c>
      <c r="F1362" s="112" t="s">
        <v>7531</v>
      </c>
      <c r="G1362" s="117" t="s">
        <v>16351</v>
      </c>
      <c r="H1362" s="114" t="s">
        <v>6739</v>
      </c>
      <c r="I1362" s="113">
        <f>'19'!I94</f>
        <v>0</v>
      </c>
      <c r="N1362" s="112" t="s">
        <v>4122</v>
      </c>
      <c r="O1362" s="112" t="s">
        <v>634</v>
      </c>
      <c r="P1362" s="112" t="s">
        <v>4101</v>
      </c>
    </row>
    <row r="1363" spans="2:16" ht="12.75">
      <c r="B1363" s="114" t="str">
        <f>INDEX(SUM!D:D,MATCH(SUM!$F$3,SUM!B:B,0),0)</f>
        <v>P085</v>
      </c>
      <c r="E1363" s="116">
        <v>2020</v>
      </c>
      <c r="F1363" s="112" t="s">
        <v>7532</v>
      </c>
      <c r="G1363" s="117" t="s">
        <v>16352</v>
      </c>
      <c r="H1363" s="114" t="s">
        <v>6739</v>
      </c>
      <c r="I1363" s="113">
        <f>'19'!I95</f>
        <v>0</v>
      </c>
      <c r="N1363" s="112" t="s">
        <v>4123</v>
      </c>
      <c r="O1363" s="112" t="s">
        <v>634</v>
      </c>
      <c r="P1363" s="112" t="s">
        <v>4101</v>
      </c>
    </row>
    <row r="1364" spans="2:16" ht="12.75">
      <c r="B1364" s="114" t="str">
        <f>INDEX(SUM!D:D,MATCH(SUM!$F$3,SUM!B:B,0),0)</f>
        <v>P085</v>
      </c>
      <c r="E1364" s="116">
        <v>2020</v>
      </c>
      <c r="F1364" s="112" t="s">
        <v>7533</v>
      </c>
      <c r="G1364" s="117" t="s">
        <v>16353</v>
      </c>
      <c r="H1364" s="114" t="s">
        <v>6739</v>
      </c>
      <c r="I1364" s="113">
        <f>'19'!I96</f>
        <v>0</v>
      </c>
      <c r="N1364" s="112" t="s">
        <v>4124</v>
      </c>
      <c r="O1364" s="112" t="s">
        <v>634</v>
      </c>
      <c r="P1364" s="112" t="s">
        <v>4101</v>
      </c>
    </row>
    <row r="1365" spans="2:16" ht="12.75">
      <c r="B1365" s="114" t="str">
        <f>INDEX(SUM!D:D,MATCH(SUM!$F$3,SUM!B:B,0),0)</f>
        <v>P085</v>
      </c>
      <c r="E1365" s="116">
        <v>2020</v>
      </c>
      <c r="F1365" s="112" t="s">
        <v>7534</v>
      </c>
      <c r="G1365" s="117" t="s">
        <v>16354</v>
      </c>
      <c r="H1365" s="114" t="s">
        <v>6739</v>
      </c>
      <c r="I1365" s="113">
        <f>'19'!I97</f>
        <v>0</v>
      </c>
      <c r="N1365" s="112" t="s">
        <v>4125</v>
      </c>
      <c r="O1365" s="112" t="s">
        <v>634</v>
      </c>
      <c r="P1365" s="112" t="s">
        <v>4101</v>
      </c>
    </row>
    <row r="1366" spans="2:16" ht="12.75">
      <c r="B1366" s="114" t="str">
        <f>INDEX(SUM!D:D,MATCH(SUM!$F$3,SUM!B:B,0),0)</f>
        <v>P085</v>
      </c>
      <c r="E1366" s="116">
        <v>2020</v>
      </c>
      <c r="F1366" s="112" t="s">
        <v>7535</v>
      </c>
      <c r="G1366" s="117" t="s">
        <v>16355</v>
      </c>
      <c r="H1366" s="114" t="s">
        <v>6739</v>
      </c>
      <c r="I1366" s="113">
        <f>'19'!I98</f>
        <v>0</v>
      </c>
      <c r="N1366" s="112" t="s">
        <v>4126</v>
      </c>
      <c r="O1366" s="112" t="s">
        <v>634</v>
      </c>
      <c r="P1366" s="112" t="s">
        <v>4101</v>
      </c>
    </row>
    <row r="1367" spans="2:16" ht="12.75">
      <c r="B1367" s="114" t="str">
        <f>INDEX(SUM!D:D,MATCH(SUM!$F$3,SUM!B:B,0),0)</f>
        <v>P085</v>
      </c>
      <c r="E1367" s="116">
        <v>2020</v>
      </c>
      <c r="F1367" s="112" t="s">
        <v>7536</v>
      </c>
      <c r="G1367" s="117" t="s">
        <v>16356</v>
      </c>
      <c r="H1367" s="114" t="s">
        <v>6739</v>
      </c>
      <c r="I1367" s="113">
        <f>'19'!I99</f>
        <v>0</v>
      </c>
      <c r="N1367" s="112" t="s">
        <v>4127</v>
      </c>
      <c r="O1367" s="112" t="s">
        <v>634</v>
      </c>
      <c r="P1367" s="112" t="s">
        <v>4128</v>
      </c>
    </row>
    <row r="1368" spans="2:16" ht="12.75">
      <c r="B1368" s="114" t="str">
        <f>INDEX(SUM!D:D,MATCH(SUM!$F$3,SUM!B:B,0),0)</f>
        <v>P085</v>
      </c>
      <c r="E1368" s="116">
        <v>2020</v>
      </c>
      <c r="F1368" s="112" t="s">
        <v>7537</v>
      </c>
      <c r="G1368" s="117" t="s">
        <v>16357</v>
      </c>
      <c r="H1368" s="114" t="s">
        <v>6739</v>
      </c>
      <c r="I1368" s="113">
        <f>'19'!I100</f>
        <v>0</v>
      </c>
      <c r="N1368" s="112" t="s">
        <v>4129</v>
      </c>
      <c r="O1368" s="112" t="s">
        <v>634</v>
      </c>
      <c r="P1368" s="112" t="s">
        <v>4128</v>
      </c>
    </row>
    <row r="1369" spans="2:16" ht="12.75">
      <c r="B1369" s="114" t="str">
        <f>INDEX(SUM!D:D,MATCH(SUM!$F$3,SUM!B:B,0),0)</f>
        <v>P085</v>
      </c>
      <c r="E1369" s="116">
        <v>2020</v>
      </c>
      <c r="F1369" s="112" t="s">
        <v>7538</v>
      </c>
      <c r="G1369" s="117" t="s">
        <v>16358</v>
      </c>
      <c r="H1369" s="114" t="s">
        <v>6740</v>
      </c>
      <c r="I1369" s="113">
        <f>'19'!J11</f>
        <v>6</v>
      </c>
      <c r="N1369" s="112" t="s">
        <v>4130</v>
      </c>
      <c r="O1369" s="112" t="s">
        <v>634</v>
      </c>
      <c r="P1369" s="112" t="s">
        <v>4128</v>
      </c>
    </row>
    <row r="1370" spans="2:16" ht="12.75">
      <c r="B1370" s="114" t="str">
        <f>INDEX(SUM!D:D,MATCH(SUM!$F$3,SUM!B:B,0),0)</f>
        <v>P085</v>
      </c>
      <c r="E1370" s="116">
        <v>2020</v>
      </c>
      <c r="F1370" s="112" t="s">
        <v>7539</v>
      </c>
      <c r="G1370" s="117" t="s">
        <v>16359</v>
      </c>
      <c r="H1370" s="114" t="s">
        <v>6740</v>
      </c>
      <c r="I1370" s="113">
        <f>'19'!J12</f>
        <v>0</v>
      </c>
      <c r="N1370" s="112" t="s">
        <v>4131</v>
      </c>
      <c r="O1370" s="112" t="s">
        <v>634</v>
      </c>
      <c r="P1370" s="112" t="s">
        <v>4128</v>
      </c>
    </row>
    <row r="1371" spans="2:16" ht="12.75">
      <c r="B1371" s="114" t="str">
        <f>INDEX(SUM!D:D,MATCH(SUM!$F$3,SUM!B:B,0),0)</f>
        <v>P085</v>
      </c>
      <c r="E1371" s="116">
        <v>2020</v>
      </c>
      <c r="F1371" s="112" t="s">
        <v>7540</v>
      </c>
      <c r="G1371" s="117" t="s">
        <v>16360</v>
      </c>
      <c r="H1371" s="114" t="s">
        <v>6740</v>
      </c>
      <c r="I1371" s="113">
        <f>'19'!J13</f>
        <v>0</v>
      </c>
      <c r="N1371" s="112" t="s">
        <v>4132</v>
      </c>
      <c r="O1371" s="112" t="s">
        <v>634</v>
      </c>
      <c r="P1371" s="112" t="s">
        <v>4128</v>
      </c>
    </row>
    <row r="1372" spans="2:16" ht="12.75">
      <c r="B1372" s="114" t="str">
        <f>INDEX(SUM!D:D,MATCH(SUM!$F$3,SUM!B:B,0),0)</f>
        <v>P085</v>
      </c>
      <c r="E1372" s="116">
        <v>2020</v>
      </c>
      <c r="F1372" s="112" t="s">
        <v>7541</v>
      </c>
      <c r="G1372" s="117" t="s">
        <v>16361</v>
      </c>
      <c r="H1372" s="114" t="s">
        <v>6740</v>
      </c>
      <c r="I1372" s="113">
        <f>'19'!J14</f>
        <v>0</v>
      </c>
      <c r="N1372" s="112" t="s">
        <v>4133</v>
      </c>
      <c r="O1372" s="112" t="s">
        <v>634</v>
      </c>
      <c r="P1372" s="112" t="s">
        <v>4134</v>
      </c>
    </row>
    <row r="1373" spans="2:16" ht="12.75">
      <c r="B1373" s="114" t="str">
        <f>INDEX(SUM!D:D,MATCH(SUM!$F$3,SUM!B:B,0),0)</f>
        <v>P085</v>
      </c>
      <c r="E1373" s="116">
        <v>2020</v>
      </c>
      <c r="F1373" s="112" t="s">
        <v>7542</v>
      </c>
      <c r="G1373" s="117" t="s">
        <v>16362</v>
      </c>
      <c r="H1373" s="114" t="s">
        <v>6740</v>
      </c>
      <c r="I1373" s="113">
        <f>'19'!J15</f>
        <v>0</v>
      </c>
      <c r="N1373" s="112" t="s">
        <v>4135</v>
      </c>
      <c r="O1373" s="112" t="s">
        <v>634</v>
      </c>
      <c r="P1373" s="112" t="s">
        <v>4134</v>
      </c>
    </row>
    <row r="1374" spans="2:16" ht="12.75">
      <c r="B1374" s="114" t="str">
        <f>INDEX(SUM!D:D,MATCH(SUM!$F$3,SUM!B:B,0),0)</f>
        <v>P085</v>
      </c>
      <c r="E1374" s="116">
        <v>2020</v>
      </c>
      <c r="F1374" s="112" t="s">
        <v>7543</v>
      </c>
      <c r="G1374" s="117" t="s">
        <v>16363</v>
      </c>
      <c r="H1374" s="114" t="s">
        <v>6740</v>
      </c>
      <c r="I1374" s="113">
        <f>'19'!J16</f>
        <v>0</v>
      </c>
      <c r="N1374" s="112" t="s">
        <v>4136</v>
      </c>
      <c r="O1374" s="112" t="s">
        <v>634</v>
      </c>
      <c r="P1374" s="112" t="s">
        <v>4134</v>
      </c>
    </row>
    <row r="1375" spans="2:16" ht="12.75">
      <c r="B1375" s="114" t="str">
        <f>INDEX(SUM!D:D,MATCH(SUM!$F$3,SUM!B:B,0),0)</f>
        <v>P085</v>
      </c>
      <c r="E1375" s="116">
        <v>2020</v>
      </c>
      <c r="F1375" s="112" t="s">
        <v>7544</v>
      </c>
      <c r="G1375" s="117" t="s">
        <v>16364</v>
      </c>
      <c r="H1375" s="114" t="s">
        <v>6740</v>
      </c>
      <c r="I1375" s="113">
        <f>'19'!J17</f>
        <v>0</v>
      </c>
      <c r="N1375" s="112" t="s">
        <v>4137</v>
      </c>
      <c r="O1375" s="112" t="s">
        <v>634</v>
      </c>
      <c r="P1375" s="112" t="s">
        <v>4134</v>
      </c>
    </row>
    <row r="1376" spans="2:16" ht="12.75">
      <c r="B1376" s="114" t="str">
        <f>INDEX(SUM!D:D,MATCH(SUM!$F$3,SUM!B:B,0),0)</f>
        <v>P085</v>
      </c>
      <c r="E1376" s="116">
        <v>2020</v>
      </c>
      <c r="F1376" s="112" t="s">
        <v>7545</v>
      </c>
      <c r="G1376" s="117" t="s">
        <v>16365</v>
      </c>
      <c r="H1376" s="114" t="s">
        <v>6740</v>
      </c>
      <c r="I1376" s="113">
        <f>'19'!J18</f>
        <v>0</v>
      </c>
      <c r="N1376" s="112" t="s">
        <v>4138</v>
      </c>
      <c r="O1376" s="112" t="s">
        <v>634</v>
      </c>
      <c r="P1376" s="112" t="s">
        <v>4134</v>
      </c>
    </row>
    <row r="1377" spans="2:16" ht="12.75">
      <c r="B1377" s="114" t="str">
        <f>INDEX(SUM!D:D,MATCH(SUM!$F$3,SUM!B:B,0),0)</f>
        <v>P085</v>
      </c>
      <c r="E1377" s="116">
        <v>2020</v>
      </c>
      <c r="F1377" s="112" t="s">
        <v>7546</v>
      </c>
      <c r="G1377" s="117" t="s">
        <v>16366</v>
      </c>
      <c r="H1377" s="114" t="s">
        <v>6740</v>
      </c>
      <c r="I1377" s="113">
        <f>'19'!J19</f>
        <v>0</v>
      </c>
      <c r="N1377" s="112" t="s">
        <v>4139</v>
      </c>
      <c r="O1377" s="112" t="s">
        <v>634</v>
      </c>
      <c r="P1377" s="112" t="s">
        <v>4134</v>
      </c>
    </row>
    <row r="1378" spans="2:16" ht="12.75">
      <c r="B1378" s="114" t="str">
        <f>INDEX(SUM!D:D,MATCH(SUM!$F$3,SUM!B:B,0),0)</f>
        <v>P085</v>
      </c>
      <c r="E1378" s="116">
        <v>2020</v>
      </c>
      <c r="F1378" s="112" t="s">
        <v>7547</v>
      </c>
      <c r="G1378" s="117" t="s">
        <v>16367</v>
      </c>
      <c r="H1378" s="114" t="s">
        <v>6740</v>
      </c>
      <c r="I1378" s="113">
        <f>'19'!J20</f>
        <v>0</v>
      </c>
      <c r="N1378" s="112" t="s">
        <v>4140</v>
      </c>
      <c r="O1378" s="112" t="s">
        <v>634</v>
      </c>
      <c r="P1378" s="112" t="s">
        <v>4141</v>
      </c>
    </row>
    <row r="1379" spans="2:16" ht="12.75">
      <c r="B1379" s="114" t="str">
        <f>INDEX(SUM!D:D,MATCH(SUM!$F$3,SUM!B:B,0),0)</f>
        <v>P085</v>
      </c>
      <c r="E1379" s="116">
        <v>2020</v>
      </c>
      <c r="F1379" s="112" t="s">
        <v>7548</v>
      </c>
      <c r="G1379" s="117" t="s">
        <v>16368</v>
      </c>
      <c r="H1379" s="114" t="s">
        <v>6740</v>
      </c>
      <c r="I1379" s="113">
        <f>'19'!J21</f>
        <v>0</v>
      </c>
      <c r="N1379" s="112" t="s">
        <v>4142</v>
      </c>
      <c r="O1379" s="112" t="s">
        <v>634</v>
      </c>
      <c r="P1379" s="112" t="s">
        <v>4143</v>
      </c>
    </row>
    <row r="1380" spans="2:16" ht="12.75">
      <c r="B1380" s="114" t="str">
        <f>INDEX(SUM!D:D,MATCH(SUM!$F$3,SUM!B:B,0),0)</f>
        <v>P085</v>
      </c>
      <c r="E1380" s="116">
        <v>2020</v>
      </c>
      <c r="F1380" s="112" t="s">
        <v>7549</v>
      </c>
      <c r="G1380" s="117" t="s">
        <v>16369</v>
      </c>
      <c r="H1380" s="114" t="s">
        <v>6740</v>
      </c>
      <c r="I1380" s="113">
        <f>'19'!J22</f>
        <v>0</v>
      </c>
      <c r="N1380" s="112" t="s">
        <v>4144</v>
      </c>
      <c r="O1380" s="112" t="s">
        <v>634</v>
      </c>
      <c r="P1380" s="112" t="s">
        <v>4143</v>
      </c>
    </row>
    <row r="1381" spans="2:16" ht="12.75">
      <c r="B1381" s="114" t="str">
        <f>INDEX(SUM!D:D,MATCH(SUM!$F$3,SUM!B:B,0),0)</f>
        <v>P085</v>
      </c>
      <c r="E1381" s="116">
        <v>2020</v>
      </c>
      <c r="F1381" s="112" t="s">
        <v>7550</v>
      </c>
      <c r="G1381" s="117" t="s">
        <v>16370</v>
      </c>
      <c r="H1381" s="114" t="s">
        <v>6740</v>
      </c>
      <c r="I1381" s="113">
        <f>'19'!J23</f>
        <v>0</v>
      </c>
      <c r="N1381" s="112" t="s">
        <v>4145</v>
      </c>
      <c r="O1381" s="112" t="s">
        <v>634</v>
      </c>
      <c r="P1381" s="112" t="s">
        <v>4143</v>
      </c>
    </row>
    <row r="1382" spans="2:16" ht="12.75">
      <c r="B1382" s="114" t="str">
        <f>INDEX(SUM!D:D,MATCH(SUM!$F$3,SUM!B:B,0),0)</f>
        <v>P085</v>
      </c>
      <c r="E1382" s="116">
        <v>2020</v>
      </c>
      <c r="F1382" s="112" t="s">
        <v>7551</v>
      </c>
      <c r="G1382" s="117" t="s">
        <v>16371</v>
      </c>
      <c r="H1382" s="114" t="s">
        <v>6740</v>
      </c>
      <c r="I1382" s="113">
        <f>'19'!J24</f>
        <v>0</v>
      </c>
      <c r="N1382" s="112" t="s">
        <v>4146</v>
      </c>
      <c r="O1382" s="112" t="s">
        <v>634</v>
      </c>
      <c r="P1382" s="112" t="s">
        <v>4143</v>
      </c>
    </row>
    <row r="1383" spans="2:16" ht="12.75">
      <c r="B1383" s="114" t="str">
        <f>INDEX(SUM!D:D,MATCH(SUM!$F$3,SUM!B:B,0),0)</f>
        <v>P085</v>
      </c>
      <c r="E1383" s="116">
        <v>2020</v>
      </c>
      <c r="F1383" s="112" t="s">
        <v>7552</v>
      </c>
      <c r="G1383" s="117" t="s">
        <v>16372</v>
      </c>
      <c r="H1383" s="114" t="s">
        <v>6740</v>
      </c>
      <c r="I1383" s="113">
        <f>'19'!J25</f>
        <v>0</v>
      </c>
      <c r="N1383" s="112" t="s">
        <v>4147</v>
      </c>
      <c r="O1383" s="112" t="s">
        <v>634</v>
      </c>
      <c r="P1383" s="112" t="s">
        <v>4143</v>
      </c>
    </row>
    <row r="1384" spans="2:16" ht="12.75">
      <c r="B1384" s="114" t="str">
        <f>INDEX(SUM!D:D,MATCH(SUM!$F$3,SUM!B:B,0),0)</f>
        <v>P085</v>
      </c>
      <c r="E1384" s="116">
        <v>2020</v>
      </c>
      <c r="F1384" s="112" t="s">
        <v>7553</v>
      </c>
      <c r="G1384" s="117" t="s">
        <v>16373</v>
      </c>
      <c r="H1384" s="114" t="s">
        <v>6740</v>
      </c>
      <c r="I1384" s="113">
        <f>'19'!J26</f>
        <v>0</v>
      </c>
      <c r="N1384" s="112" t="s">
        <v>4148</v>
      </c>
      <c r="O1384" s="112" t="s">
        <v>634</v>
      </c>
      <c r="P1384" s="112" t="s">
        <v>4149</v>
      </c>
    </row>
    <row r="1385" spans="2:16" ht="12.75">
      <c r="B1385" s="114" t="str">
        <f>INDEX(SUM!D:D,MATCH(SUM!$F$3,SUM!B:B,0),0)</f>
        <v>P085</v>
      </c>
      <c r="E1385" s="116">
        <v>2020</v>
      </c>
      <c r="F1385" s="112" t="s">
        <v>7554</v>
      </c>
      <c r="G1385" s="117" t="s">
        <v>16374</v>
      </c>
      <c r="H1385" s="114" t="s">
        <v>6740</v>
      </c>
      <c r="I1385" s="113">
        <f>'19'!J27</f>
        <v>0</v>
      </c>
      <c r="N1385" s="112" t="s">
        <v>4150</v>
      </c>
      <c r="O1385" s="112" t="s">
        <v>634</v>
      </c>
      <c r="P1385" s="112" t="s">
        <v>4149</v>
      </c>
    </row>
    <row r="1386" spans="2:16" ht="12.75">
      <c r="B1386" s="114" t="str">
        <f>INDEX(SUM!D:D,MATCH(SUM!$F$3,SUM!B:B,0),0)</f>
        <v>P085</v>
      </c>
      <c r="E1386" s="116">
        <v>2020</v>
      </c>
      <c r="F1386" s="112" t="s">
        <v>7555</v>
      </c>
      <c r="G1386" s="117" t="s">
        <v>16375</v>
      </c>
      <c r="H1386" s="114" t="s">
        <v>6740</v>
      </c>
      <c r="I1386" s="113">
        <f>'19'!J28</f>
        <v>0</v>
      </c>
      <c r="N1386" s="112" t="s">
        <v>4151</v>
      </c>
      <c r="O1386" s="112" t="s">
        <v>634</v>
      </c>
      <c r="P1386" s="112" t="s">
        <v>4149</v>
      </c>
    </row>
    <row r="1387" spans="2:16" ht="12.75">
      <c r="B1387" s="114" t="str">
        <f>INDEX(SUM!D:D,MATCH(SUM!$F$3,SUM!B:B,0),0)</f>
        <v>P085</v>
      </c>
      <c r="E1387" s="116">
        <v>2020</v>
      </c>
      <c r="F1387" s="112" t="s">
        <v>7556</v>
      </c>
      <c r="G1387" s="117" t="s">
        <v>16376</v>
      </c>
      <c r="H1387" s="114" t="s">
        <v>6740</v>
      </c>
      <c r="I1387" s="113">
        <f>'19'!J29</f>
        <v>0</v>
      </c>
      <c r="N1387" s="112" t="s">
        <v>4152</v>
      </c>
      <c r="O1387" s="112" t="s">
        <v>634</v>
      </c>
      <c r="P1387" s="112" t="s">
        <v>4153</v>
      </c>
    </row>
    <row r="1388" spans="2:16" ht="12.75">
      <c r="B1388" s="114" t="str">
        <f>INDEX(SUM!D:D,MATCH(SUM!$F$3,SUM!B:B,0),0)</f>
        <v>P085</v>
      </c>
      <c r="E1388" s="116">
        <v>2020</v>
      </c>
      <c r="F1388" s="112" t="s">
        <v>7557</v>
      </c>
      <c r="G1388" s="117" t="s">
        <v>16377</v>
      </c>
      <c r="H1388" s="114" t="s">
        <v>6740</v>
      </c>
      <c r="I1388" s="113">
        <f>'19'!J30</f>
        <v>0</v>
      </c>
      <c r="N1388" s="112" t="s">
        <v>4154</v>
      </c>
      <c r="O1388" s="112" t="s">
        <v>634</v>
      </c>
      <c r="P1388" s="112" t="s">
        <v>4153</v>
      </c>
    </row>
    <row r="1389" spans="2:16" ht="12.75">
      <c r="B1389" s="114" t="str">
        <f>INDEX(SUM!D:D,MATCH(SUM!$F$3,SUM!B:B,0),0)</f>
        <v>P085</v>
      </c>
      <c r="E1389" s="116">
        <v>2020</v>
      </c>
      <c r="F1389" s="112" t="s">
        <v>7558</v>
      </c>
      <c r="G1389" s="117" t="s">
        <v>16378</v>
      </c>
      <c r="H1389" s="114" t="s">
        <v>6740</v>
      </c>
      <c r="I1389" s="113">
        <f>'19'!J31</f>
        <v>0</v>
      </c>
      <c r="N1389" s="112" t="s">
        <v>4155</v>
      </c>
      <c r="O1389" s="112" t="s">
        <v>634</v>
      </c>
      <c r="P1389" s="112" t="s">
        <v>4153</v>
      </c>
    </row>
    <row r="1390" spans="2:16" ht="12.75">
      <c r="B1390" s="114" t="str">
        <f>INDEX(SUM!D:D,MATCH(SUM!$F$3,SUM!B:B,0),0)</f>
        <v>P085</v>
      </c>
      <c r="E1390" s="116">
        <v>2020</v>
      </c>
      <c r="F1390" s="112" t="s">
        <v>7559</v>
      </c>
      <c r="G1390" s="117" t="s">
        <v>16379</v>
      </c>
      <c r="H1390" s="114" t="s">
        <v>6740</v>
      </c>
      <c r="I1390" s="113">
        <f>'19'!J32</f>
        <v>0</v>
      </c>
      <c r="N1390" s="112" t="s">
        <v>4156</v>
      </c>
      <c r="O1390" s="112" t="s">
        <v>634</v>
      </c>
      <c r="P1390" s="112" t="s">
        <v>4153</v>
      </c>
    </row>
    <row r="1391" spans="2:16" ht="12.75">
      <c r="B1391" s="114" t="str">
        <f>INDEX(SUM!D:D,MATCH(SUM!$F$3,SUM!B:B,0),0)</f>
        <v>P085</v>
      </c>
      <c r="E1391" s="116">
        <v>2020</v>
      </c>
      <c r="F1391" s="112" t="s">
        <v>7560</v>
      </c>
      <c r="G1391" s="117" t="s">
        <v>16380</v>
      </c>
      <c r="H1391" s="114" t="s">
        <v>6740</v>
      </c>
      <c r="I1391" s="113">
        <f>'19'!J33</f>
        <v>0</v>
      </c>
      <c r="N1391" s="112" t="s">
        <v>4157</v>
      </c>
      <c r="O1391" s="112" t="s">
        <v>634</v>
      </c>
      <c r="P1391" s="112" t="s">
        <v>4153</v>
      </c>
    </row>
    <row r="1392" spans="2:16" ht="12.75">
      <c r="B1392" s="114" t="str">
        <f>INDEX(SUM!D:D,MATCH(SUM!$F$3,SUM!B:B,0),0)</f>
        <v>P085</v>
      </c>
      <c r="E1392" s="116">
        <v>2020</v>
      </c>
      <c r="F1392" s="112" t="s">
        <v>7561</v>
      </c>
      <c r="G1392" s="117" t="s">
        <v>16381</v>
      </c>
      <c r="H1392" s="114" t="s">
        <v>6740</v>
      </c>
      <c r="I1392" s="113">
        <f>'19'!J34</f>
        <v>0</v>
      </c>
      <c r="N1392" s="112" t="s">
        <v>4158</v>
      </c>
      <c r="O1392" s="112" t="s">
        <v>634</v>
      </c>
      <c r="P1392" s="112" t="s">
        <v>4153</v>
      </c>
    </row>
    <row r="1393" spans="2:16" ht="12.75">
      <c r="B1393" s="114" t="str">
        <f>INDEX(SUM!D:D,MATCH(SUM!$F$3,SUM!B:B,0),0)</f>
        <v>P085</v>
      </c>
      <c r="E1393" s="116">
        <v>2020</v>
      </c>
      <c r="F1393" s="112" t="s">
        <v>7562</v>
      </c>
      <c r="G1393" s="117" t="s">
        <v>16382</v>
      </c>
      <c r="H1393" s="114" t="s">
        <v>6740</v>
      </c>
      <c r="I1393" s="113">
        <f>'19'!J35</f>
        <v>0</v>
      </c>
      <c r="N1393" s="112" t="s">
        <v>4159</v>
      </c>
      <c r="O1393" s="112" t="s">
        <v>634</v>
      </c>
      <c r="P1393" s="112" t="s">
        <v>4149</v>
      </c>
    </row>
    <row r="1394" spans="2:16" ht="12.75">
      <c r="B1394" s="114" t="str">
        <f>INDEX(SUM!D:D,MATCH(SUM!$F$3,SUM!B:B,0),0)</f>
        <v>P085</v>
      </c>
      <c r="E1394" s="116">
        <v>2020</v>
      </c>
      <c r="F1394" s="112" t="s">
        <v>7563</v>
      </c>
      <c r="G1394" s="117" t="s">
        <v>16383</v>
      </c>
      <c r="H1394" s="114" t="s">
        <v>6740</v>
      </c>
      <c r="I1394" s="113">
        <f>'19'!J36</f>
        <v>0</v>
      </c>
      <c r="N1394" s="112" t="s">
        <v>4160</v>
      </c>
      <c r="O1394" s="112" t="s">
        <v>634</v>
      </c>
      <c r="P1394" s="112" t="s">
        <v>4149</v>
      </c>
    </row>
    <row r="1395" spans="2:16" ht="12.75">
      <c r="B1395" s="114" t="str">
        <f>INDEX(SUM!D:D,MATCH(SUM!$F$3,SUM!B:B,0),0)</f>
        <v>P085</v>
      </c>
      <c r="E1395" s="116">
        <v>2020</v>
      </c>
      <c r="F1395" s="112" t="s">
        <v>7564</v>
      </c>
      <c r="G1395" s="117" t="s">
        <v>16384</v>
      </c>
      <c r="H1395" s="114" t="s">
        <v>6740</v>
      </c>
      <c r="I1395" s="113">
        <f>'19'!J37</f>
        <v>0</v>
      </c>
      <c r="N1395" s="112" t="s">
        <v>4161</v>
      </c>
      <c r="O1395" s="112" t="s">
        <v>634</v>
      </c>
      <c r="P1395" s="112" t="s">
        <v>4149</v>
      </c>
    </row>
    <row r="1396" spans="2:16" ht="12.75">
      <c r="B1396" s="114" t="str">
        <f>INDEX(SUM!D:D,MATCH(SUM!$F$3,SUM!B:B,0),0)</f>
        <v>P085</v>
      </c>
      <c r="E1396" s="116">
        <v>2020</v>
      </c>
      <c r="F1396" s="112" t="s">
        <v>7565</v>
      </c>
      <c r="G1396" s="117" t="s">
        <v>16385</v>
      </c>
      <c r="H1396" s="114" t="s">
        <v>6740</v>
      </c>
      <c r="I1396" s="113">
        <f>'19'!J38</f>
        <v>0</v>
      </c>
      <c r="N1396" s="112" t="s">
        <v>4162</v>
      </c>
      <c r="O1396" s="112" t="s">
        <v>634</v>
      </c>
      <c r="P1396" s="112" t="s">
        <v>4149</v>
      </c>
    </row>
    <row r="1397" spans="2:16" ht="12.75">
      <c r="B1397" s="114" t="str">
        <f>INDEX(SUM!D:D,MATCH(SUM!$F$3,SUM!B:B,0),0)</f>
        <v>P085</v>
      </c>
      <c r="E1397" s="116">
        <v>2020</v>
      </c>
      <c r="F1397" s="112" t="s">
        <v>7566</v>
      </c>
      <c r="G1397" s="117" t="s">
        <v>16386</v>
      </c>
      <c r="H1397" s="114" t="s">
        <v>6740</v>
      </c>
      <c r="I1397" s="113">
        <f>'19'!J39</f>
        <v>0</v>
      </c>
      <c r="N1397" s="112" t="s">
        <v>4163</v>
      </c>
      <c r="O1397" s="112" t="s">
        <v>634</v>
      </c>
      <c r="P1397" s="112" t="s">
        <v>4149</v>
      </c>
    </row>
    <row r="1398" spans="2:16" ht="12.75">
      <c r="B1398" s="114" t="str">
        <f>INDEX(SUM!D:D,MATCH(SUM!$F$3,SUM!B:B,0),0)</f>
        <v>P085</v>
      </c>
      <c r="E1398" s="116">
        <v>2020</v>
      </c>
      <c r="F1398" s="112" t="s">
        <v>7567</v>
      </c>
      <c r="G1398" s="117" t="s">
        <v>16387</v>
      </c>
      <c r="H1398" s="114" t="s">
        <v>6740</v>
      </c>
      <c r="I1398" s="113">
        <f>'19'!J40</f>
        <v>0</v>
      </c>
      <c r="N1398" s="112" t="s">
        <v>4164</v>
      </c>
      <c r="O1398" s="112" t="s">
        <v>634</v>
      </c>
      <c r="P1398" s="112" t="s">
        <v>4149</v>
      </c>
    </row>
    <row r="1399" spans="2:16" ht="12.75">
      <c r="B1399" s="114" t="str">
        <f>INDEX(SUM!D:D,MATCH(SUM!$F$3,SUM!B:B,0),0)</f>
        <v>P085</v>
      </c>
      <c r="E1399" s="116">
        <v>2020</v>
      </c>
      <c r="F1399" s="112" t="s">
        <v>7568</v>
      </c>
      <c r="G1399" s="117" t="s">
        <v>16388</v>
      </c>
      <c r="H1399" s="114" t="s">
        <v>6740</v>
      </c>
      <c r="I1399" s="113">
        <f>'19'!J41</f>
        <v>0</v>
      </c>
      <c r="N1399" s="112" t="s">
        <v>4165</v>
      </c>
      <c r="O1399" s="112" t="s">
        <v>634</v>
      </c>
      <c r="P1399" s="112" t="s">
        <v>4149</v>
      </c>
    </row>
    <row r="1400" spans="2:16" ht="12.75">
      <c r="B1400" s="114" t="str">
        <f>INDEX(SUM!D:D,MATCH(SUM!$F$3,SUM!B:B,0),0)</f>
        <v>P085</v>
      </c>
      <c r="E1400" s="116">
        <v>2020</v>
      </c>
      <c r="F1400" s="112" t="s">
        <v>7569</v>
      </c>
      <c r="G1400" s="117" t="s">
        <v>16389</v>
      </c>
      <c r="H1400" s="114" t="s">
        <v>6740</v>
      </c>
      <c r="I1400" s="113">
        <f>'19'!J42</f>
        <v>0</v>
      </c>
      <c r="N1400" s="112" t="s">
        <v>4166</v>
      </c>
      <c r="O1400" s="112" t="s">
        <v>634</v>
      </c>
      <c r="P1400" s="112" t="s">
        <v>4149</v>
      </c>
    </row>
    <row r="1401" spans="2:16" ht="12.75">
      <c r="B1401" s="114" t="str">
        <f>INDEX(SUM!D:D,MATCH(SUM!$F$3,SUM!B:B,0),0)</f>
        <v>P085</v>
      </c>
      <c r="E1401" s="116">
        <v>2020</v>
      </c>
      <c r="F1401" s="112" t="s">
        <v>7570</v>
      </c>
      <c r="G1401" s="117" t="s">
        <v>16390</v>
      </c>
      <c r="H1401" s="114" t="s">
        <v>6740</v>
      </c>
      <c r="I1401" s="113">
        <f>'19'!J43</f>
        <v>0</v>
      </c>
      <c r="N1401" s="112" t="s">
        <v>4167</v>
      </c>
      <c r="O1401" s="112" t="s">
        <v>634</v>
      </c>
      <c r="P1401" s="112" t="s">
        <v>4168</v>
      </c>
    </row>
    <row r="1402" spans="2:16" ht="12.75">
      <c r="B1402" s="114" t="str">
        <f>INDEX(SUM!D:D,MATCH(SUM!$F$3,SUM!B:B,0),0)</f>
        <v>P085</v>
      </c>
      <c r="E1402" s="116">
        <v>2020</v>
      </c>
      <c r="F1402" s="112" t="s">
        <v>7571</v>
      </c>
      <c r="G1402" s="117" t="s">
        <v>16391</v>
      </c>
      <c r="H1402" s="114" t="s">
        <v>6740</v>
      </c>
      <c r="I1402" s="113">
        <f>'19'!J44</f>
        <v>0</v>
      </c>
      <c r="N1402" s="112" t="s">
        <v>4169</v>
      </c>
      <c r="O1402" s="112" t="s">
        <v>634</v>
      </c>
      <c r="P1402" s="112" t="s">
        <v>4168</v>
      </c>
    </row>
    <row r="1403" spans="2:16" ht="12.75">
      <c r="B1403" s="114" t="str">
        <f>INDEX(SUM!D:D,MATCH(SUM!$F$3,SUM!B:B,0),0)</f>
        <v>P085</v>
      </c>
      <c r="E1403" s="116">
        <v>2020</v>
      </c>
      <c r="F1403" s="112" t="s">
        <v>7572</v>
      </c>
      <c r="G1403" s="117" t="s">
        <v>16392</v>
      </c>
      <c r="H1403" s="114" t="s">
        <v>6740</v>
      </c>
      <c r="I1403" s="113">
        <f>'19'!J45</f>
        <v>0</v>
      </c>
      <c r="N1403" s="112" t="s">
        <v>4170</v>
      </c>
      <c r="O1403" s="112" t="s">
        <v>634</v>
      </c>
      <c r="P1403" s="112" t="s">
        <v>4171</v>
      </c>
    </row>
    <row r="1404" spans="2:16" ht="12.75">
      <c r="B1404" s="114" t="str">
        <f>INDEX(SUM!D:D,MATCH(SUM!$F$3,SUM!B:B,0),0)</f>
        <v>P085</v>
      </c>
      <c r="E1404" s="116">
        <v>2020</v>
      </c>
      <c r="F1404" s="112" t="s">
        <v>7573</v>
      </c>
      <c r="G1404" s="117" t="s">
        <v>16393</v>
      </c>
      <c r="H1404" s="114" t="s">
        <v>6740</v>
      </c>
      <c r="I1404" s="113">
        <f>'19'!J46</f>
        <v>0</v>
      </c>
      <c r="N1404" s="112" t="s">
        <v>4172</v>
      </c>
      <c r="O1404" s="112" t="s">
        <v>634</v>
      </c>
      <c r="P1404" s="112" t="s">
        <v>4173</v>
      </c>
    </row>
    <row r="1405" spans="2:16" ht="12.75">
      <c r="B1405" s="114" t="str">
        <f>INDEX(SUM!D:D,MATCH(SUM!$F$3,SUM!B:B,0),0)</f>
        <v>P085</v>
      </c>
      <c r="E1405" s="116">
        <v>2020</v>
      </c>
      <c r="F1405" s="112" t="s">
        <v>7574</v>
      </c>
      <c r="G1405" s="117" t="s">
        <v>16394</v>
      </c>
      <c r="H1405" s="114" t="s">
        <v>6740</v>
      </c>
      <c r="I1405" s="113">
        <f>'19'!J47</f>
        <v>0</v>
      </c>
      <c r="N1405" s="112" t="s">
        <v>4174</v>
      </c>
      <c r="O1405" s="112" t="s">
        <v>634</v>
      </c>
      <c r="P1405" s="112" t="s">
        <v>4175</v>
      </c>
    </row>
    <row r="1406" spans="2:16" ht="12.75">
      <c r="B1406" s="114" t="str">
        <f>INDEX(SUM!D:D,MATCH(SUM!$F$3,SUM!B:B,0),0)</f>
        <v>P085</v>
      </c>
      <c r="E1406" s="116">
        <v>2020</v>
      </c>
      <c r="F1406" s="112" t="s">
        <v>7575</v>
      </c>
      <c r="G1406" s="117" t="s">
        <v>16395</v>
      </c>
      <c r="H1406" s="114" t="s">
        <v>6740</v>
      </c>
      <c r="I1406" s="113">
        <f>'19'!J48</f>
        <v>0</v>
      </c>
      <c r="N1406" s="112" t="s">
        <v>4176</v>
      </c>
      <c r="O1406" s="112" t="s">
        <v>634</v>
      </c>
      <c r="P1406" s="112" t="s">
        <v>4177</v>
      </c>
    </row>
    <row r="1407" spans="2:16" ht="12.75">
      <c r="B1407" s="114" t="str">
        <f>INDEX(SUM!D:D,MATCH(SUM!$F$3,SUM!B:B,0),0)</f>
        <v>P085</v>
      </c>
      <c r="E1407" s="116">
        <v>2020</v>
      </c>
      <c r="F1407" s="112" t="s">
        <v>7576</v>
      </c>
      <c r="G1407" s="117" t="s">
        <v>16396</v>
      </c>
      <c r="H1407" s="114" t="s">
        <v>6740</v>
      </c>
      <c r="I1407" s="113">
        <f>'19'!J49</f>
        <v>0</v>
      </c>
      <c r="N1407" s="112" t="s">
        <v>4178</v>
      </c>
      <c r="O1407" s="112" t="s">
        <v>634</v>
      </c>
      <c r="P1407" s="112" t="s">
        <v>4171</v>
      </c>
    </row>
    <row r="1408" spans="2:16" ht="12.75">
      <c r="B1408" s="114" t="str">
        <f>INDEX(SUM!D:D,MATCH(SUM!$F$3,SUM!B:B,0),0)</f>
        <v>P085</v>
      </c>
      <c r="E1408" s="116">
        <v>2020</v>
      </c>
      <c r="F1408" s="112" t="s">
        <v>7577</v>
      </c>
      <c r="G1408" s="117" t="s">
        <v>16397</v>
      </c>
      <c r="H1408" s="114" t="s">
        <v>6740</v>
      </c>
      <c r="I1408" s="113">
        <f>'19'!J50</f>
        <v>0</v>
      </c>
      <c r="N1408" s="112" t="s">
        <v>4179</v>
      </c>
      <c r="O1408" s="112" t="s">
        <v>634</v>
      </c>
      <c r="P1408" s="112" t="s">
        <v>4173</v>
      </c>
    </row>
    <row r="1409" spans="2:16" ht="12.75">
      <c r="B1409" s="114" t="str">
        <f>INDEX(SUM!D:D,MATCH(SUM!$F$3,SUM!B:B,0),0)</f>
        <v>P085</v>
      </c>
      <c r="E1409" s="116">
        <v>2020</v>
      </c>
      <c r="F1409" s="112" t="s">
        <v>7578</v>
      </c>
      <c r="G1409" s="117" t="s">
        <v>16398</v>
      </c>
      <c r="H1409" s="114" t="s">
        <v>6740</v>
      </c>
      <c r="I1409" s="113">
        <f>'19'!J51</f>
        <v>0</v>
      </c>
      <c r="N1409" s="112" t="s">
        <v>4180</v>
      </c>
      <c r="O1409" s="112" t="s">
        <v>634</v>
      </c>
      <c r="P1409" s="112" t="s">
        <v>4175</v>
      </c>
    </row>
    <row r="1410" spans="2:16" ht="12.75">
      <c r="B1410" s="114" t="str">
        <f>INDEX(SUM!D:D,MATCH(SUM!$F$3,SUM!B:B,0),0)</f>
        <v>P085</v>
      </c>
      <c r="E1410" s="116">
        <v>2020</v>
      </c>
      <c r="F1410" s="112" t="s">
        <v>7579</v>
      </c>
      <c r="G1410" s="117" t="s">
        <v>16399</v>
      </c>
      <c r="H1410" s="114" t="s">
        <v>6740</v>
      </c>
      <c r="I1410" s="113">
        <f>'19'!J52</f>
        <v>0</v>
      </c>
      <c r="N1410" s="112" t="s">
        <v>4181</v>
      </c>
      <c r="O1410" s="112" t="s">
        <v>634</v>
      </c>
      <c r="P1410" s="112" t="s">
        <v>4177</v>
      </c>
    </row>
    <row r="1411" spans="2:16" ht="12.75">
      <c r="B1411" s="114" t="str">
        <f>INDEX(SUM!D:D,MATCH(SUM!$F$3,SUM!B:B,0),0)</f>
        <v>P085</v>
      </c>
      <c r="E1411" s="116">
        <v>2020</v>
      </c>
      <c r="F1411" s="112" t="s">
        <v>7580</v>
      </c>
      <c r="G1411" s="117" t="s">
        <v>16400</v>
      </c>
      <c r="H1411" s="114" t="s">
        <v>6740</v>
      </c>
      <c r="I1411" s="113">
        <f>'19'!J53</f>
        <v>0</v>
      </c>
      <c r="N1411" s="112" t="s">
        <v>4182</v>
      </c>
      <c r="O1411" s="112" t="s">
        <v>634</v>
      </c>
      <c r="P1411" s="112" t="s">
        <v>4171</v>
      </c>
    </row>
    <row r="1412" spans="2:16" ht="12.75">
      <c r="B1412" s="114" t="str">
        <f>INDEX(SUM!D:D,MATCH(SUM!$F$3,SUM!B:B,0),0)</f>
        <v>P085</v>
      </c>
      <c r="E1412" s="116">
        <v>2020</v>
      </c>
      <c r="F1412" s="112" t="s">
        <v>7581</v>
      </c>
      <c r="G1412" s="117" t="s">
        <v>16401</v>
      </c>
      <c r="H1412" s="114" t="s">
        <v>6740</v>
      </c>
      <c r="I1412" s="113">
        <f>'19'!J54</f>
        <v>0</v>
      </c>
      <c r="N1412" s="112" t="s">
        <v>4183</v>
      </c>
      <c r="O1412" s="112" t="s">
        <v>634</v>
      </c>
      <c r="P1412" s="112" t="s">
        <v>4173</v>
      </c>
    </row>
    <row r="1413" spans="2:16" ht="12.75">
      <c r="B1413" s="114" t="str">
        <f>INDEX(SUM!D:D,MATCH(SUM!$F$3,SUM!B:B,0),0)</f>
        <v>P085</v>
      </c>
      <c r="E1413" s="116">
        <v>2020</v>
      </c>
      <c r="F1413" s="112" t="s">
        <v>7582</v>
      </c>
      <c r="G1413" s="117" t="s">
        <v>16402</v>
      </c>
      <c r="H1413" s="114" t="s">
        <v>6740</v>
      </c>
      <c r="I1413" s="113">
        <f>'19'!J55</f>
        <v>0</v>
      </c>
      <c r="N1413" s="112" t="s">
        <v>4184</v>
      </c>
      <c r="O1413" s="112" t="s">
        <v>634</v>
      </c>
      <c r="P1413" s="112" t="s">
        <v>4175</v>
      </c>
    </row>
    <row r="1414" spans="2:16" ht="12.75">
      <c r="B1414" s="114" t="str">
        <f>INDEX(SUM!D:D,MATCH(SUM!$F$3,SUM!B:B,0),0)</f>
        <v>P085</v>
      </c>
      <c r="E1414" s="116">
        <v>2020</v>
      </c>
      <c r="F1414" s="112" t="s">
        <v>7583</v>
      </c>
      <c r="G1414" s="117" t="s">
        <v>16403</v>
      </c>
      <c r="H1414" s="114" t="s">
        <v>6740</v>
      </c>
      <c r="I1414" s="113">
        <f>'19'!J56</f>
        <v>0</v>
      </c>
      <c r="N1414" s="112" t="s">
        <v>4185</v>
      </c>
      <c r="O1414" s="112" t="s">
        <v>634</v>
      </c>
      <c r="P1414" s="112" t="s">
        <v>4177</v>
      </c>
    </row>
    <row r="1415" spans="2:16" ht="12.75">
      <c r="B1415" s="114" t="str">
        <f>INDEX(SUM!D:D,MATCH(SUM!$F$3,SUM!B:B,0),0)</f>
        <v>P085</v>
      </c>
      <c r="E1415" s="116">
        <v>2020</v>
      </c>
      <c r="F1415" s="112" t="s">
        <v>7584</v>
      </c>
      <c r="G1415" s="117" t="s">
        <v>16404</v>
      </c>
      <c r="H1415" s="114" t="s">
        <v>6740</v>
      </c>
      <c r="I1415" s="113">
        <f>'19'!J57</f>
        <v>0</v>
      </c>
      <c r="N1415" s="112" t="s">
        <v>4186</v>
      </c>
      <c r="O1415" s="112" t="s">
        <v>634</v>
      </c>
      <c r="P1415" s="112" t="s">
        <v>4171</v>
      </c>
    </row>
    <row r="1416" spans="2:16" ht="12.75">
      <c r="B1416" s="114" t="str">
        <f>INDEX(SUM!D:D,MATCH(SUM!$F$3,SUM!B:B,0),0)</f>
        <v>P085</v>
      </c>
      <c r="E1416" s="116">
        <v>2020</v>
      </c>
      <c r="F1416" s="112" t="s">
        <v>7585</v>
      </c>
      <c r="G1416" s="117" t="s">
        <v>16405</v>
      </c>
      <c r="H1416" s="114" t="s">
        <v>6740</v>
      </c>
      <c r="I1416" s="113">
        <f>'19'!J58</f>
        <v>0</v>
      </c>
      <c r="N1416" s="112" t="s">
        <v>4187</v>
      </c>
      <c r="O1416" s="112" t="s">
        <v>634</v>
      </c>
      <c r="P1416" s="112" t="s">
        <v>4173</v>
      </c>
    </row>
    <row r="1417" spans="2:16" ht="12.75">
      <c r="B1417" s="114" t="str">
        <f>INDEX(SUM!D:D,MATCH(SUM!$F$3,SUM!B:B,0),0)</f>
        <v>P085</v>
      </c>
      <c r="E1417" s="116">
        <v>2020</v>
      </c>
      <c r="F1417" s="112" t="s">
        <v>7586</v>
      </c>
      <c r="G1417" s="117" t="s">
        <v>16406</v>
      </c>
      <c r="H1417" s="114" t="s">
        <v>6740</v>
      </c>
      <c r="I1417" s="113">
        <f>'19'!J59</f>
        <v>0</v>
      </c>
      <c r="N1417" s="112" t="s">
        <v>4188</v>
      </c>
      <c r="O1417" s="112" t="s">
        <v>634</v>
      </c>
      <c r="P1417" s="112" t="s">
        <v>4175</v>
      </c>
    </row>
    <row r="1418" spans="2:16" ht="12.75">
      <c r="B1418" s="114" t="str">
        <f>INDEX(SUM!D:D,MATCH(SUM!$F$3,SUM!B:B,0),0)</f>
        <v>P085</v>
      </c>
      <c r="E1418" s="116">
        <v>2020</v>
      </c>
      <c r="F1418" s="112" t="s">
        <v>7587</v>
      </c>
      <c r="G1418" s="117" t="s">
        <v>16407</v>
      </c>
      <c r="H1418" s="114" t="s">
        <v>6740</v>
      </c>
      <c r="I1418" s="113">
        <f>'19'!J60</f>
        <v>0</v>
      </c>
      <c r="N1418" s="112" t="s">
        <v>4189</v>
      </c>
      <c r="O1418" s="112" t="s">
        <v>634</v>
      </c>
      <c r="P1418" s="112" t="s">
        <v>4177</v>
      </c>
    </row>
    <row r="1419" spans="2:16" ht="12.75">
      <c r="B1419" s="114" t="str">
        <f>INDEX(SUM!D:D,MATCH(SUM!$F$3,SUM!B:B,0),0)</f>
        <v>P085</v>
      </c>
      <c r="E1419" s="116">
        <v>2020</v>
      </c>
      <c r="F1419" s="112" t="s">
        <v>7588</v>
      </c>
      <c r="G1419" s="117" t="s">
        <v>16408</v>
      </c>
      <c r="H1419" s="114" t="s">
        <v>6740</v>
      </c>
      <c r="I1419" s="113">
        <f>'19'!J61</f>
        <v>0</v>
      </c>
      <c r="N1419" s="112" t="s">
        <v>4190</v>
      </c>
      <c r="O1419" s="112" t="s">
        <v>634</v>
      </c>
      <c r="P1419" s="112" t="s">
        <v>4171</v>
      </c>
    </row>
    <row r="1420" spans="2:16" ht="12.75">
      <c r="B1420" s="114" t="str">
        <f>INDEX(SUM!D:D,MATCH(SUM!$F$3,SUM!B:B,0),0)</f>
        <v>P085</v>
      </c>
      <c r="E1420" s="116">
        <v>2020</v>
      </c>
      <c r="F1420" s="112" t="s">
        <v>7589</v>
      </c>
      <c r="G1420" s="117" t="s">
        <v>16409</v>
      </c>
      <c r="H1420" s="114" t="s">
        <v>6740</v>
      </c>
      <c r="I1420" s="113">
        <f>'19'!J62</f>
        <v>0</v>
      </c>
      <c r="N1420" s="112" t="s">
        <v>4191</v>
      </c>
      <c r="O1420" s="112" t="s">
        <v>634</v>
      </c>
      <c r="P1420" s="112" t="s">
        <v>4173</v>
      </c>
    </row>
    <row r="1421" spans="2:16" ht="12.75">
      <c r="B1421" s="114" t="str">
        <f>INDEX(SUM!D:D,MATCH(SUM!$F$3,SUM!B:B,0),0)</f>
        <v>P085</v>
      </c>
      <c r="E1421" s="116">
        <v>2020</v>
      </c>
      <c r="F1421" s="112" t="s">
        <v>7590</v>
      </c>
      <c r="G1421" s="117" t="s">
        <v>16410</v>
      </c>
      <c r="H1421" s="114" t="s">
        <v>6740</v>
      </c>
      <c r="I1421" s="113">
        <f>'19'!J63</f>
        <v>0</v>
      </c>
      <c r="N1421" s="112" t="s">
        <v>4192</v>
      </c>
      <c r="O1421" s="112" t="s">
        <v>634</v>
      </c>
      <c r="P1421" s="112" t="s">
        <v>4175</v>
      </c>
    </row>
    <row r="1422" spans="2:16" ht="12.75">
      <c r="B1422" s="114" t="str">
        <f>INDEX(SUM!D:D,MATCH(SUM!$F$3,SUM!B:B,0),0)</f>
        <v>P085</v>
      </c>
      <c r="E1422" s="116">
        <v>2020</v>
      </c>
      <c r="F1422" s="112" t="s">
        <v>7591</v>
      </c>
      <c r="G1422" s="117" t="s">
        <v>16411</v>
      </c>
      <c r="H1422" s="114" t="s">
        <v>6740</v>
      </c>
      <c r="I1422" s="113">
        <f>'19'!J64</f>
        <v>0</v>
      </c>
      <c r="N1422" s="112" t="s">
        <v>4193</v>
      </c>
      <c r="O1422" s="112" t="s">
        <v>634</v>
      </c>
      <c r="P1422" s="112" t="s">
        <v>4177</v>
      </c>
    </row>
    <row r="1423" spans="2:16" ht="12.75">
      <c r="B1423" s="114" t="str">
        <f>INDEX(SUM!D:D,MATCH(SUM!$F$3,SUM!B:B,0),0)</f>
        <v>P085</v>
      </c>
      <c r="E1423" s="116">
        <v>2020</v>
      </c>
      <c r="F1423" s="112" t="s">
        <v>7592</v>
      </c>
      <c r="G1423" s="117" t="s">
        <v>16412</v>
      </c>
      <c r="H1423" s="114" t="s">
        <v>6740</v>
      </c>
      <c r="I1423" s="113">
        <f>'19'!J65</f>
        <v>0</v>
      </c>
      <c r="N1423" s="112" t="s">
        <v>4194</v>
      </c>
      <c r="O1423" s="112" t="s">
        <v>634</v>
      </c>
      <c r="P1423" s="112" t="s">
        <v>4171</v>
      </c>
    </row>
    <row r="1424" spans="2:16" ht="12.75">
      <c r="B1424" s="114" t="str">
        <f>INDEX(SUM!D:D,MATCH(SUM!$F$3,SUM!B:B,0),0)</f>
        <v>P085</v>
      </c>
      <c r="E1424" s="116">
        <v>2020</v>
      </c>
      <c r="F1424" s="112" t="s">
        <v>7593</v>
      </c>
      <c r="G1424" s="117" t="s">
        <v>16413</v>
      </c>
      <c r="H1424" s="114" t="s">
        <v>6740</v>
      </c>
      <c r="I1424" s="113">
        <f>'19'!J66</f>
        <v>0</v>
      </c>
      <c r="N1424" s="112" t="s">
        <v>4195</v>
      </c>
      <c r="O1424" s="112" t="s">
        <v>634</v>
      </c>
      <c r="P1424" s="112" t="s">
        <v>4173</v>
      </c>
    </row>
    <row r="1425" spans="2:16" ht="12.75">
      <c r="B1425" s="114" t="str">
        <f>INDEX(SUM!D:D,MATCH(SUM!$F$3,SUM!B:B,0),0)</f>
        <v>P085</v>
      </c>
      <c r="E1425" s="116">
        <v>2020</v>
      </c>
      <c r="F1425" s="112" t="s">
        <v>7594</v>
      </c>
      <c r="G1425" s="117" t="s">
        <v>16414</v>
      </c>
      <c r="H1425" s="114" t="s">
        <v>6740</v>
      </c>
      <c r="I1425" s="113">
        <f>'19'!J67</f>
        <v>0</v>
      </c>
      <c r="N1425" s="112" t="s">
        <v>4196</v>
      </c>
      <c r="O1425" s="112" t="s">
        <v>634</v>
      </c>
      <c r="P1425" s="112" t="s">
        <v>4175</v>
      </c>
    </row>
    <row r="1426" spans="2:16" ht="12.75">
      <c r="B1426" s="114" t="str">
        <f>INDEX(SUM!D:D,MATCH(SUM!$F$3,SUM!B:B,0),0)</f>
        <v>P085</v>
      </c>
      <c r="E1426" s="116">
        <v>2020</v>
      </c>
      <c r="F1426" s="112" t="s">
        <v>7595</v>
      </c>
      <c r="G1426" s="117" t="s">
        <v>16415</v>
      </c>
      <c r="H1426" s="114" t="s">
        <v>6740</v>
      </c>
      <c r="I1426" s="113">
        <f>'19'!J68</f>
        <v>0</v>
      </c>
      <c r="N1426" s="112" t="s">
        <v>4197</v>
      </c>
      <c r="O1426" s="112" t="s">
        <v>634</v>
      </c>
      <c r="P1426" s="112" t="s">
        <v>4177</v>
      </c>
    </row>
    <row r="1427" spans="2:16" ht="12.75">
      <c r="B1427" s="114" t="str">
        <f>INDEX(SUM!D:D,MATCH(SUM!$F$3,SUM!B:B,0),0)</f>
        <v>P085</v>
      </c>
      <c r="E1427" s="116">
        <v>2020</v>
      </c>
      <c r="F1427" s="112" t="s">
        <v>7596</v>
      </c>
      <c r="G1427" s="117" t="s">
        <v>16416</v>
      </c>
      <c r="H1427" s="114" t="s">
        <v>6740</v>
      </c>
      <c r="I1427" s="113">
        <f>'19'!J69</f>
        <v>0</v>
      </c>
      <c r="N1427" s="112" t="s">
        <v>4198</v>
      </c>
      <c r="O1427" s="112" t="s">
        <v>634</v>
      </c>
      <c r="P1427" s="112" t="s">
        <v>4171</v>
      </c>
    </row>
    <row r="1428" spans="2:16" ht="12.75">
      <c r="B1428" s="114" t="str">
        <f>INDEX(SUM!D:D,MATCH(SUM!$F$3,SUM!B:B,0),0)</f>
        <v>P085</v>
      </c>
      <c r="E1428" s="116">
        <v>2020</v>
      </c>
      <c r="F1428" s="112" t="s">
        <v>7597</v>
      </c>
      <c r="G1428" s="117" t="s">
        <v>16417</v>
      </c>
      <c r="H1428" s="114" t="s">
        <v>6740</v>
      </c>
      <c r="I1428" s="113">
        <f>'19'!J70</f>
        <v>0</v>
      </c>
      <c r="N1428" s="112" t="s">
        <v>4199</v>
      </c>
      <c r="O1428" s="112" t="s">
        <v>634</v>
      </c>
      <c r="P1428" s="112" t="s">
        <v>4173</v>
      </c>
    </row>
    <row r="1429" spans="2:16" ht="12.75">
      <c r="B1429" s="114" t="str">
        <f>INDEX(SUM!D:D,MATCH(SUM!$F$3,SUM!B:B,0),0)</f>
        <v>P085</v>
      </c>
      <c r="E1429" s="116">
        <v>2020</v>
      </c>
      <c r="F1429" s="112" t="s">
        <v>7598</v>
      </c>
      <c r="G1429" s="117" t="s">
        <v>16418</v>
      </c>
      <c r="H1429" s="114" t="s">
        <v>6740</v>
      </c>
      <c r="I1429" s="113">
        <f>'19'!J71</f>
        <v>0</v>
      </c>
      <c r="N1429" s="112" t="s">
        <v>4200</v>
      </c>
      <c r="O1429" s="112" t="s">
        <v>634</v>
      </c>
      <c r="P1429" s="112" t="s">
        <v>4175</v>
      </c>
    </row>
    <row r="1430" spans="2:16" ht="12.75">
      <c r="B1430" s="114" t="str">
        <f>INDEX(SUM!D:D,MATCH(SUM!$F$3,SUM!B:B,0),0)</f>
        <v>P085</v>
      </c>
      <c r="E1430" s="116">
        <v>2020</v>
      </c>
      <c r="F1430" s="112" t="s">
        <v>7599</v>
      </c>
      <c r="G1430" s="117" t="s">
        <v>16419</v>
      </c>
      <c r="H1430" s="114" t="s">
        <v>6740</v>
      </c>
      <c r="I1430" s="113">
        <f>'19'!J72</f>
        <v>0</v>
      </c>
      <c r="N1430" s="112" t="s">
        <v>4201</v>
      </c>
      <c r="O1430" s="112" t="s">
        <v>634</v>
      </c>
      <c r="P1430" s="112" t="s">
        <v>4177</v>
      </c>
    </row>
    <row r="1431" spans="2:16" ht="12.75">
      <c r="B1431" s="114" t="str">
        <f>INDEX(SUM!D:D,MATCH(SUM!$F$3,SUM!B:B,0),0)</f>
        <v>P085</v>
      </c>
      <c r="E1431" s="116">
        <v>2020</v>
      </c>
      <c r="F1431" s="112" t="s">
        <v>7600</v>
      </c>
      <c r="G1431" s="117" t="s">
        <v>16420</v>
      </c>
      <c r="H1431" s="114" t="s">
        <v>6740</v>
      </c>
      <c r="I1431" s="113">
        <f>'19'!J73</f>
        <v>0</v>
      </c>
      <c r="N1431" s="112" t="s">
        <v>4202</v>
      </c>
      <c r="O1431" s="112" t="s">
        <v>634</v>
      </c>
      <c r="P1431" s="112" t="s">
        <v>4171</v>
      </c>
    </row>
    <row r="1432" spans="2:16" ht="12.75">
      <c r="B1432" s="114" t="str">
        <f>INDEX(SUM!D:D,MATCH(SUM!$F$3,SUM!B:B,0),0)</f>
        <v>P085</v>
      </c>
      <c r="E1432" s="116">
        <v>2020</v>
      </c>
      <c r="F1432" s="112" t="s">
        <v>7601</v>
      </c>
      <c r="G1432" s="117" t="s">
        <v>16421</v>
      </c>
      <c r="H1432" s="114" t="s">
        <v>6740</v>
      </c>
      <c r="I1432" s="113">
        <f>'19'!J74</f>
        <v>0</v>
      </c>
      <c r="N1432" s="112" t="s">
        <v>4203</v>
      </c>
      <c r="O1432" s="112" t="s">
        <v>634</v>
      </c>
      <c r="P1432" s="112" t="s">
        <v>4173</v>
      </c>
    </row>
    <row r="1433" spans="2:16" ht="12.75">
      <c r="B1433" s="114" t="str">
        <f>INDEX(SUM!D:D,MATCH(SUM!$F$3,SUM!B:B,0),0)</f>
        <v>P085</v>
      </c>
      <c r="E1433" s="116">
        <v>2020</v>
      </c>
      <c r="F1433" s="112" t="s">
        <v>7602</v>
      </c>
      <c r="G1433" s="117" t="s">
        <v>16422</v>
      </c>
      <c r="H1433" s="114" t="s">
        <v>6740</v>
      </c>
      <c r="I1433" s="113">
        <f>'19'!J75</f>
        <v>0</v>
      </c>
      <c r="N1433" s="112" t="s">
        <v>4204</v>
      </c>
      <c r="O1433" s="112" t="s">
        <v>634</v>
      </c>
      <c r="P1433" s="112" t="s">
        <v>4175</v>
      </c>
    </row>
    <row r="1434" spans="2:16" ht="12.75">
      <c r="B1434" s="114" t="str">
        <f>INDEX(SUM!D:D,MATCH(SUM!$F$3,SUM!B:B,0),0)</f>
        <v>P085</v>
      </c>
      <c r="E1434" s="116">
        <v>2020</v>
      </c>
      <c r="F1434" s="112" t="s">
        <v>7603</v>
      </c>
      <c r="G1434" s="117" t="s">
        <v>16423</v>
      </c>
      <c r="H1434" s="114" t="s">
        <v>6740</v>
      </c>
      <c r="I1434" s="113">
        <f>'19'!J76</f>
        <v>0</v>
      </c>
      <c r="N1434" s="112" t="s">
        <v>4205</v>
      </c>
      <c r="O1434" s="112" t="s">
        <v>634</v>
      </c>
      <c r="P1434" s="112" t="s">
        <v>4177</v>
      </c>
    </row>
    <row r="1435" spans="2:16" ht="12.75">
      <c r="B1435" s="114" t="str">
        <f>INDEX(SUM!D:D,MATCH(SUM!$F$3,SUM!B:B,0),0)</f>
        <v>P085</v>
      </c>
      <c r="E1435" s="116">
        <v>2020</v>
      </c>
      <c r="F1435" s="112" t="s">
        <v>7604</v>
      </c>
      <c r="G1435" s="117" t="s">
        <v>16424</v>
      </c>
      <c r="H1435" s="114" t="s">
        <v>6740</v>
      </c>
      <c r="I1435" s="113">
        <f>'19'!J77</f>
        <v>0</v>
      </c>
      <c r="N1435" s="112" t="s">
        <v>4206</v>
      </c>
      <c r="O1435" s="112" t="s">
        <v>634</v>
      </c>
      <c r="P1435" s="112" t="s">
        <v>4171</v>
      </c>
    </row>
    <row r="1436" spans="2:16" ht="12.75">
      <c r="B1436" s="114" t="str">
        <f>INDEX(SUM!D:D,MATCH(SUM!$F$3,SUM!B:B,0),0)</f>
        <v>P085</v>
      </c>
      <c r="E1436" s="116">
        <v>2020</v>
      </c>
      <c r="F1436" s="112" t="s">
        <v>7605</v>
      </c>
      <c r="G1436" s="117" t="s">
        <v>16425</v>
      </c>
      <c r="H1436" s="114" t="s">
        <v>6740</v>
      </c>
      <c r="I1436" s="113">
        <f>'19'!J78</f>
        <v>0</v>
      </c>
      <c r="N1436" s="112" t="s">
        <v>4207</v>
      </c>
      <c r="O1436" s="112" t="s">
        <v>634</v>
      </c>
      <c r="P1436" s="112" t="s">
        <v>4173</v>
      </c>
    </row>
    <row r="1437" spans="2:16" ht="12.75">
      <c r="B1437" s="114" t="str">
        <f>INDEX(SUM!D:D,MATCH(SUM!$F$3,SUM!B:B,0),0)</f>
        <v>P085</v>
      </c>
      <c r="E1437" s="116">
        <v>2020</v>
      </c>
      <c r="F1437" s="112" t="s">
        <v>7606</v>
      </c>
      <c r="G1437" s="117" t="s">
        <v>16426</v>
      </c>
      <c r="H1437" s="114" t="s">
        <v>6740</v>
      </c>
      <c r="I1437" s="113">
        <f>'19'!J79</f>
        <v>0</v>
      </c>
      <c r="N1437" s="112" t="s">
        <v>4208</v>
      </c>
      <c r="O1437" s="112" t="s">
        <v>634</v>
      </c>
      <c r="P1437" s="112" t="s">
        <v>4175</v>
      </c>
    </row>
    <row r="1438" spans="2:16" ht="12.75">
      <c r="B1438" s="114" t="str">
        <f>INDEX(SUM!D:D,MATCH(SUM!$F$3,SUM!B:B,0),0)</f>
        <v>P085</v>
      </c>
      <c r="E1438" s="116">
        <v>2020</v>
      </c>
      <c r="F1438" s="112" t="s">
        <v>7607</v>
      </c>
      <c r="G1438" s="117" t="s">
        <v>16427</v>
      </c>
      <c r="H1438" s="114" t="s">
        <v>6740</v>
      </c>
      <c r="I1438" s="113">
        <f>'19'!J80</f>
        <v>0</v>
      </c>
      <c r="N1438" s="112" t="s">
        <v>4209</v>
      </c>
      <c r="O1438" s="112" t="s">
        <v>634</v>
      </c>
      <c r="P1438" s="112" t="s">
        <v>4177</v>
      </c>
    </row>
    <row r="1439" spans="2:16" ht="12.75">
      <c r="B1439" s="114" t="str">
        <f>INDEX(SUM!D:D,MATCH(SUM!$F$3,SUM!B:B,0),0)</f>
        <v>P085</v>
      </c>
      <c r="E1439" s="116">
        <v>2020</v>
      </c>
      <c r="F1439" s="112" t="s">
        <v>7608</v>
      </c>
      <c r="G1439" s="117" t="s">
        <v>16428</v>
      </c>
      <c r="H1439" s="114" t="s">
        <v>6740</v>
      </c>
      <c r="I1439" s="113">
        <f>'19'!J81</f>
        <v>0</v>
      </c>
      <c r="N1439" s="112" t="s">
        <v>4210</v>
      </c>
      <c r="O1439" s="112" t="s">
        <v>634</v>
      </c>
      <c r="P1439" s="112" t="s">
        <v>4171</v>
      </c>
    </row>
    <row r="1440" spans="2:16" ht="12.75">
      <c r="B1440" s="114" t="str">
        <f>INDEX(SUM!D:D,MATCH(SUM!$F$3,SUM!B:B,0),0)</f>
        <v>P085</v>
      </c>
      <c r="E1440" s="116">
        <v>2020</v>
      </c>
      <c r="F1440" s="112" t="s">
        <v>7609</v>
      </c>
      <c r="G1440" s="117" t="s">
        <v>16429</v>
      </c>
      <c r="H1440" s="114" t="s">
        <v>6740</v>
      </c>
      <c r="I1440" s="113">
        <f>'19'!J82</f>
        <v>0</v>
      </c>
      <c r="N1440" s="112" t="s">
        <v>4211</v>
      </c>
      <c r="O1440" s="112" t="s">
        <v>634</v>
      </c>
      <c r="P1440" s="112" t="s">
        <v>4173</v>
      </c>
    </row>
    <row r="1441" spans="2:16" ht="12.75">
      <c r="B1441" s="114" t="str">
        <f>INDEX(SUM!D:D,MATCH(SUM!$F$3,SUM!B:B,0),0)</f>
        <v>P085</v>
      </c>
      <c r="E1441" s="116">
        <v>2020</v>
      </c>
      <c r="F1441" s="112" t="s">
        <v>7610</v>
      </c>
      <c r="G1441" s="117" t="s">
        <v>16430</v>
      </c>
      <c r="H1441" s="114" t="s">
        <v>6740</v>
      </c>
      <c r="I1441" s="113">
        <f>'19'!J83</f>
        <v>0</v>
      </c>
      <c r="N1441" s="112" t="s">
        <v>4212</v>
      </c>
      <c r="O1441" s="112" t="s">
        <v>634</v>
      </c>
      <c r="P1441" s="112" t="s">
        <v>4175</v>
      </c>
    </row>
    <row r="1442" spans="2:16" ht="12.75">
      <c r="B1442" s="114" t="str">
        <f>INDEX(SUM!D:D,MATCH(SUM!$F$3,SUM!B:B,0),0)</f>
        <v>P085</v>
      </c>
      <c r="E1442" s="116">
        <v>2020</v>
      </c>
      <c r="F1442" s="112" t="s">
        <v>7611</v>
      </c>
      <c r="G1442" s="117" t="s">
        <v>16431</v>
      </c>
      <c r="H1442" s="114" t="s">
        <v>6740</v>
      </c>
      <c r="I1442" s="113">
        <f>'19'!J84</f>
        <v>0</v>
      </c>
      <c r="N1442" s="112" t="s">
        <v>4213</v>
      </c>
      <c r="O1442" s="112" t="s">
        <v>634</v>
      </c>
      <c r="P1442" s="112" t="s">
        <v>4177</v>
      </c>
    </row>
    <row r="1443" spans="2:16" ht="12.75">
      <c r="B1443" s="114" t="str">
        <f>INDEX(SUM!D:D,MATCH(SUM!$F$3,SUM!B:B,0),0)</f>
        <v>P085</v>
      </c>
      <c r="E1443" s="116">
        <v>2020</v>
      </c>
      <c r="F1443" s="112" t="s">
        <v>7612</v>
      </c>
      <c r="G1443" s="117" t="s">
        <v>16432</v>
      </c>
      <c r="H1443" s="114" t="s">
        <v>6740</v>
      </c>
      <c r="I1443" s="113">
        <f>'19'!J85</f>
        <v>0</v>
      </c>
      <c r="N1443" s="112" t="s">
        <v>4214</v>
      </c>
      <c r="O1443" s="112" t="s">
        <v>634</v>
      </c>
      <c r="P1443" s="112" t="s">
        <v>4171</v>
      </c>
    </row>
    <row r="1444" spans="2:16" ht="12.75">
      <c r="B1444" s="114" t="str">
        <f>INDEX(SUM!D:D,MATCH(SUM!$F$3,SUM!B:B,0),0)</f>
        <v>P085</v>
      </c>
      <c r="E1444" s="116">
        <v>2020</v>
      </c>
      <c r="F1444" s="112" t="s">
        <v>7613</v>
      </c>
      <c r="G1444" s="117" t="s">
        <v>16433</v>
      </c>
      <c r="H1444" s="114" t="s">
        <v>6740</v>
      </c>
      <c r="I1444" s="113">
        <f>'19'!J86</f>
        <v>0</v>
      </c>
      <c r="N1444" s="112" t="s">
        <v>4215</v>
      </c>
      <c r="O1444" s="112" t="s">
        <v>634</v>
      </c>
      <c r="P1444" s="112" t="s">
        <v>4173</v>
      </c>
    </row>
    <row r="1445" spans="2:16" ht="12.75">
      <c r="B1445" s="114" t="str">
        <f>INDEX(SUM!D:D,MATCH(SUM!$F$3,SUM!B:B,0),0)</f>
        <v>P085</v>
      </c>
      <c r="E1445" s="116">
        <v>2020</v>
      </c>
      <c r="F1445" s="112" t="s">
        <v>7614</v>
      </c>
      <c r="G1445" s="117" t="s">
        <v>16434</v>
      </c>
      <c r="H1445" s="114" t="s">
        <v>6740</v>
      </c>
      <c r="I1445" s="113">
        <f>'19'!J87</f>
        <v>0</v>
      </c>
      <c r="N1445" s="112" t="s">
        <v>4216</v>
      </c>
      <c r="O1445" s="112" t="s">
        <v>634</v>
      </c>
      <c r="P1445" s="112" t="s">
        <v>4175</v>
      </c>
    </row>
    <row r="1446" spans="2:16" ht="12.75">
      <c r="B1446" s="114" t="str">
        <f>INDEX(SUM!D:D,MATCH(SUM!$F$3,SUM!B:B,0),0)</f>
        <v>P085</v>
      </c>
      <c r="E1446" s="116">
        <v>2020</v>
      </c>
      <c r="F1446" s="112" t="s">
        <v>7615</v>
      </c>
      <c r="G1446" s="117" t="s">
        <v>16435</v>
      </c>
      <c r="H1446" s="114" t="s">
        <v>6740</v>
      </c>
      <c r="I1446" s="113">
        <f>'19'!J88</f>
        <v>0</v>
      </c>
      <c r="N1446" s="112" t="s">
        <v>4217</v>
      </c>
      <c r="O1446" s="112" t="s">
        <v>634</v>
      </c>
      <c r="P1446" s="112" t="s">
        <v>4177</v>
      </c>
    </row>
    <row r="1447" spans="2:16" ht="12.75">
      <c r="B1447" s="114" t="str">
        <f>INDEX(SUM!D:D,MATCH(SUM!$F$3,SUM!B:B,0),0)</f>
        <v>P085</v>
      </c>
      <c r="E1447" s="116">
        <v>2020</v>
      </c>
      <c r="F1447" s="112" t="s">
        <v>7616</v>
      </c>
      <c r="G1447" s="117" t="s">
        <v>16436</v>
      </c>
      <c r="H1447" s="114" t="s">
        <v>6740</v>
      </c>
      <c r="I1447" s="113">
        <f>'19'!J89</f>
        <v>0</v>
      </c>
      <c r="N1447" s="112" t="s">
        <v>4218</v>
      </c>
      <c r="O1447" s="112" t="s">
        <v>634</v>
      </c>
      <c r="P1447" s="112" t="s">
        <v>4171</v>
      </c>
    </row>
    <row r="1448" spans="2:16" ht="12.75">
      <c r="B1448" s="114" t="str">
        <f>INDEX(SUM!D:D,MATCH(SUM!$F$3,SUM!B:B,0),0)</f>
        <v>P085</v>
      </c>
      <c r="E1448" s="116">
        <v>2020</v>
      </c>
      <c r="F1448" s="112" t="s">
        <v>7617</v>
      </c>
      <c r="G1448" s="117" t="s">
        <v>16437</v>
      </c>
      <c r="H1448" s="114" t="s">
        <v>6740</v>
      </c>
      <c r="I1448" s="113">
        <f>'19'!J90</f>
        <v>0</v>
      </c>
      <c r="N1448" s="112" t="s">
        <v>4219</v>
      </c>
      <c r="O1448" s="112" t="s">
        <v>634</v>
      </c>
      <c r="P1448" s="112" t="s">
        <v>4173</v>
      </c>
    </row>
    <row r="1449" spans="2:16" ht="12.75">
      <c r="B1449" s="114" t="str">
        <f>INDEX(SUM!D:D,MATCH(SUM!$F$3,SUM!B:B,0),0)</f>
        <v>P085</v>
      </c>
      <c r="E1449" s="116">
        <v>2020</v>
      </c>
      <c r="F1449" s="112" t="s">
        <v>7618</v>
      </c>
      <c r="G1449" s="117" t="s">
        <v>16438</v>
      </c>
      <c r="H1449" s="114" t="s">
        <v>6740</v>
      </c>
      <c r="I1449" s="113">
        <f>'19'!J91</f>
        <v>0</v>
      </c>
      <c r="N1449" s="112" t="s">
        <v>4220</v>
      </c>
      <c r="O1449" s="112" t="s">
        <v>634</v>
      </c>
      <c r="P1449" s="112" t="s">
        <v>4175</v>
      </c>
    </row>
    <row r="1450" spans="2:16" ht="12.75">
      <c r="B1450" s="114" t="str">
        <f>INDEX(SUM!D:D,MATCH(SUM!$F$3,SUM!B:B,0),0)</f>
        <v>P085</v>
      </c>
      <c r="E1450" s="116">
        <v>2020</v>
      </c>
      <c r="F1450" s="112" t="s">
        <v>7619</v>
      </c>
      <c r="G1450" s="117" t="s">
        <v>16439</v>
      </c>
      <c r="H1450" s="114" t="s">
        <v>6740</v>
      </c>
      <c r="I1450" s="113">
        <f>'19'!J92</f>
        <v>0</v>
      </c>
      <c r="N1450" s="112" t="s">
        <v>4221</v>
      </c>
      <c r="O1450" s="112" t="s">
        <v>634</v>
      </c>
      <c r="P1450" s="112" t="s">
        <v>4177</v>
      </c>
    </row>
    <row r="1451" spans="2:16" ht="12.75">
      <c r="B1451" s="114" t="str">
        <f>INDEX(SUM!D:D,MATCH(SUM!$F$3,SUM!B:B,0),0)</f>
        <v>P085</v>
      </c>
      <c r="E1451" s="116">
        <v>2020</v>
      </c>
      <c r="F1451" s="112" t="s">
        <v>7620</v>
      </c>
      <c r="G1451" s="117" t="s">
        <v>16440</v>
      </c>
      <c r="H1451" s="114" t="s">
        <v>6740</v>
      </c>
      <c r="I1451" s="113">
        <f>'19'!J93</f>
        <v>0</v>
      </c>
      <c r="N1451" s="112" t="s">
        <v>4222</v>
      </c>
      <c r="O1451" s="112" t="s">
        <v>634</v>
      </c>
      <c r="P1451" s="112" t="s">
        <v>4171</v>
      </c>
    </row>
    <row r="1452" spans="2:16" ht="12.75">
      <c r="B1452" s="114" t="str">
        <f>INDEX(SUM!D:D,MATCH(SUM!$F$3,SUM!B:B,0),0)</f>
        <v>P085</v>
      </c>
      <c r="E1452" s="116">
        <v>2020</v>
      </c>
      <c r="F1452" s="112" t="s">
        <v>7621</v>
      </c>
      <c r="G1452" s="117" t="s">
        <v>16441</v>
      </c>
      <c r="H1452" s="114" t="s">
        <v>6740</v>
      </c>
      <c r="I1452" s="113">
        <f>'19'!J94</f>
        <v>0</v>
      </c>
      <c r="N1452" s="112" t="s">
        <v>4223</v>
      </c>
      <c r="O1452" s="112" t="s">
        <v>634</v>
      </c>
      <c r="P1452" s="112" t="s">
        <v>4173</v>
      </c>
    </row>
    <row r="1453" spans="2:16" ht="12.75">
      <c r="B1453" s="114" t="str">
        <f>INDEX(SUM!D:D,MATCH(SUM!$F$3,SUM!B:B,0),0)</f>
        <v>P085</v>
      </c>
      <c r="E1453" s="116">
        <v>2020</v>
      </c>
      <c r="F1453" s="112" t="s">
        <v>7622</v>
      </c>
      <c r="G1453" s="117" t="s">
        <v>16442</v>
      </c>
      <c r="H1453" s="114" t="s">
        <v>6740</v>
      </c>
      <c r="I1453" s="113">
        <f>'19'!J95</f>
        <v>0</v>
      </c>
      <c r="N1453" s="112" t="s">
        <v>4224</v>
      </c>
      <c r="O1453" s="112" t="s">
        <v>634</v>
      </c>
      <c r="P1453" s="112" t="s">
        <v>4175</v>
      </c>
    </row>
    <row r="1454" spans="2:16" ht="12.75">
      <c r="B1454" s="114" t="str">
        <f>INDEX(SUM!D:D,MATCH(SUM!$F$3,SUM!B:B,0),0)</f>
        <v>P085</v>
      </c>
      <c r="E1454" s="116">
        <v>2020</v>
      </c>
      <c r="F1454" s="112" t="s">
        <v>7623</v>
      </c>
      <c r="G1454" s="117" t="s">
        <v>16443</v>
      </c>
      <c r="H1454" s="114" t="s">
        <v>6740</v>
      </c>
      <c r="I1454" s="113">
        <f>'19'!J96</f>
        <v>0</v>
      </c>
      <c r="N1454" s="112" t="s">
        <v>4225</v>
      </c>
      <c r="O1454" s="112" t="s">
        <v>634</v>
      </c>
      <c r="P1454" s="112" t="s">
        <v>4177</v>
      </c>
    </row>
    <row r="1455" spans="2:16" ht="12.75">
      <c r="B1455" s="114" t="str">
        <f>INDEX(SUM!D:D,MATCH(SUM!$F$3,SUM!B:B,0),0)</f>
        <v>P085</v>
      </c>
      <c r="E1455" s="116">
        <v>2020</v>
      </c>
      <c r="F1455" s="112" t="s">
        <v>7624</v>
      </c>
      <c r="G1455" s="117" t="s">
        <v>16444</v>
      </c>
      <c r="H1455" s="114" t="s">
        <v>6740</v>
      </c>
      <c r="I1455" s="113">
        <f>'19'!J97</f>
        <v>0</v>
      </c>
      <c r="N1455" s="112" t="s">
        <v>4226</v>
      </c>
      <c r="O1455" s="112" t="s">
        <v>634</v>
      </c>
      <c r="P1455" s="112" t="s">
        <v>4171</v>
      </c>
    </row>
    <row r="1456" spans="2:16" ht="12.75">
      <c r="B1456" s="114" t="str">
        <f>INDEX(SUM!D:D,MATCH(SUM!$F$3,SUM!B:B,0),0)</f>
        <v>P085</v>
      </c>
      <c r="E1456" s="116">
        <v>2020</v>
      </c>
      <c r="F1456" s="112" t="s">
        <v>7625</v>
      </c>
      <c r="G1456" s="117" t="s">
        <v>16445</v>
      </c>
      <c r="H1456" s="114" t="s">
        <v>6740</v>
      </c>
      <c r="I1456" s="113">
        <f>'19'!J98</f>
        <v>0</v>
      </c>
      <c r="N1456" s="112" t="s">
        <v>4227</v>
      </c>
      <c r="O1456" s="112" t="s">
        <v>634</v>
      </c>
      <c r="P1456" s="112" t="s">
        <v>4173</v>
      </c>
    </row>
    <row r="1457" spans="2:16" ht="12.75">
      <c r="B1457" s="114" t="str">
        <f>INDEX(SUM!D:D,MATCH(SUM!$F$3,SUM!B:B,0),0)</f>
        <v>P085</v>
      </c>
      <c r="E1457" s="116">
        <v>2020</v>
      </c>
      <c r="F1457" s="112" t="s">
        <v>7626</v>
      </c>
      <c r="G1457" s="117" t="s">
        <v>16446</v>
      </c>
      <c r="H1457" s="114" t="s">
        <v>6740</v>
      </c>
      <c r="I1457" s="113">
        <f>'19'!J99</f>
        <v>0</v>
      </c>
      <c r="N1457" s="112" t="s">
        <v>4228</v>
      </c>
      <c r="O1457" s="112" t="s">
        <v>634</v>
      </c>
      <c r="P1457" s="112" t="s">
        <v>4175</v>
      </c>
    </row>
    <row r="1458" spans="2:16" ht="12.75">
      <c r="B1458" s="114" t="str">
        <f>INDEX(SUM!D:D,MATCH(SUM!$F$3,SUM!B:B,0),0)</f>
        <v>P085</v>
      </c>
      <c r="E1458" s="116">
        <v>2020</v>
      </c>
      <c r="F1458" s="112" t="s">
        <v>7627</v>
      </c>
      <c r="G1458" s="117" t="s">
        <v>16447</v>
      </c>
      <c r="H1458" s="114" t="s">
        <v>6740</v>
      </c>
      <c r="I1458" s="113">
        <f>'19'!J100</f>
        <v>0</v>
      </c>
      <c r="N1458" s="112" t="s">
        <v>4229</v>
      </c>
      <c r="O1458" s="112" t="s">
        <v>634</v>
      </c>
      <c r="P1458" s="112" t="s">
        <v>4177</v>
      </c>
    </row>
    <row r="1459" spans="2:16" ht="12.75">
      <c r="B1459" s="114" t="str">
        <f>INDEX(SUM!D:D,MATCH(SUM!$F$3,SUM!B:B,0),0)</f>
        <v>P085</v>
      </c>
      <c r="E1459" s="116">
        <v>2020</v>
      </c>
      <c r="F1459" s="112" t="s">
        <v>7628</v>
      </c>
      <c r="G1459" s="117" t="s">
        <v>16448</v>
      </c>
      <c r="H1459" s="114" t="s">
        <v>6741</v>
      </c>
      <c r="I1459" s="113">
        <f>'19'!K11</f>
        <v>6</v>
      </c>
      <c r="N1459" s="112" t="s">
        <v>4230</v>
      </c>
      <c r="O1459" s="112" t="s">
        <v>634</v>
      </c>
      <c r="P1459" s="112" t="s">
        <v>4171</v>
      </c>
    </row>
    <row r="1460" spans="2:16" ht="12.75">
      <c r="B1460" s="114" t="str">
        <f>INDEX(SUM!D:D,MATCH(SUM!$F$3,SUM!B:B,0),0)</f>
        <v>P085</v>
      </c>
      <c r="E1460" s="116">
        <v>2020</v>
      </c>
      <c r="F1460" s="112" t="s">
        <v>7629</v>
      </c>
      <c r="G1460" s="117" t="s">
        <v>16449</v>
      </c>
      <c r="H1460" s="114" t="s">
        <v>6741</v>
      </c>
      <c r="I1460" s="113">
        <f>'19'!K12</f>
        <v>0</v>
      </c>
      <c r="N1460" s="112" t="s">
        <v>4231</v>
      </c>
      <c r="O1460" s="112" t="s">
        <v>634</v>
      </c>
      <c r="P1460" s="112" t="s">
        <v>4173</v>
      </c>
    </row>
    <row r="1461" spans="2:16" ht="12.75">
      <c r="B1461" s="114" t="str">
        <f>INDEX(SUM!D:D,MATCH(SUM!$F$3,SUM!B:B,0),0)</f>
        <v>P085</v>
      </c>
      <c r="E1461" s="116">
        <v>2020</v>
      </c>
      <c r="F1461" s="112" t="s">
        <v>7630</v>
      </c>
      <c r="G1461" s="117" t="s">
        <v>16450</v>
      </c>
      <c r="H1461" s="114" t="s">
        <v>6741</v>
      </c>
      <c r="I1461" s="113">
        <f>'19'!K13</f>
        <v>0</v>
      </c>
      <c r="N1461" s="112" t="s">
        <v>4232</v>
      </c>
      <c r="O1461" s="112" t="s">
        <v>634</v>
      </c>
      <c r="P1461" s="112" t="s">
        <v>4175</v>
      </c>
    </row>
    <row r="1462" spans="2:16" ht="12.75">
      <c r="B1462" s="114" t="str">
        <f>INDEX(SUM!D:D,MATCH(SUM!$F$3,SUM!B:B,0),0)</f>
        <v>P085</v>
      </c>
      <c r="E1462" s="116">
        <v>2020</v>
      </c>
      <c r="F1462" s="112" t="s">
        <v>7631</v>
      </c>
      <c r="G1462" s="117" t="s">
        <v>16451</v>
      </c>
      <c r="H1462" s="114" t="s">
        <v>6741</v>
      </c>
      <c r="I1462" s="113">
        <f>'19'!K14</f>
        <v>0</v>
      </c>
      <c r="N1462" s="112" t="s">
        <v>4233</v>
      </c>
      <c r="O1462" s="112" t="s">
        <v>634</v>
      </c>
      <c r="P1462" s="112" t="s">
        <v>4177</v>
      </c>
    </row>
    <row r="1463" spans="2:16" ht="12.75">
      <c r="B1463" s="114" t="str">
        <f>INDEX(SUM!D:D,MATCH(SUM!$F$3,SUM!B:B,0),0)</f>
        <v>P085</v>
      </c>
      <c r="E1463" s="116">
        <v>2020</v>
      </c>
      <c r="F1463" s="112" t="s">
        <v>7632</v>
      </c>
      <c r="G1463" s="117" t="s">
        <v>16452</v>
      </c>
      <c r="H1463" s="114" t="s">
        <v>6741</v>
      </c>
      <c r="I1463" s="113">
        <f>'19'!K15</f>
        <v>0</v>
      </c>
      <c r="N1463" s="112" t="s">
        <v>4234</v>
      </c>
      <c r="O1463" s="112" t="s">
        <v>634</v>
      </c>
      <c r="P1463" s="112" t="s">
        <v>4171</v>
      </c>
    </row>
    <row r="1464" spans="2:16" ht="12.75">
      <c r="B1464" s="114" t="str">
        <f>INDEX(SUM!D:D,MATCH(SUM!$F$3,SUM!B:B,0),0)</f>
        <v>P085</v>
      </c>
      <c r="E1464" s="116">
        <v>2020</v>
      </c>
      <c r="F1464" s="112" t="s">
        <v>7633</v>
      </c>
      <c r="G1464" s="117" t="s">
        <v>16453</v>
      </c>
      <c r="H1464" s="114" t="s">
        <v>6741</v>
      </c>
      <c r="I1464" s="113">
        <f>'19'!K16</f>
        <v>0</v>
      </c>
      <c r="N1464" s="112" t="s">
        <v>4235</v>
      </c>
      <c r="O1464" s="112" t="s">
        <v>634</v>
      </c>
      <c r="P1464" s="112" t="s">
        <v>4173</v>
      </c>
    </row>
    <row r="1465" spans="2:16" ht="12.75">
      <c r="B1465" s="114" t="str">
        <f>INDEX(SUM!D:D,MATCH(SUM!$F$3,SUM!B:B,0),0)</f>
        <v>P085</v>
      </c>
      <c r="E1465" s="116">
        <v>2020</v>
      </c>
      <c r="F1465" s="112" t="s">
        <v>7634</v>
      </c>
      <c r="G1465" s="117" t="s">
        <v>16454</v>
      </c>
      <c r="H1465" s="114" t="s">
        <v>6741</v>
      </c>
      <c r="I1465" s="113">
        <f>'19'!K17</f>
        <v>0</v>
      </c>
      <c r="N1465" s="112" t="s">
        <v>4236</v>
      </c>
      <c r="O1465" s="112" t="s">
        <v>634</v>
      </c>
      <c r="P1465" s="112" t="s">
        <v>4175</v>
      </c>
    </row>
    <row r="1466" spans="2:16" ht="12.75">
      <c r="B1466" s="114" t="str">
        <f>INDEX(SUM!D:D,MATCH(SUM!$F$3,SUM!B:B,0),0)</f>
        <v>P085</v>
      </c>
      <c r="E1466" s="116">
        <v>2020</v>
      </c>
      <c r="F1466" s="112" t="s">
        <v>7635</v>
      </c>
      <c r="G1466" s="117" t="s">
        <v>16455</v>
      </c>
      <c r="H1466" s="114" t="s">
        <v>6741</v>
      </c>
      <c r="I1466" s="113">
        <f>'19'!K18</f>
        <v>0</v>
      </c>
      <c r="N1466" s="112" t="s">
        <v>4237</v>
      </c>
      <c r="O1466" s="112" t="s">
        <v>634</v>
      </c>
      <c r="P1466" s="112" t="s">
        <v>4177</v>
      </c>
    </row>
    <row r="1467" spans="2:16" ht="12.75">
      <c r="B1467" s="114" t="str">
        <f>INDEX(SUM!D:D,MATCH(SUM!$F$3,SUM!B:B,0),0)</f>
        <v>P085</v>
      </c>
      <c r="E1467" s="116">
        <v>2020</v>
      </c>
      <c r="F1467" s="112" t="s">
        <v>7636</v>
      </c>
      <c r="G1467" s="117" t="s">
        <v>16456</v>
      </c>
      <c r="H1467" s="114" t="s">
        <v>6741</v>
      </c>
      <c r="I1467" s="113">
        <f>'19'!K19</f>
        <v>0</v>
      </c>
      <c r="N1467" s="112" t="s">
        <v>4238</v>
      </c>
      <c r="O1467" s="112" t="s">
        <v>634</v>
      </c>
      <c r="P1467" s="112" t="s">
        <v>4171</v>
      </c>
    </row>
    <row r="1468" spans="2:16" ht="12.75">
      <c r="B1468" s="114" t="str">
        <f>INDEX(SUM!D:D,MATCH(SUM!$F$3,SUM!B:B,0),0)</f>
        <v>P085</v>
      </c>
      <c r="E1468" s="116">
        <v>2020</v>
      </c>
      <c r="F1468" s="112" t="s">
        <v>7637</v>
      </c>
      <c r="G1468" s="117" t="s">
        <v>16457</v>
      </c>
      <c r="H1468" s="114" t="s">
        <v>6741</v>
      </c>
      <c r="I1468" s="113">
        <f>'19'!K20</f>
        <v>0</v>
      </c>
      <c r="N1468" s="112" t="s">
        <v>4239</v>
      </c>
      <c r="O1468" s="112" t="s">
        <v>634</v>
      </c>
      <c r="P1468" s="112" t="s">
        <v>4173</v>
      </c>
    </row>
    <row r="1469" spans="2:16" ht="12.75">
      <c r="B1469" s="114" t="str">
        <f>INDEX(SUM!D:D,MATCH(SUM!$F$3,SUM!B:B,0),0)</f>
        <v>P085</v>
      </c>
      <c r="E1469" s="116">
        <v>2020</v>
      </c>
      <c r="F1469" s="112" t="s">
        <v>7638</v>
      </c>
      <c r="G1469" s="117" t="s">
        <v>16458</v>
      </c>
      <c r="H1469" s="114" t="s">
        <v>6741</v>
      </c>
      <c r="I1469" s="113">
        <f>'19'!K21</f>
        <v>0</v>
      </c>
      <c r="N1469" s="112" t="s">
        <v>4240</v>
      </c>
      <c r="O1469" s="112" t="s">
        <v>634</v>
      </c>
      <c r="P1469" s="112" t="s">
        <v>4175</v>
      </c>
    </row>
    <row r="1470" spans="2:16" ht="12.75">
      <c r="B1470" s="114" t="str">
        <f>INDEX(SUM!D:D,MATCH(SUM!$F$3,SUM!B:B,0),0)</f>
        <v>P085</v>
      </c>
      <c r="E1470" s="116">
        <v>2020</v>
      </c>
      <c r="F1470" s="112" t="s">
        <v>7639</v>
      </c>
      <c r="G1470" s="117" t="s">
        <v>16459</v>
      </c>
      <c r="H1470" s="114" t="s">
        <v>6741</v>
      </c>
      <c r="I1470" s="113">
        <f>'19'!K22</f>
        <v>0</v>
      </c>
      <c r="N1470" s="112" t="s">
        <v>4241</v>
      </c>
      <c r="O1470" s="112" t="s">
        <v>634</v>
      </c>
      <c r="P1470" s="112" t="s">
        <v>4177</v>
      </c>
    </row>
    <row r="1471" spans="2:16" ht="12.75">
      <c r="B1471" s="114" t="str">
        <f>INDEX(SUM!D:D,MATCH(SUM!$F$3,SUM!B:B,0),0)</f>
        <v>P085</v>
      </c>
      <c r="E1471" s="116">
        <v>2020</v>
      </c>
      <c r="F1471" s="112" t="s">
        <v>7640</v>
      </c>
      <c r="G1471" s="117" t="s">
        <v>16460</v>
      </c>
      <c r="H1471" s="114" t="s">
        <v>6741</v>
      </c>
      <c r="I1471" s="113">
        <f>'19'!K23</f>
        <v>0</v>
      </c>
      <c r="N1471" s="112" t="s">
        <v>4242</v>
      </c>
      <c r="O1471" s="112" t="s">
        <v>634</v>
      </c>
      <c r="P1471" s="112" t="s">
        <v>4171</v>
      </c>
    </row>
    <row r="1472" spans="2:16" ht="12.75">
      <c r="B1472" s="114" t="str">
        <f>INDEX(SUM!D:D,MATCH(SUM!$F$3,SUM!B:B,0),0)</f>
        <v>P085</v>
      </c>
      <c r="E1472" s="116">
        <v>2020</v>
      </c>
      <c r="F1472" s="112" t="s">
        <v>7641</v>
      </c>
      <c r="G1472" s="117" t="s">
        <v>16461</v>
      </c>
      <c r="H1472" s="114" t="s">
        <v>6741</v>
      </c>
      <c r="I1472" s="113">
        <f>'19'!K24</f>
        <v>0</v>
      </c>
      <c r="N1472" s="112" t="s">
        <v>4243</v>
      </c>
      <c r="O1472" s="112" t="s">
        <v>634</v>
      </c>
      <c r="P1472" s="112" t="s">
        <v>4173</v>
      </c>
    </row>
    <row r="1473" spans="2:16" ht="12.75">
      <c r="B1473" s="114" t="str">
        <f>INDEX(SUM!D:D,MATCH(SUM!$F$3,SUM!B:B,0),0)</f>
        <v>P085</v>
      </c>
      <c r="E1473" s="116">
        <v>2020</v>
      </c>
      <c r="F1473" s="112" t="s">
        <v>7642</v>
      </c>
      <c r="G1473" s="117" t="s">
        <v>16462</v>
      </c>
      <c r="H1473" s="114" t="s">
        <v>6741</v>
      </c>
      <c r="I1473" s="113">
        <f>'19'!K25</f>
        <v>0</v>
      </c>
      <c r="N1473" s="112" t="s">
        <v>4244</v>
      </c>
      <c r="O1473" s="112" t="s">
        <v>634</v>
      </c>
      <c r="P1473" s="112" t="s">
        <v>4175</v>
      </c>
    </row>
    <row r="1474" spans="2:16" ht="12.75">
      <c r="B1474" s="114" t="str">
        <f>INDEX(SUM!D:D,MATCH(SUM!$F$3,SUM!B:B,0),0)</f>
        <v>P085</v>
      </c>
      <c r="E1474" s="116">
        <v>2020</v>
      </c>
      <c r="F1474" s="112" t="s">
        <v>7643</v>
      </c>
      <c r="G1474" s="117" t="s">
        <v>16463</v>
      </c>
      <c r="H1474" s="114" t="s">
        <v>6741</v>
      </c>
      <c r="I1474" s="113">
        <f>'19'!K26</f>
        <v>0</v>
      </c>
      <c r="N1474" s="112" t="s">
        <v>4245</v>
      </c>
      <c r="O1474" s="112" t="s">
        <v>634</v>
      </c>
      <c r="P1474" s="112" t="s">
        <v>4177</v>
      </c>
    </row>
    <row r="1475" spans="2:16" ht="12.75">
      <c r="B1475" s="114" t="str">
        <f>INDEX(SUM!D:D,MATCH(SUM!$F$3,SUM!B:B,0),0)</f>
        <v>P085</v>
      </c>
      <c r="E1475" s="116">
        <v>2020</v>
      </c>
      <c r="F1475" s="112" t="s">
        <v>7644</v>
      </c>
      <c r="G1475" s="117" t="s">
        <v>16464</v>
      </c>
      <c r="H1475" s="114" t="s">
        <v>6741</v>
      </c>
      <c r="I1475" s="113">
        <f>'19'!K27</f>
        <v>0</v>
      </c>
      <c r="N1475" s="112" t="s">
        <v>4246</v>
      </c>
      <c r="O1475" s="112" t="s">
        <v>634</v>
      </c>
      <c r="P1475" s="112" t="s">
        <v>4171</v>
      </c>
    </row>
    <row r="1476" spans="2:16" ht="12.75">
      <c r="B1476" s="114" t="str">
        <f>INDEX(SUM!D:D,MATCH(SUM!$F$3,SUM!B:B,0),0)</f>
        <v>P085</v>
      </c>
      <c r="E1476" s="116">
        <v>2020</v>
      </c>
      <c r="F1476" s="112" t="s">
        <v>7645</v>
      </c>
      <c r="G1476" s="117" t="s">
        <v>16465</v>
      </c>
      <c r="H1476" s="114" t="s">
        <v>6741</v>
      </c>
      <c r="I1476" s="113">
        <f>'19'!K28</f>
        <v>0</v>
      </c>
      <c r="N1476" s="112" t="s">
        <v>4247</v>
      </c>
      <c r="O1476" s="112" t="s">
        <v>634</v>
      </c>
      <c r="P1476" s="112" t="s">
        <v>4173</v>
      </c>
    </row>
    <row r="1477" spans="2:16" ht="12.75">
      <c r="B1477" s="114" t="str">
        <f>INDEX(SUM!D:D,MATCH(SUM!$F$3,SUM!B:B,0),0)</f>
        <v>P085</v>
      </c>
      <c r="E1477" s="116">
        <v>2020</v>
      </c>
      <c r="F1477" s="112" t="s">
        <v>7646</v>
      </c>
      <c r="G1477" s="117" t="s">
        <v>16466</v>
      </c>
      <c r="H1477" s="114" t="s">
        <v>6741</v>
      </c>
      <c r="I1477" s="113">
        <f>'19'!K29</f>
        <v>0</v>
      </c>
      <c r="N1477" s="112" t="s">
        <v>4248</v>
      </c>
      <c r="O1477" s="112" t="s">
        <v>634</v>
      </c>
      <c r="P1477" s="112" t="s">
        <v>4175</v>
      </c>
    </row>
    <row r="1478" spans="2:16" ht="12.75">
      <c r="B1478" s="114" t="str">
        <f>INDEX(SUM!D:D,MATCH(SUM!$F$3,SUM!B:B,0),0)</f>
        <v>P085</v>
      </c>
      <c r="E1478" s="116">
        <v>2020</v>
      </c>
      <c r="F1478" s="112" t="s">
        <v>7647</v>
      </c>
      <c r="G1478" s="117" t="s">
        <v>16467</v>
      </c>
      <c r="H1478" s="114" t="s">
        <v>6741</v>
      </c>
      <c r="I1478" s="113">
        <f>'19'!K30</f>
        <v>0</v>
      </c>
      <c r="N1478" s="112" t="s">
        <v>4249</v>
      </c>
      <c r="O1478" s="112" t="s">
        <v>634</v>
      </c>
      <c r="P1478" s="112" t="s">
        <v>4177</v>
      </c>
    </row>
    <row r="1479" spans="2:16" ht="12.75">
      <c r="B1479" s="114" t="str">
        <f>INDEX(SUM!D:D,MATCH(SUM!$F$3,SUM!B:B,0),0)</f>
        <v>P085</v>
      </c>
      <c r="E1479" s="116">
        <v>2020</v>
      </c>
      <c r="F1479" s="112" t="s">
        <v>7648</v>
      </c>
      <c r="G1479" s="117" t="s">
        <v>16468</v>
      </c>
      <c r="H1479" s="114" t="s">
        <v>6741</v>
      </c>
      <c r="I1479" s="113">
        <f>'19'!K31</f>
        <v>0</v>
      </c>
      <c r="N1479" s="112" t="s">
        <v>4250</v>
      </c>
      <c r="O1479" s="112" t="s">
        <v>634</v>
      </c>
      <c r="P1479" s="112" t="s">
        <v>4171</v>
      </c>
    </row>
    <row r="1480" spans="2:16" ht="12.75">
      <c r="B1480" s="114" t="str">
        <f>INDEX(SUM!D:D,MATCH(SUM!$F$3,SUM!B:B,0),0)</f>
        <v>P085</v>
      </c>
      <c r="E1480" s="116">
        <v>2020</v>
      </c>
      <c r="F1480" s="112" t="s">
        <v>7649</v>
      </c>
      <c r="G1480" s="117" t="s">
        <v>16469</v>
      </c>
      <c r="H1480" s="114" t="s">
        <v>6741</v>
      </c>
      <c r="I1480" s="113">
        <f>'19'!K32</f>
        <v>0</v>
      </c>
      <c r="N1480" s="112" t="s">
        <v>4251</v>
      </c>
      <c r="O1480" s="112" t="s">
        <v>634</v>
      </c>
      <c r="P1480" s="112" t="s">
        <v>4173</v>
      </c>
    </row>
    <row r="1481" spans="2:16" ht="12.75">
      <c r="B1481" s="114" t="str">
        <f>INDEX(SUM!D:D,MATCH(SUM!$F$3,SUM!B:B,0),0)</f>
        <v>P085</v>
      </c>
      <c r="E1481" s="116">
        <v>2020</v>
      </c>
      <c r="F1481" s="112" t="s">
        <v>7650</v>
      </c>
      <c r="G1481" s="117" t="s">
        <v>16470</v>
      </c>
      <c r="H1481" s="114" t="s">
        <v>6741</v>
      </c>
      <c r="I1481" s="113">
        <f>'19'!K33</f>
        <v>0</v>
      </c>
      <c r="N1481" s="112" t="s">
        <v>4252</v>
      </c>
      <c r="O1481" s="112" t="s">
        <v>634</v>
      </c>
      <c r="P1481" s="112" t="s">
        <v>4175</v>
      </c>
    </row>
    <row r="1482" spans="2:16" ht="12.75">
      <c r="B1482" s="114" t="str">
        <f>INDEX(SUM!D:D,MATCH(SUM!$F$3,SUM!B:B,0),0)</f>
        <v>P085</v>
      </c>
      <c r="E1482" s="116">
        <v>2020</v>
      </c>
      <c r="F1482" s="112" t="s">
        <v>7651</v>
      </c>
      <c r="G1482" s="117" t="s">
        <v>16471</v>
      </c>
      <c r="H1482" s="114" t="s">
        <v>6741</v>
      </c>
      <c r="I1482" s="113">
        <f>'19'!K34</f>
        <v>0</v>
      </c>
      <c r="N1482" s="112" t="s">
        <v>4253</v>
      </c>
      <c r="O1482" s="112" t="s">
        <v>634</v>
      </c>
      <c r="P1482" s="112" t="s">
        <v>4177</v>
      </c>
    </row>
    <row r="1483" spans="2:16" ht="12.75">
      <c r="B1483" s="114" t="str">
        <f>INDEX(SUM!D:D,MATCH(SUM!$F$3,SUM!B:B,0),0)</f>
        <v>P085</v>
      </c>
      <c r="E1483" s="116">
        <v>2020</v>
      </c>
      <c r="F1483" s="112" t="s">
        <v>7652</v>
      </c>
      <c r="G1483" s="117" t="s">
        <v>16472</v>
      </c>
      <c r="H1483" s="114" t="s">
        <v>6741</v>
      </c>
      <c r="I1483" s="113">
        <f>'19'!K35</f>
        <v>0</v>
      </c>
      <c r="N1483" s="112" t="s">
        <v>4254</v>
      </c>
      <c r="O1483" s="112" t="s">
        <v>634</v>
      </c>
      <c r="P1483" s="112" t="s">
        <v>4171</v>
      </c>
    </row>
    <row r="1484" spans="2:16" ht="12.75">
      <c r="B1484" s="114" t="str">
        <f>INDEX(SUM!D:D,MATCH(SUM!$F$3,SUM!B:B,0),0)</f>
        <v>P085</v>
      </c>
      <c r="E1484" s="116">
        <v>2020</v>
      </c>
      <c r="F1484" s="112" t="s">
        <v>7653</v>
      </c>
      <c r="G1484" s="117" t="s">
        <v>16473</v>
      </c>
      <c r="H1484" s="114" t="s">
        <v>6741</v>
      </c>
      <c r="I1484" s="113">
        <f>'19'!K36</f>
        <v>0</v>
      </c>
      <c r="N1484" s="112" t="s">
        <v>4255</v>
      </c>
      <c r="O1484" s="112" t="s">
        <v>634</v>
      </c>
      <c r="P1484" s="112" t="s">
        <v>4173</v>
      </c>
    </row>
    <row r="1485" spans="2:16" ht="12.75">
      <c r="B1485" s="114" t="str">
        <f>INDEX(SUM!D:D,MATCH(SUM!$F$3,SUM!B:B,0),0)</f>
        <v>P085</v>
      </c>
      <c r="E1485" s="116">
        <v>2020</v>
      </c>
      <c r="F1485" s="112" t="s">
        <v>7654</v>
      </c>
      <c r="G1485" s="117" t="s">
        <v>16474</v>
      </c>
      <c r="H1485" s="114" t="s">
        <v>6741</v>
      </c>
      <c r="I1485" s="113">
        <f>'19'!K37</f>
        <v>0</v>
      </c>
      <c r="N1485" s="112" t="s">
        <v>4256</v>
      </c>
      <c r="O1485" s="112" t="s">
        <v>634</v>
      </c>
      <c r="P1485" s="112" t="s">
        <v>4175</v>
      </c>
    </row>
    <row r="1486" spans="2:16" ht="12.75">
      <c r="B1486" s="114" t="str">
        <f>INDEX(SUM!D:D,MATCH(SUM!$F$3,SUM!B:B,0),0)</f>
        <v>P085</v>
      </c>
      <c r="E1486" s="116">
        <v>2020</v>
      </c>
      <c r="F1486" s="112" t="s">
        <v>7655</v>
      </c>
      <c r="G1486" s="117" t="s">
        <v>16475</v>
      </c>
      <c r="H1486" s="114" t="s">
        <v>6741</v>
      </c>
      <c r="I1486" s="113">
        <f>'19'!K38</f>
        <v>0</v>
      </c>
      <c r="N1486" s="112" t="s">
        <v>4257</v>
      </c>
      <c r="O1486" s="112" t="s">
        <v>634</v>
      </c>
      <c r="P1486" s="112" t="s">
        <v>4177</v>
      </c>
    </row>
    <row r="1487" spans="2:16" ht="12.75">
      <c r="B1487" s="114" t="str">
        <f>INDEX(SUM!D:D,MATCH(SUM!$F$3,SUM!B:B,0),0)</f>
        <v>P085</v>
      </c>
      <c r="E1487" s="116">
        <v>2020</v>
      </c>
      <c r="F1487" s="112" t="s">
        <v>7656</v>
      </c>
      <c r="G1487" s="117" t="s">
        <v>16476</v>
      </c>
      <c r="H1487" s="114" t="s">
        <v>6741</v>
      </c>
      <c r="I1487" s="113">
        <f>'19'!K39</f>
        <v>0</v>
      </c>
      <c r="N1487" s="112" t="s">
        <v>4258</v>
      </c>
      <c r="O1487" s="112" t="s">
        <v>634</v>
      </c>
      <c r="P1487" s="112" t="s">
        <v>4171</v>
      </c>
    </row>
    <row r="1488" spans="2:16" ht="12.75">
      <c r="B1488" s="114" t="str">
        <f>INDEX(SUM!D:D,MATCH(SUM!$F$3,SUM!B:B,0),0)</f>
        <v>P085</v>
      </c>
      <c r="E1488" s="116">
        <v>2020</v>
      </c>
      <c r="F1488" s="112" t="s">
        <v>7657</v>
      </c>
      <c r="G1488" s="117" t="s">
        <v>16477</v>
      </c>
      <c r="H1488" s="114" t="s">
        <v>6741</v>
      </c>
      <c r="I1488" s="113">
        <f>'19'!K40</f>
        <v>0</v>
      </c>
      <c r="N1488" s="112" t="s">
        <v>4259</v>
      </c>
      <c r="O1488" s="112" t="s">
        <v>634</v>
      </c>
      <c r="P1488" s="112" t="s">
        <v>4173</v>
      </c>
    </row>
    <row r="1489" spans="2:16" ht="12.75">
      <c r="B1489" s="114" t="str">
        <f>INDEX(SUM!D:D,MATCH(SUM!$F$3,SUM!B:B,0),0)</f>
        <v>P085</v>
      </c>
      <c r="E1489" s="116">
        <v>2020</v>
      </c>
      <c r="F1489" s="112" t="s">
        <v>7658</v>
      </c>
      <c r="G1489" s="117" t="s">
        <v>16478</v>
      </c>
      <c r="H1489" s="114" t="s">
        <v>6741</v>
      </c>
      <c r="I1489" s="113">
        <f>'19'!K41</f>
        <v>0</v>
      </c>
      <c r="N1489" s="112" t="s">
        <v>4260</v>
      </c>
      <c r="O1489" s="112" t="s">
        <v>634</v>
      </c>
      <c r="P1489" s="112" t="s">
        <v>4175</v>
      </c>
    </row>
    <row r="1490" spans="2:16" ht="12.75">
      <c r="B1490" s="114" t="str">
        <f>INDEX(SUM!D:D,MATCH(SUM!$F$3,SUM!B:B,0),0)</f>
        <v>P085</v>
      </c>
      <c r="E1490" s="116">
        <v>2020</v>
      </c>
      <c r="F1490" s="112" t="s">
        <v>7659</v>
      </c>
      <c r="G1490" s="117" t="s">
        <v>16479</v>
      </c>
      <c r="H1490" s="114" t="s">
        <v>6741</v>
      </c>
      <c r="I1490" s="113">
        <f>'19'!K42</f>
        <v>0</v>
      </c>
      <c r="N1490" s="112" t="s">
        <v>4261</v>
      </c>
      <c r="O1490" s="112" t="s">
        <v>634</v>
      </c>
      <c r="P1490" s="112" t="s">
        <v>4177</v>
      </c>
    </row>
    <row r="1491" spans="2:16" ht="12.75">
      <c r="B1491" s="114" t="str">
        <f>INDEX(SUM!D:D,MATCH(SUM!$F$3,SUM!B:B,0),0)</f>
        <v>P085</v>
      </c>
      <c r="E1491" s="116">
        <v>2020</v>
      </c>
      <c r="F1491" s="112" t="s">
        <v>7660</v>
      </c>
      <c r="G1491" s="117" t="s">
        <v>16480</v>
      </c>
      <c r="H1491" s="114" t="s">
        <v>6741</v>
      </c>
      <c r="I1491" s="113">
        <f>'19'!K43</f>
        <v>0</v>
      </c>
      <c r="N1491" s="112" t="s">
        <v>4262</v>
      </c>
      <c r="O1491" s="112" t="s">
        <v>634</v>
      </c>
      <c r="P1491" s="112" t="s">
        <v>4171</v>
      </c>
    </row>
    <row r="1492" spans="2:16" ht="12.75">
      <c r="B1492" s="114" t="str">
        <f>INDEX(SUM!D:D,MATCH(SUM!$F$3,SUM!B:B,0),0)</f>
        <v>P085</v>
      </c>
      <c r="E1492" s="116">
        <v>2020</v>
      </c>
      <c r="F1492" s="112" t="s">
        <v>7661</v>
      </c>
      <c r="G1492" s="117" t="s">
        <v>16481</v>
      </c>
      <c r="H1492" s="114" t="s">
        <v>6741</v>
      </c>
      <c r="I1492" s="113">
        <f>'19'!K44</f>
        <v>0</v>
      </c>
      <c r="N1492" s="112" t="s">
        <v>4263</v>
      </c>
      <c r="O1492" s="112" t="s">
        <v>634</v>
      </c>
      <c r="P1492" s="112" t="s">
        <v>4173</v>
      </c>
    </row>
    <row r="1493" spans="2:16" ht="12.75">
      <c r="B1493" s="114" t="str">
        <f>INDEX(SUM!D:D,MATCH(SUM!$F$3,SUM!B:B,0),0)</f>
        <v>P085</v>
      </c>
      <c r="E1493" s="116">
        <v>2020</v>
      </c>
      <c r="F1493" s="112" t="s">
        <v>7662</v>
      </c>
      <c r="G1493" s="117" t="s">
        <v>16482</v>
      </c>
      <c r="H1493" s="114" t="s">
        <v>6741</v>
      </c>
      <c r="I1493" s="113">
        <f>'19'!K45</f>
        <v>0</v>
      </c>
      <c r="N1493" s="112" t="s">
        <v>4264</v>
      </c>
      <c r="O1493" s="112" t="s">
        <v>634</v>
      </c>
      <c r="P1493" s="112" t="s">
        <v>4175</v>
      </c>
    </row>
    <row r="1494" spans="2:16" ht="12.75">
      <c r="B1494" s="114" t="str">
        <f>INDEX(SUM!D:D,MATCH(SUM!$F$3,SUM!B:B,0),0)</f>
        <v>P085</v>
      </c>
      <c r="E1494" s="116">
        <v>2020</v>
      </c>
      <c r="F1494" s="112" t="s">
        <v>7663</v>
      </c>
      <c r="G1494" s="117" t="s">
        <v>16483</v>
      </c>
      <c r="H1494" s="114" t="s">
        <v>6741</v>
      </c>
      <c r="I1494" s="113">
        <f>'19'!K46</f>
        <v>0</v>
      </c>
      <c r="N1494" s="112" t="s">
        <v>4265</v>
      </c>
      <c r="O1494" s="112" t="s">
        <v>634</v>
      </c>
      <c r="P1494" s="112" t="s">
        <v>4177</v>
      </c>
    </row>
    <row r="1495" spans="2:16" ht="12.75">
      <c r="B1495" s="114" t="str">
        <f>INDEX(SUM!D:D,MATCH(SUM!$F$3,SUM!B:B,0),0)</f>
        <v>P085</v>
      </c>
      <c r="E1495" s="116">
        <v>2020</v>
      </c>
      <c r="F1495" s="112" t="s">
        <v>7664</v>
      </c>
      <c r="G1495" s="117" t="s">
        <v>16484</v>
      </c>
      <c r="H1495" s="114" t="s">
        <v>6741</v>
      </c>
      <c r="I1495" s="113">
        <f>'19'!K47</f>
        <v>0</v>
      </c>
      <c r="N1495" s="112" t="s">
        <v>4266</v>
      </c>
      <c r="O1495" s="112" t="s">
        <v>634</v>
      </c>
      <c r="P1495" s="112" t="s">
        <v>4171</v>
      </c>
    </row>
    <row r="1496" spans="2:16" ht="12.75">
      <c r="B1496" s="114" t="str">
        <f>INDEX(SUM!D:D,MATCH(SUM!$F$3,SUM!B:B,0),0)</f>
        <v>P085</v>
      </c>
      <c r="E1496" s="116">
        <v>2020</v>
      </c>
      <c r="F1496" s="112" t="s">
        <v>7665</v>
      </c>
      <c r="G1496" s="117" t="s">
        <v>16485</v>
      </c>
      <c r="H1496" s="114" t="s">
        <v>6741</v>
      </c>
      <c r="I1496" s="113">
        <f>'19'!K48</f>
        <v>0</v>
      </c>
      <c r="N1496" s="112" t="s">
        <v>4267</v>
      </c>
      <c r="O1496" s="112" t="s">
        <v>634</v>
      </c>
      <c r="P1496" s="112" t="s">
        <v>4173</v>
      </c>
    </row>
    <row r="1497" spans="2:16" ht="12.75">
      <c r="B1497" s="114" t="str">
        <f>INDEX(SUM!D:D,MATCH(SUM!$F$3,SUM!B:B,0),0)</f>
        <v>P085</v>
      </c>
      <c r="E1497" s="116">
        <v>2020</v>
      </c>
      <c r="F1497" s="112" t="s">
        <v>7666</v>
      </c>
      <c r="G1497" s="117" t="s">
        <v>16486</v>
      </c>
      <c r="H1497" s="114" t="s">
        <v>6741</v>
      </c>
      <c r="I1497" s="113">
        <f>'19'!K49</f>
        <v>0</v>
      </c>
      <c r="N1497" s="112" t="s">
        <v>4268</v>
      </c>
      <c r="O1497" s="112" t="s">
        <v>634</v>
      </c>
      <c r="P1497" s="112" t="s">
        <v>4175</v>
      </c>
    </row>
    <row r="1498" spans="2:16" ht="12.75">
      <c r="B1498" s="114" t="str">
        <f>INDEX(SUM!D:D,MATCH(SUM!$F$3,SUM!B:B,0),0)</f>
        <v>P085</v>
      </c>
      <c r="E1498" s="116">
        <v>2020</v>
      </c>
      <c r="F1498" s="112" t="s">
        <v>7667</v>
      </c>
      <c r="G1498" s="117" t="s">
        <v>16487</v>
      </c>
      <c r="H1498" s="114" t="s">
        <v>6741</v>
      </c>
      <c r="I1498" s="113">
        <f>'19'!K50</f>
        <v>0</v>
      </c>
      <c r="N1498" s="112" t="s">
        <v>4269</v>
      </c>
      <c r="O1498" s="112" t="s">
        <v>634</v>
      </c>
      <c r="P1498" s="112" t="s">
        <v>4177</v>
      </c>
    </row>
    <row r="1499" spans="2:16" ht="12.75">
      <c r="B1499" s="114" t="str">
        <f>INDEX(SUM!D:D,MATCH(SUM!$F$3,SUM!B:B,0),0)</f>
        <v>P085</v>
      </c>
      <c r="E1499" s="116">
        <v>2020</v>
      </c>
      <c r="F1499" s="112" t="s">
        <v>7668</v>
      </c>
      <c r="G1499" s="117" t="s">
        <v>16488</v>
      </c>
      <c r="H1499" s="114" t="s">
        <v>6741</v>
      </c>
      <c r="I1499" s="113">
        <f>'19'!K51</f>
        <v>0</v>
      </c>
      <c r="N1499" s="112" t="s">
        <v>4270</v>
      </c>
      <c r="O1499" s="112" t="s">
        <v>634</v>
      </c>
      <c r="P1499" s="112" t="s">
        <v>4171</v>
      </c>
    </row>
    <row r="1500" spans="2:16" ht="12.75">
      <c r="B1500" s="114" t="str">
        <f>INDEX(SUM!D:D,MATCH(SUM!$F$3,SUM!B:B,0),0)</f>
        <v>P085</v>
      </c>
      <c r="E1500" s="116">
        <v>2020</v>
      </c>
      <c r="F1500" s="112" t="s">
        <v>7669</v>
      </c>
      <c r="G1500" s="117" t="s">
        <v>16489</v>
      </c>
      <c r="H1500" s="114" t="s">
        <v>6741</v>
      </c>
      <c r="I1500" s="113">
        <f>'19'!K52</f>
        <v>0</v>
      </c>
      <c r="N1500" s="112" t="s">
        <v>4271</v>
      </c>
      <c r="O1500" s="112" t="s">
        <v>634</v>
      </c>
      <c r="P1500" s="112" t="s">
        <v>4173</v>
      </c>
    </row>
    <row r="1501" spans="2:16" ht="12.75">
      <c r="B1501" s="114" t="str">
        <f>INDEX(SUM!D:D,MATCH(SUM!$F$3,SUM!B:B,0),0)</f>
        <v>P085</v>
      </c>
      <c r="E1501" s="116">
        <v>2020</v>
      </c>
      <c r="F1501" s="112" t="s">
        <v>7670</v>
      </c>
      <c r="G1501" s="117" t="s">
        <v>16490</v>
      </c>
      <c r="H1501" s="114" t="s">
        <v>6741</v>
      </c>
      <c r="I1501" s="113">
        <f>'19'!K53</f>
        <v>0</v>
      </c>
      <c r="N1501" s="112" t="s">
        <v>4272</v>
      </c>
      <c r="O1501" s="112" t="s">
        <v>634</v>
      </c>
      <c r="P1501" s="112" t="s">
        <v>4175</v>
      </c>
    </row>
    <row r="1502" spans="2:16" ht="12.75">
      <c r="B1502" s="114" t="str">
        <f>INDEX(SUM!D:D,MATCH(SUM!$F$3,SUM!B:B,0),0)</f>
        <v>P085</v>
      </c>
      <c r="E1502" s="116">
        <v>2020</v>
      </c>
      <c r="F1502" s="112" t="s">
        <v>7671</v>
      </c>
      <c r="G1502" s="117" t="s">
        <v>16491</v>
      </c>
      <c r="H1502" s="114" t="s">
        <v>6741</v>
      </c>
      <c r="I1502" s="113">
        <f>'19'!K54</f>
        <v>0</v>
      </c>
      <c r="N1502" s="112" t="s">
        <v>4273</v>
      </c>
      <c r="O1502" s="112" t="s">
        <v>634</v>
      </c>
      <c r="P1502" s="112" t="s">
        <v>4177</v>
      </c>
    </row>
    <row r="1503" spans="2:16" ht="12.75">
      <c r="B1503" s="114" t="str">
        <f>INDEX(SUM!D:D,MATCH(SUM!$F$3,SUM!B:B,0),0)</f>
        <v>P085</v>
      </c>
      <c r="E1503" s="116">
        <v>2020</v>
      </c>
      <c r="F1503" s="112" t="s">
        <v>7672</v>
      </c>
      <c r="G1503" s="117" t="s">
        <v>16492</v>
      </c>
      <c r="H1503" s="114" t="s">
        <v>6741</v>
      </c>
      <c r="I1503" s="113">
        <f>'19'!K55</f>
        <v>0</v>
      </c>
      <c r="N1503" s="112" t="s">
        <v>4274</v>
      </c>
      <c r="O1503" s="112" t="s">
        <v>634</v>
      </c>
      <c r="P1503" s="112" t="s">
        <v>4275</v>
      </c>
    </row>
    <row r="1504" spans="2:16" ht="12.75">
      <c r="B1504" s="114" t="str">
        <f>INDEX(SUM!D:D,MATCH(SUM!$F$3,SUM!B:B,0),0)</f>
        <v>P085</v>
      </c>
      <c r="E1504" s="116">
        <v>2020</v>
      </c>
      <c r="F1504" s="112" t="s">
        <v>7673</v>
      </c>
      <c r="G1504" s="117" t="s">
        <v>16493</v>
      </c>
      <c r="H1504" s="114" t="s">
        <v>6741</v>
      </c>
      <c r="I1504" s="113">
        <f>'19'!K56</f>
        <v>0</v>
      </c>
      <c r="N1504" s="112" t="s">
        <v>4276</v>
      </c>
      <c r="O1504" s="112" t="s">
        <v>634</v>
      </c>
      <c r="P1504" s="112" t="s">
        <v>4275</v>
      </c>
    </row>
    <row r="1505" spans="2:16" ht="12.75">
      <c r="B1505" s="114" t="str">
        <f>INDEX(SUM!D:D,MATCH(SUM!$F$3,SUM!B:B,0),0)</f>
        <v>P085</v>
      </c>
      <c r="E1505" s="116">
        <v>2020</v>
      </c>
      <c r="F1505" s="112" t="s">
        <v>7674</v>
      </c>
      <c r="G1505" s="117" t="s">
        <v>16494</v>
      </c>
      <c r="H1505" s="114" t="s">
        <v>6741</v>
      </c>
      <c r="I1505" s="113">
        <f>'19'!K57</f>
        <v>0</v>
      </c>
      <c r="N1505" s="112" t="s">
        <v>4277</v>
      </c>
      <c r="O1505" s="112" t="s">
        <v>634</v>
      </c>
      <c r="P1505" s="112" t="s">
        <v>4275</v>
      </c>
    </row>
    <row r="1506" spans="2:16" ht="12.75">
      <c r="B1506" s="114" t="str">
        <f>INDEX(SUM!D:D,MATCH(SUM!$F$3,SUM!B:B,0),0)</f>
        <v>P085</v>
      </c>
      <c r="E1506" s="116">
        <v>2020</v>
      </c>
      <c r="F1506" s="112" t="s">
        <v>7675</v>
      </c>
      <c r="G1506" s="117" t="s">
        <v>16495</v>
      </c>
      <c r="H1506" s="114" t="s">
        <v>6741</v>
      </c>
      <c r="I1506" s="113">
        <f>'19'!K58</f>
        <v>0</v>
      </c>
      <c r="N1506" s="112" t="s">
        <v>4278</v>
      </c>
      <c r="O1506" s="112" t="s">
        <v>634</v>
      </c>
      <c r="P1506" s="112" t="s">
        <v>4168</v>
      </c>
    </row>
    <row r="1507" spans="2:16" ht="12.75">
      <c r="B1507" s="114" t="str">
        <f>INDEX(SUM!D:D,MATCH(SUM!$F$3,SUM!B:B,0),0)</f>
        <v>P085</v>
      </c>
      <c r="E1507" s="116">
        <v>2020</v>
      </c>
      <c r="F1507" s="112" t="s">
        <v>7676</v>
      </c>
      <c r="G1507" s="117" t="s">
        <v>16496</v>
      </c>
      <c r="H1507" s="114" t="s">
        <v>6741</v>
      </c>
      <c r="I1507" s="113">
        <f>'19'!K59</f>
        <v>0</v>
      </c>
      <c r="N1507" s="112" t="s">
        <v>4279</v>
      </c>
      <c r="O1507" s="112" t="s">
        <v>634</v>
      </c>
      <c r="P1507" s="112" t="s">
        <v>4168</v>
      </c>
    </row>
    <row r="1508" spans="2:16" ht="12.75">
      <c r="B1508" s="114" t="str">
        <f>INDEX(SUM!D:D,MATCH(SUM!$F$3,SUM!B:B,0),0)</f>
        <v>P085</v>
      </c>
      <c r="E1508" s="116">
        <v>2020</v>
      </c>
      <c r="F1508" s="112" t="s">
        <v>7677</v>
      </c>
      <c r="G1508" s="117" t="s">
        <v>16497</v>
      </c>
      <c r="H1508" s="114" t="s">
        <v>6741</v>
      </c>
      <c r="I1508" s="113">
        <f>'19'!K60</f>
        <v>0</v>
      </c>
      <c r="N1508" s="112" t="s">
        <v>4280</v>
      </c>
      <c r="O1508" s="112" t="s">
        <v>634</v>
      </c>
      <c r="P1508" s="112" t="s">
        <v>4168</v>
      </c>
    </row>
    <row r="1509" spans="2:16" ht="12.75">
      <c r="B1509" s="114" t="str">
        <f>INDEX(SUM!D:D,MATCH(SUM!$F$3,SUM!B:B,0),0)</f>
        <v>P085</v>
      </c>
      <c r="E1509" s="116">
        <v>2020</v>
      </c>
      <c r="F1509" s="112" t="s">
        <v>7678</v>
      </c>
      <c r="G1509" s="117" t="s">
        <v>16498</v>
      </c>
      <c r="H1509" s="114" t="s">
        <v>6741</v>
      </c>
      <c r="I1509" s="113">
        <f>'19'!K61</f>
        <v>0</v>
      </c>
      <c r="N1509" s="112" t="s">
        <v>4281</v>
      </c>
      <c r="O1509" s="112" t="s">
        <v>634</v>
      </c>
      <c r="P1509" s="112" t="s">
        <v>4282</v>
      </c>
    </row>
    <row r="1510" spans="2:16" ht="12.75">
      <c r="B1510" s="114" t="str">
        <f>INDEX(SUM!D:D,MATCH(SUM!$F$3,SUM!B:B,0),0)</f>
        <v>P085</v>
      </c>
      <c r="E1510" s="116">
        <v>2020</v>
      </c>
      <c r="F1510" s="112" t="s">
        <v>7679</v>
      </c>
      <c r="G1510" s="117" t="s">
        <v>16499</v>
      </c>
      <c r="H1510" s="114" t="s">
        <v>6741</v>
      </c>
      <c r="I1510" s="113">
        <f>'19'!K62</f>
        <v>0</v>
      </c>
      <c r="N1510" s="112" t="s">
        <v>4283</v>
      </c>
      <c r="O1510" s="112" t="s">
        <v>634</v>
      </c>
      <c r="P1510" s="112" t="s">
        <v>4282</v>
      </c>
    </row>
    <row r="1511" spans="2:16" ht="12.75">
      <c r="B1511" s="114" t="str">
        <f>INDEX(SUM!D:D,MATCH(SUM!$F$3,SUM!B:B,0),0)</f>
        <v>P085</v>
      </c>
      <c r="E1511" s="116">
        <v>2020</v>
      </c>
      <c r="F1511" s="112" t="s">
        <v>7680</v>
      </c>
      <c r="G1511" s="117" t="s">
        <v>16500</v>
      </c>
      <c r="H1511" s="114" t="s">
        <v>6741</v>
      </c>
      <c r="I1511" s="113">
        <f>'19'!K63</f>
        <v>0</v>
      </c>
      <c r="N1511" s="112" t="s">
        <v>4284</v>
      </c>
      <c r="O1511" s="112" t="s">
        <v>634</v>
      </c>
      <c r="P1511" s="112" t="s">
        <v>4282</v>
      </c>
    </row>
    <row r="1512" spans="2:16" ht="12.75">
      <c r="B1512" s="114" t="str">
        <f>INDEX(SUM!D:D,MATCH(SUM!$F$3,SUM!B:B,0),0)</f>
        <v>P085</v>
      </c>
      <c r="E1512" s="116">
        <v>2020</v>
      </c>
      <c r="F1512" s="112" t="s">
        <v>7681</v>
      </c>
      <c r="G1512" s="117" t="s">
        <v>16501</v>
      </c>
      <c r="H1512" s="114" t="s">
        <v>6741</v>
      </c>
      <c r="I1512" s="113">
        <f>'19'!K64</f>
        <v>0</v>
      </c>
      <c r="N1512" s="112" t="s">
        <v>4285</v>
      </c>
      <c r="O1512" s="112" t="s">
        <v>634</v>
      </c>
      <c r="P1512" s="112" t="s">
        <v>4282</v>
      </c>
    </row>
    <row r="1513" spans="2:16" ht="12.75">
      <c r="B1513" s="114" t="str">
        <f>INDEX(SUM!D:D,MATCH(SUM!$F$3,SUM!B:B,0),0)</f>
        <v>P085</v>
      </c>
      <c r="E1513" s="116">
        <v>2020</v>
      </c>
      <c r="F1513" s="112" t="s">
        <v>7682</v>
      </c>
      <c r="G1513" s="117" t="s">
        <v>16502</v>
      </c>
      <c r="H1513" s="114" t="s">
        <v>6741</v>
      </c>
      <c r="I1513" s="113">
        <f>'19'!K65</f>
        <v>0</v>
      </c>
      <c r="N1513" s="112" t="s">
        <v>4286</v>
      </c>
      <c r="O1513" s="112" t="s">
        <v>634</v>
      </c>
      <c r="P1513" s="112" t="s">
        <v>4282</v>
      </c>
    </row>
    <row r="1514" spans="2:16" ht="12.75">
      <c r="B1514" s="114" t="str">
        <f>INDEX(SUM!D:D,MATCH(SUM!$F$3,SUM!B:B,0),0)</f>
        <v>P085</v>
      </c>
      <c r="E1514" s="116">
        <v>2020</v>
      </c>
      <c r="F1514" s="112" t="s">
        <v>7683</v>
      </c>
      <c r="G1514" s="117" t="s">
        <v>16503</v>
      </c>
      <c r="H1514" s="114" t="s">
        <v>6741</v>
      </c>
      <c r="I1514" s="113">
        <f>'19'!K66</f>
        <v>0</v>
      </c>
      <c r="N1514" s="112" t="s">
        <v>4287</v>
      </c>
      <c r="O1514" s="112" t="s">
        <v>634</v>
      </c>
      <c r="P1514" s="112" t="s">
        <v>4288</v>
      </c>
    </row>
    <row r="1515" spans="2:16" ht="12.75">
      <c r="B1515" s="114" t="str">
        <f>INDEX(SUM!D:D,MATCH(SUM!$F$3,SUM!B:B,0),0)</f>
        <v>P085</v>
      </c>
      <c r="E1515" s="116">
        <v>2020</v>
      </c>
      <c r="F1515" s="112" t="s">
        <v>7684</v>
      </c>
      <c r="G1515" s="117" t="s">
        <v>16504</v>
      </c>
      <c r="H1515" s="114" t="s">
        <v>6741</v>
      </c>
      <c r="I1515" s="113">
        <f>'19'!K67</f>
        <v>0</v>
      </c>
      <c r="N1515" s="112" t="s">
        <v>4289</v>
      </c>
      <c r="O1515" s="112" t="s">
        <v>634</v>
      </c>
      <c r="P1515" s="112" t="s">
        <v>4288</v>
      </c>
    </row>
    <row r="1516" spans="2:16" ht="12.75">
      <c r="B1516" s="114" t="str">
        <f>INDEX(SUM!D:D,MATCH(SUM!$F$3,SUM!B:B,0),0)</f>
        <v>P085</v>
      </c>
      <c r="E1516" s="116">
        <v>2020</v>
      </c>
      <c r="F1516" s="112" t="s">
        <v>7685</v>
      </c>
      <c r="G1516" s="117" t="s">
        <v>16505</v>
      </c>
      <c r="H1516" s="114" t="s">
        <v>6741</v>
      </c>
      <c r="I1516" s="113">
        <f>'19'!K68</f>
        <v>0</v>
      </c>
      <c r="N1516" s="112" t="s">
        <v>4290</v>
      </c>
      <c r="O1516" s="112" t="s">
        <v>634</v>
      </c>
      <c r="P1516" s="112" t="s">
        <v>4288</v>
      </c>
    </row>
    <row r="1517" spans="2:16" ht="12.75">
      <c r="B1517" s="114" t="str">
        <f>INDEX(SUM!D:D,MATCH(SUM!$F$3,SUM!B:B,0),0)</f>
        <v>P085</v>
      </c>
      <c r="E1517" s="116">
        <v>2020</v>
      </c>
      <c r="F1517" s="112" t="s">
        <v>7686</v>
      </c>
      <c r="G1517" s="117" t="s">
        <v>16506</v>
      </c>
      <c r="H1517" s="114" t="s">
        <v>6741</v>
      </c>
      <c r="I1517" s="113">
        <f>'19'!K69</f>
        <v>0</v>
      </c>
      <c r="N1517" s="112" t="s">
        <v>4291</v>
      </c>
      <c r="O1517" s="112" t="s">
        <v>634</v>
      </c>
      <c r="P1517" s="112" t="s">
        <v>4288</v>
      </c>
    </row>
    <row r="1518" spans="2:16" ht="12.75">
      <c r="B1518" s="114" t="str">
        <f>INDEX(SUM!D:D,MATCH(SUM!$F$3,SUM!B:B,0),0)</f>
        <v>P085</v>
      </c>
      <c r="E1518" s="116">
        <v>2020</v>
      </c>
      <c r="F1518" s="112" t="s">
        <v>7687</v>
      </c>
      <c r="G1518" s="117" t="s">
        <v>16507</v>
      </c>
      <c r="H1518" s="114" t="s">
        <v>6741</v>
      </c>
      <c r="I1518" s="113">
        <f>'19'!K70</f>
        <v>0</v>
      </c>
      <c r="N1518" s="112" t="s">
        <v>4292</v>
      </c>
      <c r="O1518" s="112" t="s">
        <v>634</v>
      </c>
      <c r="P1518" s="112" t="s">
        <v>4288</v>
      </c>
    </row>
    <row r="1519" spans="2:16" ht="12.75">
      <c r="B1519" s="114" t="str">
        <f>INDEX(SUM!D:D,MATCH(SUM!$F$3,SUM!B:B,0),0)</f>
        <v>P085</v>
      </c>
      <c r="E1519" s="116">
        <v>2020</v>
      </c>
      <c r="F1519" s="112" t="s">
        <v>7688</v>
      </c>
      <c r="G1519" s="117" t="s">
        <v>16508</v>
      </c>
      <c r="H1519" s="114" t="s">
        <v>6741</v>
      </c>
      <c r="I1519" s="113">
        <f>'19'!K71</f>
        <v>0</v>
      </c>
      <c r="N1519" s="112" t="s">
        <v>4293</v>
      </c>
      <c r="O1519" s="112" t="s">
        <v>634</v>
      </c>
      <c r="P1519" s="112" t="s">
        <v>4288</v>
      </c>
    </row>
    <row r="1520" spans="2:16" ht="12.75">
      <c r="B1520" s="114" t="str">
        <f>INDEX(SUM!D:D,MATCH(SUM!$F$3,SUM!B:B,0),0)</f>
        <v>P085</v>
      </c>
      <c r="E1520" s="116">
        <v>2020</v>
      </c>
      <c r="F1520" s="112" t="s">
        <v>7689</v>
      </c>
      <c r="G1520" s="117" t="s">
        <v>16509</v>
      </c>
      <c r="H1520" s="114" t="s">
        <v>6741</v>
      </c>
      <c r="I1520" s="113">
        <f>'19'!K72</f>
        <v>0</v>
      </c>
      <c r="N1520" s="112" t="s">
        <v>4294</v>
      </c>
      <c r="O1520" s="112" t="s">
        <v>634</v>
      </c>
      <c r="P1520" s="112" t="s">
        <v>4288</v>
      </c>
    </row>
    <row r="1521" spans="2:16" ht="12.75">
      <c r="B1521" s="114" t="str">
        <f>INDEX(SUM!D:D,MATCH(SUM!$F$3,SUM!B:B,0),0)</f>
        <v>P085</v>
      </c>
      <c r="E1521" s="116">
        <v>2020</v>
      </c>
      <c r="F1521" s="112" t="s">
        <v>7690</v>
      </c>
      <c r="G1521" s="117" t="s">
        <v>16510</v>
      </c>
      <c r="H1521" s="114" t="s">
        <v>6741</v>
      </c>
      <c r="I1521" s="113">
        <f>'19'!K73</f>
        <v>0</v>
      </c>
      <c r="N1521" s="112" t="s">
        <v>4295</v>
      </c>
      <c r="O1521" s="112" t="s">
        <v>634</v>
      </c>
      <c r="P1521" s="112" t="s">
        <v>4288</v>
      </c>
    </row>
    <row r="1522" spans="2:16" ht="12.75">
      <c r="B1522" s="114" t="str">
        <f>INDEX(SUM!D:D,MATCH(SUM!$F$3,SUM!B:B,0),0)</f>
        <v>P085</v>
      </c>
      <c r="E1522" s="116">
        <v>2020</v>
      </c>
      <c r="F1522" s="112" t="s">
        <v>7691</v>
      </c>
      <c r="G1522" s="117" t="s">
        <v>16511</v>
      </c>
      <c r="H1522" s="114" t="s">
        <v>6741</v>
      </c>
      <c r="I1522" s="113">
        <f>'19'!K74</f>
        <v>0</v>
      </c>
      <c r="N1522" s="112" t="s">
        <v>4296</v>
      </c>
      <c r="O1522" s="112" t="s">
        <v>634</v>
      </c>
      <c r="P1522" s="112" t="s">
        <v>4288</v>
      </c>
    </row>
    <row r="1523" spans="2:16" ht="12.75">
      <c r="B1523" s="114" t="str">
        <f>INDEX(SUM!D:D,MATCH(SUM!$F$3,SUM!B:B,0),0)</f>
        <v>P085</v>
      </c>
      <c r="E1523" s="116">
        <v>2020</v>
      </c>
      <c r="F1523" s="112" t="s">
        <v>7692</v>
      </c>
      <c r="G1523" s="117" t="s">
        <v>16512</v>
      </c>
      <c r="H1523" s="114" t="s">
        <v>6741</v>
      </c>
      <c r="I1523" s="113">
        <f>'19'!K75</f>
        <v>0</v>
      </c>
      <c r="N1523" s="112" t="s">
        <v>4297</v>
      </c>
      <c r="O1523" s="112" t="s">
        <v>634</v>
      </c>
      <c r="P1523" s="112" t="s">
        <v>4298</v>
      </c>
    </row>
    <row r="1524" spans="2:16" ht="12.75">
      <c r="B1524" s="114" t="str">
        <f>INDEX(SUM!D:D,MATCH(SUM!$F$3,SUM!B:B,0),0)</f>
        <v>P085</v>
      </c>
      <c r="E1524" s="116">
        <v>2020</v>
      </c>
      <c r="F1524" s="112" t="s">
        <v>7693</v>
      </c>
      <c r="G1524" s="117" t="s">
        <v>16513</v>
      </c>
      <c r="H1524" s="114" t="s">
        <v>6741</v>
      </c>
      <c r="I1524" s="113">
        <f>'19'!K76</f>
        <v>0</v>
      </c>
      <c r="N1524" s="112" t="s">
        <v>4299</v>
      </c>
      <c r="O1524" s="112" t="s">
        <v>634</v>
      </c>
      <c r="P1524" s="112" t="s">
        <v>4298</v>
      </c>
    </row>
    <row r="1525" spans="2:16" ht="12.75">
      <c r="B1525" s="114" t="str">
        <f>INDEX(SUM!D:D,MATCH(SUM!$F$3,SUM!B:B,0),0)</f>
        <v>P085</v>
      </c>
      <c r="E1525" s="116">
        <v>2020</v>
      </c>
      <c r="F1525" s="112" t="s">
        <v>7694</v>
      </c>
      <c r="G1525" s="117" t="s">
        <v>16514</v>
      </c>
      <c r="H1525" s="114" t="s">
        <v>6741</v>
      </c>
      <c r="I1525" s="113">
        <f>'19'!K77</f>
        <v>0</v>
      </c>
      <c r="N1525" s="112" t="s">
        <v>4300</v>
      </c>
      <c r="O1525" s="112" t="s">
        <v>634</v>
      </c>
      <c r="P1525" s="112" t="s">
        <v>4298</v>
      </c>
    </row>
    <row r="1526" spans="2:16" ht="12.75">
      <c r="B1526" s="114" t="str">
        <f>INDEX(SUM!D:D,MATCH(SUM!$F$3,SUM!B:B,0),0)</f>
        <v>P085</v>
      </c>
      <c r="E1526" s="116">
        <v>2020</v>
      </c>
      <c r="F1526" s="112" t="s">
        <v>7695</v>
      </c>
      <c r="G1526" s="117" t="s">
        <v>16515</v>
      </c>
      <c r="H1526" s="114" t="s">
        <v>6741</v>
      </c>
      <c r="I1526" s="113">
        <f>'19'!K78</f>
        <v>0</v>
      </c>
      <c r="N1526" s="112" t="s">
        <v>4301</v>
      </c>
      <c r="O1526" s="112" t="s">
        <v>634</v>
      </c>
      <c r="P1526" s="112" t="s">
        <v>4298</v>
      </c>
    </row>
    <row r="1527" spans="2:16" ht="12.75">
      <c r="B1527" s="114" t="str">
        <f>INDEX(SUM!D:D,MATCH(SUM!$F$3,SUM!B:B,0),0)</f>
        <v>P085</v>
      </c>
      <c r="E1527" s="116">
        <v>2020</v>
      </c>
      <c r="F1527" s="112" t="s">
        <v>7696</v>
      </c>
      <c r="G1527" s="117" t="s">
        <v>16516</v>
      </c>
      <c r="H1527" s="114" t="s">
        <v>6741</v>
      </c>
      <c r="I1527" s="113">
        <f>'19'!K79</f>
        <v>0</v>
      </c>
      <c r="N1527" s="112" t="s">
        <v>4302</v>
      </c>
      <c r="O1527" s="112" t="s">
        <v>634</v>
      </c>
      <c r="P1527" s="112" t="s">
        <v>4298</v>
      </c>
    </row>
    <row r="1528" spans="2:16" ht="12.75">
      <c r="B1528" s="114" t="str">
        <f>INDEX(SUM!D:D,MATCH(SUM!$F$3,SUM!B:B,0),0)</f>
        <v>P085</v>
      </c>
      <c r="E1528" s="116">
        <v>2020</v>
      </c>
      <c r="F1528" s="112" t="s">
        <v>7697</v>
      </c>
      <c r="G1528" s="117" t="s">
        <v>16517</v>
      </c>
      <c r="H1528" s="114" t="s">
        <v>6741</v>
      </c>
      <c r="I1528" s="113">
        <f>'19'!K80</f>
        <v>0</v>
      </c>
      <c r="N1528" s="112" t="s">
        <v>4303</v>
      </c>
      <c r="O1528" s="112" t="s">
        <v>634</v>
      </c>
      <c r="P1528" s="112" t="s">
        <v>4298</v>
      </c>
    </row>
    <row r="1529" spans="2:16" ht="12.75">
      <c r="B1529" s="114" t="str">
        <f>INDEX(SUM!D:D,MATCH(SUM!$F$3,SUM!B:B,0),0)</f>
        <v>P085</v>
      </c>
      <c r="E1529" s="116">
        <v>2020</v>
      </c>
      <c r="F1529" s="112" t="s">
        <v>7698</v>
      </c>
      <c r="G1529" s="117" t="s">
        <v>16518</v>
      </c>
      <c r="H1529" s="114" t="s">
        <v>6741</v>
      </c>
      <c r="I1529" s="113">
        <f>'19'!K81</f>
        <v>0</v>
      </c>
      <c r="N1529" s="112" t="s">
        <v>4304</v>
      </c>
      <c r="O1529" s="112" t="s">
        <v>634</v>
      </c>
      <c r="P1529" s="112" t="s">
        <v>4305</v>
      </c>
    </row>
    <row r="1530" spans="2:16" ht="12.75">
      <c r="B1530" s="114" t="str">
        <f>INDEX(SUM!D:D,MATCH(SUM!$F$3,SUM!B:B,0),0)</f>
        <v>P085</v>
      </c>
      <c r="E1530" s="116">
        <v>2020</v>
      </c>
      <c r="F1530" s="112" t="s">
        <v>7699</v>
      </c>
      <c r="G1530" s="117" t="s">
        <v>16519</v>
      </c>
      <c r="H1530" s="114" t="s">
        <v>6741</v>
      </c>
      <c r="I1530" s="113">
        <f>'19'!K82</f>
        <v>0</v>
      </c>
      <c r="N1530" s="112" t="s">
        <v>4306</v>
      </c>
      <c r="O1530" s="112" t="s">
        <v>634</v>
      </c>
      <c r="P1530" s="112" t="s">
        <v>4305</v>
      </c>
    </row>
    <row r="1531" spans="2:16" ht="12.75">
      <c r="B1531" s="114" t="str">
        <f>INDEX(SUM!D:D,MATCH(SUM!$F$3,SUM!B:B,0),0)</f>
        <v>P085</v>
      </c>
      <c r="E1531" s="116">
        <v>2020</v>
      </c>
      <c r="F1531" s="112" t="s">
        <v>7700</v>
      </c>
      <c r="G1531" s="117" t="s">
        <v>16520</v>
      </c>
      <c r="H1531" s="114" t="s">
        <v>6741</v>
      </c>
      <c r="I1531" s="113">
        <f>'19'!K83</f>
        <v>0</v>
      </c>
      <c r="N1531" s="112" t="s">
        <v>4307</v>
      </c>
      <c r="O1531" s="112" t="s">
        <v>634</v>
      </c>
      <c r="P1531" s="112" t="s">
        <v>4305</v>
      </c>
    </row>
    <row r="1532" spans="2:16" ht="12.75">
      <c r="B1532" s="114" t="str">
        <f>INDEX(SUM!D:D,MATCH(SUM!$F$3,SUM!B:B,0),0)</f>
        <v>P085</v>
      </c>
      <c r="E1532" s="116">
        <v>2020</v>
      </c>
      <c r="F1532" s="112" t="s">
        <v>7701</v>
      </c>
      <c r="G1532" s="117" t="s">
        <v>16521</v>
      </c>
      <c r="H1532" s="114" t="s">
        <v>6741</v>
      </c>
      <c r="I1532" s="113">
        <f>'19'!K84</f>
        <v>0</v>
      </c>
      <c r="N1532" s="112" t="s">
        <v>4308</v>
      </c>
      <c r="O1532" s="112" t="s">
        <v>634</v>
      </c>
      <c r="P1532" s="112" t="s">
        <v>4305</v>
      </c>
    </row>
    <row r="1533" spans="2:16" ht="12.75">
      <c r="B1533" s="114" t="str">
        <f>INDEX(SUM!D:D,MATCH(SUM!$F$3,SUM!B:B,0),0)</f>
        <v>P085</v>
      </c>
      <c r="E1533" s="116">
        <v>2020</v>
      </c>
      <c r="F1533" s="112" t="s">
        <v>7702</v>
      </c>
      <c r="G1533" s="117" t="s">
        <v>16522</v>
      </c>
      <c r="H1533" s="114" t="s">
        <v>6741</v>
      </c>
      <c r="I1533" s="113">
        <f>'19'!K85</f>
        <v>0</v>
      </c>
      <c r="N1533" s="112" t="s">
        <v>4309</v>
      </c>
      <c r="O1533" s="112" t="s">
        <v>634</v>
      </c>
      <c r="P1533" s="112" t="s">
        <v>4305</v>
      </c>
    </row>
    <row r="1534" spans="2:16" ht="12.75">
      <c r="B1534" s="114" t="str">
        <f>INDEX(SUM!D:D,MATCH(SUM!$F$3,SUM!B:B,0),0)</f>
        <v>P085</v>
      </c>
      <c r="E1534" s="116">
        <v>2020</v>
      </c>
      <c r="F1534" s="112" t="s">
        <v>7703</v>
      </c>
      <c r="G1534" s="117" t="s">
        <v>16523</v>
      </c>
      <c r="H1534" s="114" t="s">
        <v>6741</v>
      </c>
      <c r="I1534" s="113">
        <f>'19'!K86</f>
        <v>0</v>
      </c>
      <c r="N1534" s="112" t="s">
        <v>4310</v>
      </c>
      <c r="O1534" s="112" t="s">
        <v>634</v>
      </c>
      <c r="P1534" s="112" t="s">
        <v>4305</v>
      </c>
    </row>
    <row r="1535" spans="2:16" ht="12.75">
      <c r="B1535" s="114" t="str">
        <f>INDEX(SUM!D:D,MATCH(SUM!$F$3,SUM!B:B,0),0)</f>
        <v>P085</v>
      </c>
      <c r="E1535" s="116">
        <v>2020</v>
      </c>
      <c r="F1535" s="112" t="s">
        <v>7704</v>
      </c>
      <c r="G1535" s="117" t="s">
        <v>16524</v>
      </c>
      <c r="H1535" s="114" t="s">
        <v>6741</v>
      </c>
      <c r="I1535" s="113">
        <f>'19'!K87</f>
        <v>0</v>
      </c>
      <c r="N1535" s="112" t="s">
        <v>4311</v>
      </c>
      <c r="O1535" s="112" t="s">
        <v>634</v>
      </c>
      <c r="P1535" s="112" t="s">
        <v>4305</v>
      </c>
    </row>
    <row r="1536" spans="2:16" ht="12.75">
      <c r="B1536" s="114" t="str">
        <f>INDEX(SUM!D:D,MATCH(SUM!$F$3,SUM!B:B,0),0)</f>
        <v>P085</v>
      </c>
      <c r="E1536" s="116">
        <v>2020</v>
      </c>
      <c r="F1536" s="112" t="s">
        <v>7705</v>
      </c>
      <c r="G1536" s="117" t="s">
        <v>16525</v>
      </c>
      <c r="H1536" s="114" t="s">
        <v>6741</v>
      </c>
      <c r="I1536" s="113">
        <f>'19'!K88</f>
        <v>0</v>
      </c>
      <c r="N1536" s="112" t="s">
        <v>4312</v>
      </c>
      <c r="O1536" s="112" t="s">
        <v>634</v>
      </c>
      <c r="P1536" s="112" t="s">
        <v>4313</v>
      </c>
    </row>
    <row r="1537" spans="2:16" ht="12.75">
      <c r="B1537" s="114" t="str">
        <f>INDEX(SUM!D:D,MATCH(SUM!$F$3,SUM!B:B,0),0)</f>
        <v>P085</v>
      </c>
      <c r="E1537" s="116">
        <v>2020</v>
      </c>
      <c r="F1537" s="112" t="s">
        <v>7706</v>
      </c>
      <c r="G1537" s="117" t="s">
        <v>16526</v>
      </c>
      <c r="H1537" s="114" t="s">
        <v>6741</v>
      </c>
      <c r="I1537" s="113">
        <f>'19'!K89</f>
        <v>0</v>
      </c>
      <c r="N1537" s="112" t="s">
        <v>4314</v>
      </c>
      <c r="O1537" s="112" t="s">
        <v>634</v>
      </c>
      <c r="P1537" s="112" t="s">
        <v>4313</v>
      </c>
    </row>
    <row r="1538" spans="2:16" ht="12.75">
      <c r="B1538" s="114" t="str">
        <f>INDEX(SUM!D:D,MATCH(SUM!$F$3,SUM!B:B,0),0)</f>
        <v>P085</v>
      </c>
      <c r="E1538" s="116">
        <v>2020</v>
      </c>
      <c r="F1538" s="112" t="s">
        <v>7707</v>
      </c>
      <c r="G1538" s="117" t="s">
        <v>16527</v>
      </c>
      <c r="H1538" s="114" t="s">
        <v>6741</v>
      </c>
      <c r="I1538" s="113">
        <f>'19'!K90</f>
        <v>0</v>
      </c>
      <c r="N1538" s="112" t="s">
        <v>4315</v>
      </c>
      <c r="O1538" s="112" t="s">
        <v>634</v>
      </c>
      <c r="P1538" s="112" t="s">
        <v>4313</v>
      </c>
    </row>
    <row r="1539" spans="2:16" ht="12.75">
      <c r="B1539" s="114" t="str">
        <f>INDEX(SUM!D:D,MATCH(SUM!$F$3,SUM!B:B,0),0)</f>
        <v>P085</v>
      </c>
      <c r="E1539" s="116">
        <v>2020</v>
      </c>
      <c r="F1539" s="112" t="s">
        <v>7708</v>
      </c>
      <c r="G1539" s="117" t="s">
        <v>16528</v>
      </c>
      <c r="H1539" s="114" t="s">
        <v>6741</v>
      </c>
      <c r="I1539" s="113">
        <f>'19'!K91</f>
        <v>0</v>
      </c>
      <c r="N1539" s="112" t="s">
        <v>4316</v>
      </c>
      <c r="O1539" s="112" t="s">
        <v>634</v>
      </c>
      <c r="P1539" s="112" t="s">
        <v>4313</v>
      </c>
    </row>
    <row r="1540" spans="2:16" ht="12.75">
      <c r="B1540" s="114" t="str">
        <f>INDEX(SUM!D:D,MATCH(SUM!$F$3,SUM!B:B,0),0)</f>
        <v>P085</v>
      </c>
      <c r="E1540" s="116">
        <v>2020</v>
      </c>
      <c r="F1540" s="112" t="s">
        <v>7709</v>
      </c>
      <c r="G1540" s="117" t="s">
        <v>16529</v>
      </c>
      <c r="H1540" s="114" t="s">
        <v>6741</v>
      </c>
      <c r="I1540" s="113">
        <f>'19'!K92</f>
        <v>0</v>
      </c>
      <c r="N1540" s="112" t="s">
        <v>4317</v>
      </c>
      <c r="O1540" s="112" t="s">
        <v>634</v>
      </c>
      <c r="P1540" s="112" t="s">
        <v>4313</v>
      </c>
    </row>
    <row r="1541" spans="2:16" ht="12.75">
      <c r="B1541" s="114" t="str">
        <f>INDEX(SUM!D:D,MATCH(SUM!$F$3,SUM!B:B,0),0)</f>
        <v>P085</v>
      </c>
      <c r="E1541" s="116">
        <v>2020</v>
      </c>
      <c r="F1541" s="112" t="s">
        <v>7710</v>
      </c>
      <c r="G1541" s="117" t="s">
        <v>16530</v>
      </c>
      <c r="H1541" s="114" t="s">
        <v>6741</v>
      </c>
      <c r="I1541" s="113">
        <f>'19'!K93</f>
        <v>0</v>
      </c>
      <c r="N1541" s="112" t="s">
        <v>4318</v>
      </c>
      <c r="O1541" s="112" t="s">
        <v>634</v>
      </c>
      <c r="P1541" s="112" t="s">
        <v>4313</v>
      </c>
    </row>
    <row r="1542" spans="2:16" ht="12.75">
      <c r="B1542" s="114" t="str">
        <f>INDEX(SUM!D:D,MATCH(SUM!$F$3,SUM!B:B,0),0)</f>
        <v>P085</v>
      </c>
      <c r="E1542" s="116">
        <v>2020</v>
      </c>
      <c r="F1542" s="112" t="s">
        <v>7711</v>
      </c>
      <c r="G1542" s="117" t="s">
        <v>16531</v>
      </c>
      <c r="H1542" s="114" t="s">
        <v>6741</v>
      </c>
      <c r="I1542" s="113">
        <f>'19'!K94</f>
        <v>0</v>
      </c>
      <c r="N1542" s="112" t="s">
        <v>4319</v>
      </c>
      <c r="O1542" s="112" t="s">
        <v>634</v>
      </c>
      <c r="P1542" s="112" t="s">
        <v>4313</v>
      </c>
    </row>
    <row r="1543" spans="2:16" ht="12.75">
      <c r="B1543" s="114" t="str">
        <f>INDEX(SUM!D:D,MATCH(SUM!$F$3,SUM!B:B,0),0)</f>
        <v>P085</v>
      </c>
      <c r="E1543" s="116">
        <v>2020</v>
      </c>
      <c r="F1543" s="112" t="s">
        <v>7712</v>
      </c>
      <c r="G1543" s="117" t="s">
        <v>16532</v>
      </c>
      <c r="H1543" s="114" t="s">
        <v>6741</v>
      </c>
      <c r="I1543" s="113">
        <f>'19'!K95</f>
        <v>0</v>
      </c>
      <c r="N1543" s="112" t="s">
        <v>4320</v>
      </c>
      <c r="O1543" s="112" t="s">
        <v>634</v>
      </c>
      <c r="P1543" s="112" t="s">
        <v>4313</v>
      </c>
    </row>
    <row r="1544" spans="2:16" ht="12.75">
      <c r="B1544" s="114" t="str">
        <f>INDEX(SUM!D:D,MATCH(SUM!$F$3,SUM!B:B,0),0)</f>
        <v>P085</v>
      </c>
      <c r="E1544" s="116">
        <v>2020</v>
      </c>
      <c r="F1544" s="112" t="s">
        <v>7713</v>
      </c>
      <c r="G1544" s="117" t="s">
        <v>16533</v>
      </c>
      <c r="H1544" s="114" t="s">
        <v>6741</v>
      </c>
      <c r="I1544" s="113">
        <f>'19'!K96</f>
        <v>0</v>
      </c>
      <c r="N1544" s="112" t="s">
        <v>4321</v>
      </c>
      <c r="O1544" s="112" t="s">
        <v>634</v>
      </c>
      <c r="P1544" s="112" t="s">
        <v>4322</v>
      </c>
    </row>
    <row r="1545" spans="2:16" ht="12.75">
      <c r="B1545" s="114" t="str">
        <f>INDEX(SUM!D:D,MATCH(SUM!$F$3,SUM!B:B,0),0)</f>
        <v>P085</v>
      </c>
      <c r="E1545" s="116">
        <v>2020</v>
      </c>
      <c r="F1545" s="112" t="s">
        <v>7714</v>
      </c>
      <c r="G1545" s="117" t="s">
        <v>16534</v>
      </c>
      <c r="H1545" s="114" t="s">
        <v>6741</v>
      </c>
      <c r="I1545" s="113">
        <f>'19'!K97</f>
        <v>0</v>
      </c>
      <c r="N1545" s="112" t="s">
        <v>4323</v>
      </c>
      <c r="O1545" s="112" t="s">
        <v>634</v>
      </c>
      <c r="P1545" s="112" t="s">
        <v>4324</v>
      </c>
    </row>
    <row r="1546" spans="2:16" ht="12.75">
      <c r="B1546" s="114" t="str">
        <f>INDEX(SUM!D:D,MATCH(SUM!$F$3,SUM!B:B,0),0)</f>
        <v>P085</v>
      </c>
      <c r="E1546" s="116">
        <v>2020</v>
      </c>
      <c r="F1546" s="112" t="s">
        <v>7715</v>
      </c>
      <c r="G1546" s="117" t="s">
        <v>16535</v>
      </c>
      <c r="H1546" s="114" t="s">
        <v>6741</v>
      </c>
      <c r="I1546" s="113">
        <f>'19'!K98</f>
        <v>0</v>
      </c>
      <c r="N1546" s="112" t="s">
        <v>4325</v>
      </c>
      <c r="O1546" s="112" t="s">
        <v>634</v>
      </c>
      <c r="P1546" s="112" t="s">
        <v>4324</v>
      </c>
    </row>
    <row r="1547" spans="2:16" ht="12.75">
      <c r="B1547" s="114" t="str">
        <f>INDEX(SUM!D:D,MATCH(SUM!$F$3,SUM!B:B,0),0)</f>
        <v>P085</v>
      </c>
      <c r="E1547" s="116">
        <v>2020</v>
      </c>
      <c r="F1547" s="112" t="s">
        <v>7716</v>
      </c>
      <c r="G1547" s="117" t="s">
        <v>16536</v>
      </c>
      <c r="H1547" s="114" t="s">
        <v>6741</v>
      </c>
      <c r="I1547" s="113">
        <f>'19'!K99</f>
        <v>0</v>
      </c>
      <c r="N1547" s="112" t="s">
        <v>4326</v>
      </c>
      <c r="O1547" s="112" t="s">
        <v>634</v>
      </c>
      <c r="P1547" s="112" t="s">
        <v>4324</v>
      </c>
    </row>
    <row r="1548" spans="2:16" ht="12.75">
      <c r="B1548" s="114" t="str">
        <f>INDEX(SUM!D:D,MATCH(SUM!$F$3,SUM!B:B,0),0)</f>
        <v>P085</v>
      </c>
      <c r="E1548" s="116">
        <v>2020</v>
      </c>
      <c r="F1548" s="112" t="s">
        <v>7717</v>
      </c>
      <c r="G1548" s="117" t="s">
        <v>16537</v>
      </c>
      <c r="H1548" s="114" t="s">
        <v>6741</v>
      </c>
      <c r="I1548" s="113">
        <f>'19'!K100</f>
        <v>0</v>
      </c>
      <c r="N1548" s="112" t="s">
        <v>4327</v>
      </c>
      <c r="O1548" s="112" t="s">
        <v>634</v>
      </c>
      <c r="P1548" s="112" t="s">
        <v>4324</v>
      </c>
    </row>
    <row r="1549" spans="2:16" ht="12.75">
      <c r="B1549" s="114" t="str">
        <f>INDEX(SUM!D:D,MATCH(SUM!$F$3,SUM!B:B,0),0)</f>
        <v>P085</v>
      </c>
      <c r="E1549" s="116">
        <v>2020</v>
      </c>
      <c r="F1549" s="112" t="s">
        <v>7718</v>
      </c>
      <c r="G1549" s="117" t="s">
        <v>16538</v>
      </c>
      <c r="H1549" s="114" t="s">
        <v>6742</v>
      </c>
      <c r="I1549" s="113">
        <f>'19'!L11</f>
        <v>6</v>
      </c>
      <c r="N1549" s="112" t="s">
        <v>4328</v>
      </c>
      <c r="O1549" s="112" t="s">
        <v>634</v>
      </c>
      <c r="P1549" s="112" t="s">
        <v>4324</v>
      </c>
    </row>
    <row r="1550" spans="2:16" ht="12.75">
      <c r="B1550" s="114" t="str">
        <f>INDEX(SUM!D:D,MATCH(SUM!$F$3,SUM!B:B,0),0)</f>
        <v>P085</v>
      </c>
      <c r="E1550" s="116">
        <v>2020</v>
      </c>
      <c r="F1550" s="112" t="s">
        <v>7719</v>
      </c>
      <c r="G1550" s="117" t="s">
        <v>16539</v>
      </c>
      <c r="H1550" s="114" t="s">
        <v>6742</v>
      </c>
      <c r="I1550" s="113">
        <f>'19'!L12</f>
        <v>0</v>
      </c>
      <c r="N1550" s="112" t="s">
        <v>4329</v>
      </c>
      <c r="O1550" s="112" t="s">
        <v>634</v>
      </c>
      <c r="P1550" s="112" t="s">
        <v>4324</v>
      </c>
    </row>
    <row r="1551" spans="2:16" ht="12.75">
      <c r="B1551" s="114" t="str">
        <f>INDEX(SUM!D:D,MATCH(SUM!$F$3,SUM!B:B,0),0)</f>
        <v>P085</v>
      </c>
      <c r="E1551" s="116">
        <v>2020</v>
      </c>
      <c r="F1551" s="112" t="s">
        <v>7720</v>
      </c>
      <c r="G1551" s="117" t="s">
        <v>16540</v>
      </c>
      <c r="H1551" s="114" t="s">
        <v>6742</v>
      </c>
      <c r="I1551" s="113">
        <f>'19'!L13</f>
        <v>0</v>
      </c>
      <c r="N1551" s="112" t="s">
        <v>4330</v>
      </c>
      <c r="O1551" s="112" t="s">
        <v>634</v>
      </c>
      <c r="P1551" s="112" t="s">
        <v>4324</v>
      </c>
    </row>
    <row r="1552" spans="2:16" ht="12.75">
      <c r="B1552" s="114" t="str">
        <f>INDEX(SUM!D:D,MATCH(SUM!$F$3,SUM!B:B,0),0)</f>
        <v>P085</v>
      </c>
      <c r="E1552" s="116">
        <v>2020</v>
      </c>
      <c r="F1552" s="112" t="s">
        <v>7721</v>
      </c>
      <c r="G1552" s="117" t="s">
        <v>16541</v>
      </c>
      <c r="H1552" s="114" t="s">
        <v>6742</v>
      </c>
      <c r="I1552" s="113">
        <f>'19'!L14</f>
        <v>0</v>
      </c>
      <c r="N1552" s="112" t="s">
        <v>4331</v>
      </c>
      <c r="O1552" s="112" t="s">
        <v>634</v>
      </c>
      <c r="P1552" s="112" t="s">
        <v>4324</v>
      </c>
    </row>
    <row r="1553" spans="2:16" ht="12.75">
      <c r="B1553" s="114" t="str">
        <f>INDEX(SUM!D:D,MATCH(SUM!$F$3,SUM!B:B,0),0)</f>
        <v>P085</v>
      </c>
      <c r="E1553" s="116">
        <v>2020</v>
      </c>
      <c r="F1553" s="112" t="s">
        <v>7722</v>
      </c>
      <c r="G1553" s="117" t="s">
        <v>16542</v>
      </c>
      <c r="H1553" s="114" t="s">
        <v>6742</v>
      </c>
      <c r="I1553" s="113">
        <f>'19'!L15</f>
        <v>0</v>
      </c>
      <c r="N1553" s="112" t="s">
        <v>4332</v>
      </c>
      <c r="O1553" s="112" t="s">
        <v>634</v>
      </c>
      <c r="P1553" s="112" t="s">
        <v>4324</v>
      </c>
    </row>
    <row r="1554" spans="2:16" ht="12.75">
      <c r="B1554" s="114" t="str">
        <f>INDEX(SUM!D:D,MATCH(SUM!$F$3,SUM!B:B,0),0)</f>
        <v>P085</v>
      </c>
      <c r="E1554" s="116">
        <v>2020</v>
      </c>
      <c r="F1554" s="112" t="s">
        <v>7723</v>
      </c>
      <c r="G1554" s="117" t="s">
        <v>16543</v>
      </c>
      <c r="H1554" s="114" t="s">
        <v>6742</v>
      </c>
      <c r="I1554" s="113">
        <f>'19'!L16</f>
        <v>0</v>
      </c>
      <c r="N1554" s="112" t="s">
        <v>4333</v>
      </c>
      <c r="O1554" s="112" t="s">
        <v>634</v>
      </c>
      <c r="P1554" s="112" t="s">
        <v>4324</v>
      </c>
    </row>
    <row r="1555" spans="2:16" ht="12.75">
      <c r="B1555" s="114" t="str">
        <f>INDEX(SUM!D:D,MATCH(SUM!$F$3,SUM!B:B,0),0)</f>
        <v>P085</v>
      </c>
      <c r="E1555" s="116">
        <v>2020</v>
      </c>
      <c r="F1555" s="112" t="s">
        <v>7724</v>
      </c>
      <c r="G1555" s="117" t="s">
        <v>16544</v>
      </c>
      <c r="H1555" s="114" t="s">
        <v>6742</v>
      </c>
      <c r="I1555" s="113">
        <f>'19'!L17</f>
        <v>0</v>
      </c>
      <c r="N1555" s="112" t="s">
        <v>4334</v>
      </c>
      <c r="O1555" s="112" t="s">
        <v>634</v>
      </c>
      <c r="P1555" s="112" t="s">
        <v>4335</v>
      </c>
    </row>
    <row r="1556" spans="2:16" ht="12.75">
      <c r="B1556" s="114" t="str">
        <f>INDEX(SUM!D:D,MATCH(SUM!$F$3,SUM!B:B,0),0)</f>
        <v>P085</v>
      </c>
      <c r="E1556" s="116">
        <v>2020</v>
      </c>
      <c r="F1556" s="112" t="s">
        <v>7725</v>
      </c>
      <c r="G1556" s="117" t="s">
        <v>16545</v>
      </c>
      <c r="H1556" s="114" t="s">
        <v>6742</v>
      </c>
      <c r="I1556" s="113">
        <f>'19'!L18</f>
        <v>0</v>
      </c>
      <c r="N1556" s="112" t="s">
        <v>4336</v>
      </c>
      <c r="O1556" s="112" t="s">
        <v>634</v>
      </c>
      <c r="P1556" s="112" t="s">
        <v>4337</v>
      </c>
    </row>
    <row r="1557" spans="2:16" ht="12.75">
      <c r="B1557" s="114" t="str">
        <f>INDEX(SUM!D:D,MATCH(SUM!$F$3,SUM!B:B,0),0)</f>
        <v>P085</v>
      </c>
      <c r="E1557" s="116">
        <v>2020</v>
      </c>
      <c r="F1557" s="112" t="s">
        <v>7726</v>
      </c>
      <c r="G1557" s="117" t="s">
        <v>16546</v>
      </c>
      <c r="H1557" s="114" t="s">
        <v>6742</v>
      </c>
      <c r="I1557" s="113">
        <f>'19'!L19</f>
        <v>0</v>
      </c>
      <c r="N1557" s="112" t="s">
        <v>4338</v>
      </c>
      <c r="O1557" s="112" t="s">
        <v>634</v>
      </c>
      <c r="P1557" s="112" t="s">
        <v>4339</v>
      </c>
    </row>
    <row r="1558" spans="2:16" ht="12.75">
      <c r="B1558" s="114" t="str">
        <f>INDEX(SUM!D:D,MATCH(SUM!$F$3,SUM!B:B,0),0)</f>
        <v>P085</v>
      </c>
      <c r="E1558" s="116">
        <v>2020</v>
      </c>
      <c r="F1558" s="112" t="s">
        <v>7727</v>
      </c>
      <c r="G1558" s="117" t="s">
        <v>16547</v>
      </c>
      <c r="H1558" s="114" t="s">
        <v>6742</v>
      </c>
      <c r="I1558" s="113">
        <f>'19'!L20</f>
        <v>0</v>
      </c>
      <c r="N1558" s="112" t="s">
        <v>4340</v>
      </c>
      <c r="O1558" s="112" t="s">
        <v>634</v>
      </c>
      <c r="P1558" s="112" t="s">
        <v>4341</v>
      </c>
    </row>
    <row r="1559" spans="2:16" ht="12.75">
      <c r="B1559" s="114" t="str">
        <f>INDEX(SUM!D:D,MATCH(SUM!$F$3,SUM!B:B,0),0)</f>
        <v>P085</v>
      </c>
      <c r="E1559" s="116">
        <v>2020</v>
      </c>
      <c r="F1559" s="112" t="s">
        <v>7728</v>
      </c>
      <c r="G1559" s="117" t="s">
        <v>16548</v>
      </c>
      <c r="H1559" s="114" t="s">
        <v>6742</v>
      </c>
      <c r="I1559" s="113">
        <f>'19'!L21</f>
        <v>0</v>
      </c>
      <c r="N1559" s="112" t="s">
        <v>4342</v>
      </c>
      <c r="O1559" s="112" t="s">
        <v>634</v>
      </c>
      <c r="P1559" s="112" t="s">
        <v>4343</v>
      </c>
    </row>
    <row r="1560" spans="2:16" ht="12.75">
      <c r="B1560" s="114" t="str">
        <f>INDEX(SUM!D:D,MATCH(SUM!$F$3,SUM!B:B,0),0)</f>
        <v>P085</v>
      </c>
      <c r="E1560" s="116">
        <v>2020</v>
      </c>
      <c r="F1560" s="112" t="s">
        <v>7729</v>
      </c>
      <c r="G1560" s="117" t="s">
        <v>16549</v>
      </c>
      <c r="H1560" s="114" t="s">
        <v>6742</v>
      </c>
      <c r="I1560" s="113">
        <f>'19'!L22</f>
        <v>0</v>
      </c>
      <c r="N1560" s="112" t="s">
        <v>4344</v>
      </c>
      <c r="O1560" s="112" t="s">
        <v>634</v>
      </c>
      <c r="P1560" s="112" t="s">
        <v>4345</v>
      </c>
    </row>
    <row r="1561" spans="2:16" ht="12.75">
      <c r="B1561" s="114" t="str">
        <f>INDEX(SUM!D:D,MATCH(SUM!$F$3,SUM!B:B,0),0)</f>
        <v>P085</v>
      </c>
      <c r="E1561" s="116">
        <v>2020</v>
      </c>
      <c r="F1561" s="112" t="s">
        <v>7730</v>
      </c>
      <c r="G1561" s="117" t="s">
        <v>16550</v>
      </c>
      <c r="H1561" s="114" t="s">
        <v>6742</v>
      </c>
      <c r="I1561" s="113">
        <f>'19'!L23</f>
        <v>0</v>
      </c>
      <c r="N1561" s="112" t="s">
        <v>4346</v>
      </c>
      <c r="O1561" s="112" t="s">
        <v>634</v>
      </c>
      <c r="P1561" s="112" t="s">
        <v>4347</v>
      </c>
    </row>
    <row r="1562" spans="2:16" ht="12.75">
      <c r="B1562" s="114" t="str">
        <f>INDEX(SUM!D:D,MATCH(SUM!$F$3,SUM!B:B,0),0)</f>
        <v>P085</v>
      </c>
      <c r="E1562" s="116">
        <v>2020</v>
      </c>
      <c r="F1562" s="112" t="s">
        <v>7731</v>
      </c>
      <c r="G1562" s="117" t="s">
        <v>16551</v>
      </c>
      <c r="H1562" s="114" t="s">
        <v>6742</v>
      </c>
      <c r="I1562" s="113">
        <f>'19'!L24</f>
        <v>0</v>
      </c>
      <c r="N1562" s="112" t="s">
        <v>4348</v>
      </c>
      <c r="O1562" s="112" t="s">
        <v>634</v>
      </c>
      <c r="P1562" s="112" t="s">
        <v>4347</v>
      </c>
    </row>
    <row r="1563" spans="2:16" ht="12.75">
      <c r="B1563" s="114" t="str">
        <f>INDEX(SUM!D:D,MATCH(SUM!$F$3,SUM!B:B,0),0)</f>
        <v>P085</v>
      </c>
      <c r="E1563" s="116">
        <v>2020</v>
      </c>
      <c r="F1563" s="112" t="s">
        <v>7732</v>
      </c>
      <c r="G1563" s="117" t="s">
        <v>16552</v>
      </c>
      <c r="H1563" s="114" t="s">
        <v>6742</v>
      </c>
      <c r="I1563" s="113">
        <f>'19'!L25</f>
        <v>0</v>
      </c>
      <c r="N1563" s="112" t="s">
        <v>4349</v>
      </c>
      <c r="O1563" s="112" t="s">
        <v>634</v>
      </c>
      <c r="P1563" s="112" t="s">
        <v>4350</v>
      </c>
    </row>
    <row r="1564" spans="2:16" ht="12.75">
      <c r="B1564" s="114" t="str">
        <f>INDEX(SUM!D:D,MATCH(SUM!$F$3,SUM!B:B,0),0)</f>
        <v>P085</v>
      </c>
      <c r="E1564" s="116">
        <v>2020</v>
      </c>
      <c r="F1564" s="112" t="s">
        <v>7733</v>
      </c>
      <c r="G1564" s="117" t="s">
        <v>16553</v>
      </c>
      <c r="H1564" s="114" t="s">
        <v>6742</v>
      </c>
      <c r="I1564" s="113">
        <f>'19'!L26</f>
        <v>0</v>
      </c>
      <c r="N1564" s="112" t="s">
        <v>4351</v>
      </c>
      <c r="O1564" s="112" t="s">
        <v>634</v>
      </c>
      <c r="P1564" s="112" t="s">
        <v>4350</v>
      </c>
    </row>
    <row r="1565" spans="2:16" ht="12.75">
      <c r="B1565" s="114" t="str">
        <f>INDEX(SUM!D:D,MATCH(SUM!$F$3,SUM!B:B,0),0)</f>
        <v>P085</v>
      </c>
      <c r="E1565" s="116">
        <v>2020</v>
      </c>
      <c r="F1565" s="112" t="s">
        <v>7734</v>
      </c>
      <c r="G1565" s="117" t="s">
        <v>16554</v>
      </c>
      <c r="H1565" s="114" t="s">
        <v>6742</v>
      </c>
      <c r="I1565" s="113">
        <f>'19'!L27</f>
        <v>0</v>
      </c>
      <c r="N1565" s="112" t="s">
        <v>4352</v>
      </c>
      <c r="O1565" s="112" t="s">
        <v>634</v>
      </c>
      <c r="P1565" s="112" t="s">
        <v>4350</v>
      </c>
    </row>
    <row r="1566" spans="2:16" ht="12.75">
      <c r="B1566" s="114" t="str">
        <f>INDEX(SUM!D:D,MATCH(SUM!$F$3,SUM!B:B,0),0)</f>
        <v>P085</v>
      </c>
      <c r="E1566" s="116">
        <v>2020</v>
      </c>
      <c r="F1566" s="112" t="s">
        <v>7735</v>
      </c>
      <c r="G1566" s="117" t="s">
        <v>16555</v>
      </c>
      <c r="H1566" s="114" t="s">
        <v>6742</v>
      </c>
      <c r="I1566" s="113">
        <f>'19'!L28</f>
        <v>0</v>
      </c>
      <c r="N1566" s="112" t="s">
        <v>4353</v>
      </c>
      <c r="O1566" s="112" t="s">
        <v>634</v>
      </c>
      <c r="P1566" s="112" t="s">
        <v>4350</v>
      </c>
    </row>
    <row r="1567" spans="2:16" ht="12.75">
      <c r="B1567" s="114" t="str">
        <f>INDEX(SUM!D:D,MATCH(SUM!$F$3,SUM!B:B,0),0)</f>
        <v>P085</v>
      </c>
      <c r="E1567" s="116">
        <v>2020</v>
      </c>
      <c r="F1567" s="112" t="s">
        <v>7736</v>
      </c>
      <c r="G1567" s="117" t="s">
        <v>16556</v>
      </c>
      <c r="H1567" s="114" t="s">
        <v>6742</v>
      </c>
      <c r="I1567" s="113">
        <f>'19'!L29</f>
        <v>0</v>
      </c>
      <c r="N1567" s="112" t="s">
        <v>4354</v>
      </c>
      <c r="O1567" s="112" t="s">
        <v>634</v>
      </c>
      <c r="P1567" s="112" t="s">
        <v>4350</v>
      </c>
    </row>
    <row r="1568" spans="2:16" ht="12.75">
      <c r="B1568" s="114" t="str">
        <f>INDEX(SUM!D:D,MATCH(SUM!$F$3,SUM!B:B,0),0)</f>
        <v>P085</v>
      </c>
      <c r="E1568" s="116">
        <v>2020</v>
      </c>
      <c r="F1568" s="112" t="s">
        <v>7737</v>
      </c>
      <c r="G1568" s="117" t="s">
        <v>16557</v>
      </c>
      <c r="H1568" s="114" t="s">
        <v>6742</v>
      </c>
      <c r="I1568" s="113">
        <f>'19'!L30</f>
        <v>0</v>
      </c>
      <c r="N1568" s="112" t="s">
        <v>4355</v>
      </c>
      <c r="O1568" s="112" t="s">
        <v>634</v>
      </c>
      <c r="P1568" s="112" t="s">
        <v>4356</v>
      </c>
    </row>
    <row r="1569" spans="2:15" ht="12.75">
      <c r="B1569" s="114" t="str">
        <f>INDEX(SUM!D:D,MATCH(SUM!$F$3,SUM!B:B,0),0)</f>
        <v>P085</v>
      </c>
      <c r="E1569" s="116">
        <v>2020</v>
      </c>
      <c r="F1569" s="112" t="s">
        <v>7738</v>
      </c>
      <c r="G1569" s="117" t="s">
        <v>16558</v>
      </c>
      <c r="H1569" s="114" t="s">
        <v>6742</v>
      </c>
      <c r="I1569" s="113">
        <f>'19'!L31</f>
        <v>0</v>
      </c>
      <c r="N1569" s="112" t="s">
        <v>4357</v>
      </c>
      <c r="O1569" s="112" t="s">
        <v>634</v>
      </c>
    </row>
    <row r="1570" spans="2:16" ht="12.75">
      <c r="B1570" s="114" t="str">
        <f>INDEX(SUM!D:D,MATCH(SUM!$F$3,SUM!B:B,0),0)</f>
        <v>P085</v>
      </c>
      <c r="E1570" s="116">
        <v>2020</v>
      </c>
      <c r="F1570" s="112" t="s">
        <v>7739</v>
      </c>
      <c r="G1570" s="117" t="s">
        <v>16559</v>
      </c>
      <c r="H1570" s="114" t="s">
        <v>6742</v>
      </c>
      <c r="I1570" s="113">
        <f>'19'!L32</f>
        <v>0</v>
      </c>
      <c r="N1570" s="112" t="s">
        <v>4358</v>
      </c>
      <c r="O1570" s="112" t="s">
        <v>634</v>
      </c>
      <c r="P1570" s="112" t="s">
        <v>4359</v>
      </c>
    </row>
    <row r="1571" spans="2:16" ht="12.75">
      <c r="B1571" s="114" t="str">
        <f>INDEX(SUM!D:D,MATCH(SUM!$F$3,SUM!B:B,0),0)</f>
        <v>P085</v>
      </c>
      <c r="E1571" s="116">
        <v>2020</v>
      </c>
      <c r="F1571" s="112" t="s">
        <v>7740</v>
      </c>
      <c r="G1571" s="117" t="s">
        <v>16560</v>
      </c>
      <c r="H1571" s="114" t="s">
        <v>6742</v>
      </c>
      <c r="I1571" s="113">
        <f>'19'!L33</f>
        <v>0</v>
      </c>
      <c r="N1571" s="112" t="s">
        <v>4360</v>
      </c>
      <c r="O1571" s="112" t="s">
        <v>634</v>
      </c>
      <c r="P1571" s="112" t="s">
        <v>4359</v>
      </c>
    </row>
    <row r="1572" spans="2:16" ht="12.75">
      <c r="B1572" s="114" t="str">
        <f>INDEX(SUM!D:D,MATCH(SUM!$F$3,SUM!B:B,0),0)</f>
        <v>P085</v>
      </c>
      <c r="E1572" s="116">
        <v>2020</v>
      </c>
      <c r="F1572" s="112" t="s">
        <v>7741</v>
      </c>
      <c r="G1572" s="117" t="s">
        <v>16561</v>
      </c>
      <c r="H1572" s="114" t="s">
        <v>6742</v>
      </c>
      <c r="I1572" s="113">
        <f>'19'!L34</f>
        <v>0</v>
      </c>
      <c r="N1572" s="112" t="s">
        <v>4361</v>
      </c>
      <c r="O1572" s="112" t="s">
        <v>634</v>
      </c>
      <c r="P1572" s="112" t="s">
        <v>4362</v>
      </c>
    </row>
    <row r="1573" spans="2:16" ht="12.75">
      <c r="B1573" s="114" t="str">
        <f>INDEX(SUM!D:D,MATCH(SUM!$F$3,SUM!B:B,0),0)</f>
        <v>P085</v>
      </c>
      <c r="E1573" s="116">
        <v>2020</v>
      </c>
      <c r="F1573" s="112" t="s">
        <v>7742</v>
      </c>
      <c r="G1573" s="117" t="s">
        <v>16562</v>
      </c>
      <c r="H1573" s="114" t="s">
        <v>6742</v>
      </c>
      <c r="I1573" s="113">
        <f>'19'!L35</f>
        <v>0</v>
      </c>
      <c r="N1573" s="112" t="s">
        <v>4363</v>
      </c>
      <c r="O1573" s="112" t="s">
        <v>634</v>
      </c>
      <c r="P1573" s="112" t="s">
        <v>4364</v>
      </c>
    </row>
    <row r="1574" spans="2:16" ht="12.75">
      <c r="B1574" s="114" t="str">
        <f>INDEX(SUM!D:D,MATCH(SUM!$F$3,SUM!B:B,0),0)</f>
        <v>P085</v>
      </c>
      <c r="E1574" s="116">
        <v>2020</v>
      </c>
      <c r="F1574" s="112" t="s">
        <v>7743</v>
      </c>
      <c r="G1574" s="117" t="s">
        <v>16563</v>
      </c>
      <c r="H1574" s="114" t="s">
        <v>6742</v>
      </c>
      <c r="I1574" s="113">
        <f>'19'!L36</f>
        <v>0</v>
      </c>
      <c r="N1574" s="112" t="s">
        <v>4365</v>
      </c>
      <c r="O1574" s="112" t="s">
        <v>634</v>
      </c>
      <c r="P1574" s="112" t="s">
        <v>4366</v>
      </c>
    </row>
    <row r="1575" spans="2:16" ht="12.75">
      <c r="B1575" s="114" t="str">
        <f>INDEX(SUM!D:D,MATCH(SUM!$F$3,SUM!B:B,0),0)</f>
        <v>P085</v>
      </c>
      <c r="E1575" s="116">
        <v>2020</v>
      </c>
      <c r="F1575" s="112" t="s">
        <v>7744</v>
      </c>
      <c r="G1575" s="117" t="s">
        <v>16564</v>
      </c>
      <c r="H1575" s="114" t="s">
        <v>6742</v>
      </c>
      <c r="I1575" s="113">
        <f>'19'!L37</f>
        <v>0</v>
      </c>
      <c r="N1575" s="112" t="s">
        <v>4367</v>
      </c>
      <c r="O1575" s="112" t="s">
        <v>634</v>
      </c>
      <c r="P1575" s="112" t="s">
        <v>4368</v>
      </c>
    </row>
    <row r="1576" spans="2:16" ht="12.75">
      <c r="B1576" s="114" t="str">
        <f>INDEX(SUM!D:D,MATCH(SUM!$F$3,SUM!B:B,0),0)</f>
        <v>P085</v>
      </c>
      <c r="E1576" s="116">
        <v>2020</v>
      </c>
      <c r="F1576" s="112" t="s">
        <v>7745</v>
      </c>
      <c r="G1576" s="117" t="s">
        <v>16565</v>
      </c>
      <c r="H1576" s="114" t="s">
        <v>6742</v>
      </c>
      <c r="I1576" s="113">
        <f>'19'!L38</f>
        <v>0</v>
      </c>
      <c r="N1576" s="112" t="s">
        <v>4369</v>
      </c>
      <c r="O1576" s="112" t="s">
        <v>634</v>
      </c>
      <c r="P1576" s="112" t="s">
        <v>4370</v>
      </c>
    </row>
    <row r="1577" spans="2:16" ht="12.75">
      <c r="B1577" s="114" t="str">
        <f>INDEX(SUM!D:D,MATCH(SUM!$F$3,SUM!B:B,0),0)</f>
        <v>P085</v>
      </c>
      <c r="E1577" s="116">
        <v>2020</v>
      </c>
      <c r="F1577" s="112" t="s">
        <v>7746</v>
      </c>
      <c r="G1577" s="117" t="s">
        <v>16566</v>
      </c>
      <c r="H1577" s="114" t="s">
        <v>6742</v>
      </c>
      <c r="I1577" s="113">
        <f>'19'!L39</f>
        <v>0</v>
      </c>
      <c r="N1577" s="112" t="s">
        <v>4371</v>
      </c>
      <c r="O1577" s="112" t="s">
        <v>634</v>
      </c>
      <c r="P1577" s="112" t="s">
        <v>4370</v>
      </c>
    </row>
    <row r="1578" spans="2:16" ht="12.75">
      <c r="B1578" s="114" t="str">
        <f>INDEX(SUM!D:D,MATCH(SUM!$F$3,SUM!B:B,0),0)</f>
        <v>P085</v>
      </c>
      <c r="E1578" s="116">
        <v>2020</v>
      </c>
      <c r="F1578" s="112" t="s">
        <v>7747</v>
      </c>
      <c r="G1578" s="117" t="s">
        <v>16567</v>
      </c>
      <c r="H1578" s="114" t="s">
        <v>6742</v>
      </c>
      <c r="I1578" s="113">
        <f>'19'!L40</f>
        <v>0</v>
      </c>
      <c r="N1578" s="112" t="s">
        <v>4372</v>
      </c>
      <c r="O1578" s="112" t="s">
        <v>634</v>
      </c>
      <c r="P1578" s="112" t="s">
        <v>4373</v>
      </c>
    </row>
    <row r="1579" spans="2:16" ht="12.75">
      <c r="B1579" s="114" t="str">
        <f>INDEX(SUM!D:D,MATCH(SUM!$F$3,SUM!B:B,0),0)</f>
        <v>P085</v>
      </c>
      <c r="E1579" s="116">
        <v>2020</v>
      </c>
      <c r="F1579" s="112" t="s">
        <v>7748</v>
      </c>
      <c r="G1579" s="117" t="s">
        <v>16568</v>
      </c>
      <c r="H1579" s="114" t="s">
        <v>6742</v>
      </c>
      <c r="I1579" s="113">
        <f>'19'!L41</f>
        <v>0</v>
      </c>
      <c r="N1579" s="112" t="s">
        <v>4374</v>
      </c>
      <c r="O1579" s="112" t="s">
        <v>634</v>
      </c>
      <c r="P1579" s="112" t="s">
        <v>4375</v>
      </c>
    </row>
    <row r="1580" spans="2:16" ht="12.75">
      <c r="B1580" s="114" t="str">
        <f>INDEX(SUM!D:D,MATCH(SUM!$F$3,SUM!B:B,0),0)</f>
        <v>P085</v>
      </c>
      <c r="E1580" s="116">
        <v>2020</v>
      </c>
      <c r="F1580" s="112" t="s">
        <v>7749</v>
      </c>
      <c r="G1580" s="117" t="s">
        <v>16569</v>
      </c>
      <c r="H1580" s="114" t="s">
        <v>6742</v>
      </c>
      <c r="I1580" s="113">
        <f>'19'!L42</f>
        <v>0</v>
      </c>
      <c r="N1580" s="112" t="s">
        <v>4376</v>
      </c>
      <c r="O1580" s="112" t="s">
        <v>634</v>
      </c>
      <c r="P1580" s="112" t="s">
        <v>4377</v>
      </c>
    </row>
    <row r="1581" spans="2:16" ht="12.75">
      <c r="B1581" s="114" t="str">
        <f>INDEX(SUM!D:D,MATCH(SUM!$F$3,SUM!B:B,0),0)</f>
        <v>P085</v>
      </c>
      <c r="E1581" s="116">
        <v>2020</v>
      </c>
      <c r="F1581" s="112" t="s">
        <v>7750</v>
      </c>
      <c r="G1581" s="117" t="s">
        <v>16570</v>
      </c>
      <c r="H1581" s="114" t="s">
        <v>6742</v>
      </c>
      <c r="I1581" s="113">
        <f>'19'!L43</f>
        <v>0</v>
      </c>
      <c r="N1581" s="112" t="s">
        <v>4378</v>
      </c>
      <c r="O1581" s="112" t="s">
        <v>634</v>
      </c>
      <c r="P1581" s="112" t="s">
        <v>4379</v>
      </c>
    </row>
    <row r="1582" spans="2:16" ht="12.75">
      <c r="B1582" s="114" t="str">
        <f>INDEX(SUM!D:D,MATCH(SUM!$F$3,SUM!B:B,0),0)</f>
        <v>P085</v>
      </c>
      <c r="E1582" s="116">
        <v>2020</v>
      </c>
      <c r="F1582" s="112" t="s">
        <v>7751</v>
      </c>
      <c r="G1582" s="117" t="s">
        <v>16571</v>
      </c>
      <c r="H1582" s="114" t="s">
        <v>6742</v>
      </c>
      <c r="I1582" s="113">
        <f>'19'!L44</f>
        <v>0</v>
      </c>
      <c r="N1582" s="112" t="s">
        <v>4380</v>
      </c>
      <c r="O1582" s="112" t="s">
        <v>634</v>
      </c>
      <c r="P1582" s="112" t="s">
        <v>4381</v>
      </c>
    </row>
    <row r="1583" spans="2:16" ht="12.75">
      <c r="B1583" s="114" t="str">
        <f>INDEX(SUM!D:D,MATCH(SUM!$F$3,SUM!B:B,0),0)</f>
        <v>P085</v>
      </c>
      <c r="E1583" s="116">
        <v>2020</v>
      </c>
      <c r="F1583" s="112" t="s">
        <v>7752</v>
      </c>
      <c r="G1583" s="117" t="s">
        <v>16572</v>
      </c>
      <c r="H1583" s="114" t="s">
        <v>6742</v>
      </c>
      <c r="I1583" s="113">
        <f>'19'!L45</f>
        <v>0</v>
      </c>
      <c r="N1583" s="112" t="s">
        <v>4382</v>
      </c>
      <c r="O1583" s="112" t="s">
        <v>634</v>
      </c>
      <c r="P1583" s="112" t="s">
        <v>4383</v>
      </c>
    </row>
    <row r="1584" spans="2:16" ht="12.75">
      <c r="B1584" s="114" t="str">
        <f>INDEX(SUM!D:D,MATCH(SUM!$F$3,SUM!B:B,0),0)</f>
        <v>P085</v>
      </c>
      <c r="E1584" s="116">
        <v>2020</v>
      </c>
      <c r="F1584" s="112" t="s">
        <v>7753</v>
      </c>
      <c r="G1584" s="117" t="s">
        <v>16573</v>
      </c>
      <c r="H1584" s="114" t="s">
        <v>6742</v>
      </c>
      <c r="I1584" s="113">
        <f>'19'!L46</f>
        <v>0</v>
      </c>
      <c r="N1584" s="112" t="s">
        <v>4384</v>
      </c>
      <c r="O1584" s="112" t="s">
        <v>634</v>
      </c>
      <c r="P1584" s="112" t="s">
        <v>4385</v>
      </c>
    </row>
    <row r="1585" spans="2:16" ht="12.75">
      <c r="B1585" s="114" t="str">
        <f>INDEX(SUM!D:D,MATCH(SUM!$F$3,SUM!B:B,0),0)</f>
        <v>P085</v>
      </c>
      <c r="E1585" s="116">
        <v>2020</v>
      </c>
      <c r="F1585" s="112" t="s">
        <v>7754</v>
      </c>
      <c r="G1585" s="117" t="s">
        <v>16574</v>
      </c>
      <c r="H1585" s="114" t="s">
        <v>6742</v>
      </c>
      <c r="I1585" s="113">
        <f>'19'!L47</f>
        <v>0</v>
      </c>
      <c r="N1585" s="112" t="s">
        <v>4386</v>
      </c>
      <c r="O1585" s="112" t="s">
        <v>634</v>
      </c>
      <c r="P1585" s="112" t="s">
        <v>4387</v>
      </c>
    </row>
    <row r="1586" spans="2:16" ht="12.75">
      <c r="B1586" s="114" t="str">
        <f>INDEX(SUM!D:D,MATCH(SUM!$F$3,SUM!B:B,0),0)</f>
        <v>P085</v>
      </c>
      <c r="E1586" s="116">
        <v>2020</v>
      </c>
      <c r="F1586" s="112" t="s">
        <v>7755</v>
      </c>
      <c r="G1586" s="117" t="s">
        <v>16575</v>
      </c>
      <c r="H1586" s="114" t="s">
        <v>6742</v>
      </c>
      <c r="I1586" s="113">
        <f>'19'!L48</f>
        <v>0</v>
      </c>
      <c r="N1586" s="112" t="s">
        <v>4388</v>
      </c>
      <c r="O1586" s="112" t="s">
        <v>634</v>
      </c>
      <c r="P1586" s="112" t="s">
        <v>4389</v>
      </c>
    </row>
    <row r="1587" spans="2:16" ht="12.75">
      <c r="B1587" s="114" t="str">
        <f>INDEX(SUM!D:D,MATCH(SUM!$F$3,SUM!B:B,0),0)</f>
        <v>P085</v>
      </c>
      <c r="E1587" s="116">
        <v>2020</v>
      </c>
      <c r="F1587" s="112" t="s">
        <v>7756</v>
      </c>
      <c r="G1587" s="117" t="s">
        <v>16576</v>
      </c>
      <c r="H1587" s="114" t="s">
        <v>6742</v>
      </c>
      <c r="I1587" s="113">
        <f>'19'!L49</f>
        <v>0</v>
      </c>
      <c r="N1587" s="112" t="s">
        <v>4390</v>
      </c>
      <c r="O1587" s="112" t="s">
        <v>634</v>
      </c>
      <c r="P1587" s="112" t="s">
        <v>4391</v>
      </c>
    </row>
    <row r="1588" spans="2:16" ht="12.75">
      <c r="B1588" s="114" t="str">
        <f>INDEX(SUM!D:D,MATCH(SUM!$F$3,SUM!B:B,0),0)</f>
        <v>P085</v>
      </c>
      <c r="E1588" s="116">
        <v>2020</v>
      </c>
      <c r="F1588" s="112" t="s">
        <v>7757</v>
      </c>
      <c r="G1588" s="117" t="s">
        <v>16577</v>
      </c>
      <c r="H1588" s="114" t="s">
        <v>6742</v>
      </c>
      <c r="I1588" s="113">
        <f>'19'!L50</f>
        <v>0</v>
      </c>
      <c r="N1588" s="112" t="s">
        <v>4392</v>
      </c>
      <c r="O1588" s="112" t="s">
        <v>634</v>
      </c>
      <c r="P1588" s="112" t="s">
        <v>4393</v>
      </c>
    </row>
    <row r="1589" spans="2:16" ht="12.75">
      <c r="B1589" s="114" t="str">
        <f>INDEX(SUM!D:D,MATCH(SUM!$F$3,SUM!B:B,0),0)</f>
        <v>P085</v>
      </c>
      <c r="E1589" s="116">
        <v>2020</v>
      </c>
      <c r="F1589" s="112" t="s">
        <v>7758</v>
      </c>
      <c r="G1589" s="117" t="s">
        <v>16578</v>
      </c>
      <c r="H1589" s="114" t="s">
        <v>6742</v>
      </c>
      <c r="I1589" s="113">
        <f>'19'!L51</f>
        <v>0</v>
      </c>
      <c r="N1589" s="112" t="s">
        <v>4394</v>
      </c>
      <c r="O1589" s="112" t="s">
        <v>634</v>
      </c>
      <c r="P1589" s="112" t="s">
        <v>4395</v>
      </c>
    </row>
    <row r="1590" spans="2:16" ht="12.75">
      <c r="B1590" s="114" t="str">
        <f>INDEX(SUM!D:D,MATCH(SUM!$F$3,SUM!B:B,0),0)</f>
        <v>P085</v>
      </c>
      <c r="E1590" s="116">
        <v>2020</v>
      </c>
      <c r="F1590" s="112" t="s">
        <v>7759</v>
      </c>
      <c r="G1590" s="117" t="s">
        <v>16579</v>
      </c>
      <c r="H1590" s="114" t="s">
        <v>6742</v>
      </c>
      <c r="I1590" s="113">
        <f>'19'!L52</f>
        <v>0</v>
      </c>
      <c r="N1590" s="112" t="s">
        <v>4396</v>
      </c>
      <c r="O1590" s="112" t="s">
        <v>634</v>
      </c>
      <c r="P1590" s="112" t="s">
        <v>4395</v>
      </c>
    </row>
    <row r="1591" spans="2:16" ht="12.75">
      <c r="B1591" s="114" t="str">
        <f>INDEX(SUM!D:D,MATCH(SUM!$F$3,SUM!B:B,0),0)</f>
        <v>P085</v>
      </c>
      <c r="E1591" s="116">
        <v>2020</v>
      </c>
      <c r="F1591" s="112" t="s">
        <v>7760</v>
      </c>
      <c r="G1591" s="117" t="s">
        <v>16580</v>
      </c>
      <c r="H1591" s="114" t="s">
        <v>6742</v>
      </c>
      <c r="I1591" s="113">
        <f>'19'!L53</f>
        <v>0</v>
      </c>
      <c r="N1591" s="112" t="s">
        <v>4397</v>
      </c>
      <c r="O1591" s="112" t="s">
        <v>634</v>
      </c>
      <c r="P1591" s="112" t="s">
        <v>4395</v>
      </c>
    </row>
    <row r="1592" spans="2:16" ht="12.75">
      <c r="B1592" s="114" t="str">
        <f>INDEX(SUM!D:D,MATCH(SUM!$F$3,SUM!B:B,0),0)</f>
        <v>P085</v>
      </c>
      <c r="E1592" s="116">
        <v>2020</v>
      </c>
      <c r="F1592" s="112" t="s">
        <v>7761</v>
      </c>
      <c r="G1592" s="117" t="s">
        <v>16581</v>
      </c>
      <c r="H1592" s="114" t="s">
        <v>6742</v>
      </c>
      <c r="I1592" s="113">
        <f>'19'!L54</f>
        <v>0</v>
      </c>
      <c r="N1592" s="112" t="s">
        <v>4398</v>
      </c>
      <c r="O1592" s="112" t="s">
        <v>634</v>
      </c>
      <c r="P1592" s="112" t="s">
        <v>4399</v>
      </c>
    </row>
    <row r="1593" spans="2:16" ht="12.75">
      <c r="B1593" s="114" t="str">
        <f>INDEX(SUM!D:D,MATCH(SUM!$F$3,SUM!B:B,0),0)</f>
        <v>P085</v>
      </c>
      <c r="E1593" s="116">
        <v>2020</v>
      </c>
      <c r="F1593" s="112" t="s">
        <v>7762</v>
      </c>
      <c r="G1593" s="117" t="s">
        <v>16582</v>
      </c>
      <c r="H1593" s="114" t="s">
        <v>6742</v>
      </c>
      <c r="I1593" s="113">
        <f>'19'!L55</f>
        <v>0</v>
      </c>
      <c r="N1593" s="112" t="s">
        <v>4400</v>
      </c>
      <c r="O1593" s="112" t="s">
        <v>634</v>
      </c>
      <c r="P1593" s="112" t="s">
        <v>4370</v>
      </c>
    </row>
    <row r="1594" spans="2:16" ht="12.75">
      <c r="B1594" s="114" t="str">
        <f>INDEX(SUM!D:D,MATCH(SUM!$F$3,SUM!B:B,0),0)</f>
        <v>P085</v>
      </c>
      <c r="E1594" s="116">
        <v>2020</v>
      </c>
      <c r="F1594" s="112" t="s">
        <v>7763</v>
      </c>
      <c r="G1594" s="117" t="s">
        <v>16583</v>
      </c>
      <c r="H1594" s="114" t="s">
        <v>6742</v>
      </c>
      <c r="I1594" s="113">
        <f>'19'!L56</f>
        <v>0</v>
      </c>
      <c r="N1594" s="112" t="s">
        <v>4401</v>
      </c>
      <c r="O1594" s="112" t="s">
        <v>634</v>
      </c>
      <c r="P1594" s="112" t="s">
        <v>4362</v>
      </c>
    </row>
    <row r="1595" spans="2:16" ht="12.75">
      <c r="B1595" s="114" t="str">
        <f>INDEX(SUM!D:D,MATCH(SUM!$F$3,SUM!B:B,0),0)</f>
        <v>P085</v>
      </c>
      <c r="E1595" s="116">
        <v>2020</v>
      </c>
      <c r="F1595" s="112" t="s">
        <v>7764</v>
      </c>
      <c r="G1595" s="117" t="s">
        <v>16584</v>
      </c>
      <c r="H1595" s="114" t="s">
        <v>6742</v>
      </c>
      <c r="I1595" s="113">
        <f>'19'!L57</f>
        <v>0</v>
      </c>
      <c r="N1595" s="112" t="s">
        <v>4402</v>
      </c>
      <c r="O1595" s="112" t="s">
        <v>634</v>
      </c>
      <c r="P1595" s="112" t="s">
        <v>4362</v>
      </c>
    </row>
    <row r="1596" spans="2:16" ht="12.75">
      <c r="B1596" s="114" t="str">
        <f>INDEX(SUM!D:D,MATCH(SUM!$F$3,SUM!B:B,0),0)</f>
        <v>P085</v>
      </c>
      <c r="E1596" s="116">
        <v>2020</v>
      </c>
      <c r="F1596" s="112" t="s">
        <v>7765</v>
      </c>
      <c r="G1596" s="117" t="s">
        <v>16585</v>
      </c>
      <c r="H1596" s="114" t="s">
        <v>6742</v>
      </c>
      <c r="I1596" s="113">
        <f>'19'!L58</f>
        <v>0</v>
      </c>
      <c r="N1596" s="112" t="s">
        <v>4403</v>
      </c>
      <c r="O1596" s="112" t="s">
        <v>634</v>
      </c>
      <c r="P1596" s="112" t="s">
        <v>4370</v>
      </c>
    </row>
    <row r="1597" spans="2:16" ht="12.75">
      <c r="B1597" s="114" t="str">
        <f>INDEX(SUM!D:D,MATCH(SUM!$F$3,SUM!B:B,0),0)</f>
        <v>P085</v>
      </c>
      <c r="E1597" s="116">
        <v>2020</v>
      </c>
      <c r="F1597" s="112" t="s">
        <v>7766</v>
      </c>
      <c r="G1597" s="117" t="s">
        <v>16586</v>
      </c>
      <c r="H1597" s="114" t="s">
        <v>6742</v>
      </c>
      <c r="I1597" s="113">
        <f>'19'!L59</f>
        <v>0</v>
      </c>
      <c r="N1597" s="112" t="s">
        <v>4404</v>
      </c>
      <c r="O1597" s="112" t="s">
        <v>634</v>
      </c>
      <c r="P1597" s="112" t="s">
        <v>4405</v>
      </c>
    </row>
    <row r="1598" spans="2:16" ht="12.75">
      <c r="B1598" s="114" t="str">
        <f>INDEX(SUM!D:D,MATCH(SUM!$F$3,SUM!B:B,0),0)</f>
        <v>P085</v>
      </c>
      <c r="E1598" s="116">
        <v>2020</v>
      </c>
      <c r="F1598" s="112" t="s">
        <v>7767</v>
      </c>
      <c r="G1598" s="117" t="s">
        <v>16587</v>
      </c>
      <c r="H1598" s="114" t="s">
        <v>6742</v>
      </c>
      <c r="I1598" s="113">
        <f>'19'!L60</f>
        <v>0</v>
      </c>
      <c r="N1598" s="112" t="s">
        <v>4406</v>
      </c>
      <c r="O1598" s="112" t="s">
        <v>634</v>
      </c>
      <c r="P1598" s="112" t="s">
        <v>4407</v>
      </c>
    </row>
    <row r="1599" spans="2:16" ht="12.75">
      <c r="B1599" s="114" t="str">
        <f>INDEX(SUM!D:D,MATCH(SUM!$F$3,SUM!B:B,0),0)</f>
        <v>P085</v>
      </c>
      <c r="E1599" s="116">
        <v>2020</v>
      </c>
      <c r="F1599" s="112" t="s">
        <v>7768</v>
      </c>
      <c r="G1599" s="117" t="s">
        <v>16588</v>
      </c>
      <c r="H1599" s="114" t="s">
        <v>6742</v>
      </c>
      <c r="I1599" s="113">
        <f>'19'!L61</f>
        <v>0</v>
      </c>
      <c r="N1599" s="112" t="s">
        <v>4408</v>
      </c>
      <c r="O1599" s="112" t="s">
        <v>634</v>
      </c>
      <c r="P1599" s="112" t="s">
        <v>4409</v>
      </c>
    </row>
    <row r="1600" spans="2:16" ht="12.75">
      <c r="B1600" s="114" t="str">
        <f>INDEX(SUM!D:D,MATCH(SUM!$F$3,SUM!B:B,0),0)</f>
        <v>P085</v>
      </c>
      <c r="E1600" s="116">
        <v>2020</v>
      </c>
      <c r="F1600" s="112" t="s">
        <v>7769</v>
      </c>
      <c r="G1600" s="117" t="s">
        <v>16589</v>
      </c>
      <c r="H1600" s="114" t="s">
        <v>6742</v>
      </c>
      <c r="I1600" s="113">
        <f>'19'!L62</f>
        <v>0</v>
      </c>
      <c r="N1600" s="112" t="s">
        <v>4410</v>
      </c>
      <c r="O1600" s="112" t="s">
        <v>634</v>
      </c>
      <c r="P1600" s="112" t="s">
        <v>4411</v>
      </c>
    </row>
    <row r="1601" spans="2:16" ht="12.75">
      <c r="B1601" s="114" t="str">
        <f>INDEX(SUM!D:D,MATCH(SUM!$F$3,SUM!B:B,0),0)</f>
        <v>P085</v>
      </c>
      <c r="E1601" s="116">
        <v>2020</v>
      </c>
      <c r="F1601" s="112" t="s">
        <v>7770</v>
      </c>
      <c r="G1601" s="117" t="s">
        <v>16590</v>
      </c>
      <c r="H1601" s="114" t="s">
        <v>6742</v>
      </c>
      <c r="I1601" s="113">
        <f>'19'!L63</f>
        <v>0</v>
      </c>
      <c r="N1601" s="112" t="s">
        <v>4412</v>
      </c>
      <c r="O1601" s="112" t="s">
        <v>634</v>
      </c>
      <c r="P1601" s="112" t="s">
        <v>4381</v>
      </c>
    </row>
    <row r="1602" spans="2:16" ht="12.75">
      <c r="B1602" s="114" t="str">
        <f>INDEX(SUM!D:D,MATCH(SUM!$F$3,SUM!B:B,0),0)</f>
        <v>P085</v>
      </c>
      <c r="E1602" s="116">
        <v>2020</v>
      </c>
      <c r="F1602" s="112" t="s">
        <v>7771</v>
      </c>
      <c r="G1602" s="117" t="s">
        <v>16591</v>
      </c>
      <c r="H1602" s="114" t="s">
        <v>6742</v>
      </c>
      <c r="I1602" s="113">
        <f>'19'!L64</f>
        <v>0</v>
      </c>
      <c r="N1602" s="112" t="s">
        <v>4413</v>
      </c>
      <c r="O1602" s="112" t="s">
        <v>634</v>
      </c>
      <c r="P1602" s="112" t="s">
        <v>4414</v>
      </c>
    </row>
    <row r="1603" spans="2:16" ht="12.75">
      <c r="B1603" s="114" t="str">
        <f>INDEX(SUM!D:D,MATCH(SUM!$F$3,SUM!B:B,0),0)</f>
        <v>P085</v>
      </c>
      <c r="E1603" s="116">
        <v>2020</v>
      </c>
      <c r="F1603" s="112" t="s">
        <v>7772</v>
      </c>
      <c r="G1603" s="117" t="s">
        <v>16592</v>
      </c>
      <c r="H1603" s="114" t="s">
        <v>6742</v>
      </c>
      <c r="I1603" s="113">
        <f>'19'!L65</f>
        <v>0</v>
      </c>
      <c r="N1603" s="112" t="s">
        <v>4415</v>
      </c>
      <c r="O1603" s="112" t="s">
        <v>634</v>
      </c>
      <c r="P1603" s="112" t="s">
        <v>4416</v>
      </c>
    </row>
    <row r="1604" spans="2:16" ht="12.75">
      <c r="B1604" s="114" t="str">
        <f>INDEX(SUM!D:D,MATCH(SUM!$F$3,SUM!B:B,0),0)</f>
        <v>P085</v>
      </c>
      <c r="E1604" s="116">
        <v>2020</v>
      </c>
      <c r="F1604" s="112" t="s">
        <v>7773</v>
      </c>
      <c r="G1604" s="117" t="s">
        <v>16593</v>
      </c>
      <c r="H1604" s="114" t="s">
        <v>6742</v>
      </c>
      <c r="I1604" s="113">
        <f>'19'!L66</f>
        <v>0</v>
      </c>
      <c r="N1604" s="112" t="s">
        <v>4417</v>
      </c>
      <c r="O1604" s="112" t="s">
        <v>634</v>
      </c>
      <c r="P1604" s="112" t="s">
        <v>4418</v>
      </c>
    </row>
    <row r="1605" spans="2:16" ht="12.75">
      <c r="B1605" s="114" t="str">
        <f>INDEX(SUM!D:D,MATCH(SUM!$F$3,SUM!B:B,0),0)</f>
        <v>P085</v>
      </c>
      <c r="E1605" s="116">
        <v>2020</v>
      </c>
      <c r="F1605" s="112" t="s">
        <v>7774</v>
      </c>
      <c r="G1605" s="117" t="s">
        <v>16594</v>
      </c>
      <c r="H1605" s="114" t="s">
        <v>6742</v>
      </c>
      <c r="I1605" s="113">
        <f>'19'!L67</f>
        <v>0</v>
      </c>
      <c r="N1605" s="112" t="s">
        <v>4419</v>
      </c>
      <c r="O1605" s="112" t="s">
        <v>634</v>
      </c>
      <c r="P1605" s="112" t="s">
        <v>4420</v>
      </c>
    </row>
    <row r="1606" spans="2:16" ht="12.75">
      <c r="B1606" s="114" t="str">
        <f>INDEX(SUM!D:D,MATCH(SUM!$F$3,SUM!B:B,0),0)</f>
        <v>P085</v>
      </c>
      <c r="E1606" s="116">
        <v>2020</v>
      </c>
      <c r="F1606" s="112" t="s">
        <v>7775</v>
      </c>
      <c r="G1606" s="117" t="s">
        <v>16595</v>
      </c>
      <c r="H1606" s="114" t="s">
        <v>6742</v>
      </c>
      <c r="I1606" s="113">
        <f>'19'!L68</f>
        <v>0</v>
      </c>
      <c r="N1606" s="112" t="s">
        <v>4421</v>
      </c>
      <c r="O1606" s="112" t="s">
        <v>634</v>
      </c>
      <c r="P1606" s="112" t="s">
        <v>4422</v>
      </c>
    </row>
    <row r="1607" spans="2:16" ht="12.75">
      <c r="B1607" s="114" t="str">
        <f>INDEX(SUM!D:D,MATCH(SUM!$F$3,SUM!B:B,0),0)</f>
        <v>P085</v>
      </c>
      <c r="E1607" s="116">
        <v>2020</v>
      </c>
      <c r="F1607" s="112" t="s">
        <v>7776</v>
      </c>
      <c r="G1607" s="117" t="s">
        <v>16596</v>
      </c>
      <c r="H1607" s="114" t="s">
        <v>6742</v>
      </c>
      <c r="I1607" s="113">
        <f>'19'!L69</f>
        <v>0</v>
      </c>
      <c r="N1607" s="112" t="s">
        <v>4423</v>
      </c>
      <c r="O1607" s="112" t="s">
        <v>634</v>
      </c>
      <c r="P1607" s="112" t="s">
        <v>4420</v>
      </c>
    </row>
    <row r="1608" spans="2:16" ht="12.75">
      <c r="B1608" s="114" t="str">
        <f>INDEX(SUM!D:D,MATCH(SUM!$F$3,SUM!B:B,0),0)</f>
        <v>P085</v>
      </c>
      <c r="E1608" s="116">
        <v>2020</v>
      </c>
      <c r="F1608" s="112" t="s">
        <v>7777</v>
      </c>
      <c r="G1608" s="117" t="s">
        <v>16597</v>
      </c>
      <c r="H1608" s="114" t="s">
        <v>6742</v>
      </c>
      <c r="I1608" s="113">
        <f>'19'!L70</f>
        <v>0</v>
      </c>
      <c r="N1608" s="112" t="s">
        <v>1041</v>
      </c>
      <c r="O1608" s="112" t="s">
        <v>634</v>
      </c>
      <c r="P1608" s="112" t="s">
        <v>4424</v>
      </c>
    </row>
    <row r="1609" spans="2:16" ht="12.75">
      <c r="B1609" s="114" t="str">
        <f>INDEX(SUM!D:D,MATCH(SUM!$F$3,SUM!B:B,0),0)</f>
        <v>P085</v>
      </c>
      <c r="E1609" s="116">
        <v>2020</v>
      </c>
      <c r="F1609" s="112" t="s">
        <v>7778</v>
      </c>
      <c r="G1609" s="117" t="s">
        <v>16598</v>
      </c>
      <c r="H1609" s="114" t="s">
        <v>6742</v>
      </c>
      <c r="I1609" s="113">
        <f>'19'!L71</f>
        <v>0</v>
      </c>
      <c r="N1609" s="112" t="s">
        <v>1039</v>
      </c>
      <c r="O1609" s="112" t="s">
        <v>634</v>
      </c>
      <c r="P1609" s="112" t="s">
        <v>4425</v>
      </c>
    </row>
    <row r="1610" spans="2:16" ht="12.75">
      <c r="B1610" s="114" t="str">
        <f>INDEX(SUM!D:D,MATCH(SUM!$F$3,SUM!B:B,0),0)</f>
        <v>P085</v>
      </c>
      <c r="E1610" s="116">
        <v>2020</v>
      </c>
      <c r="F1610" s="112" t="s">
        <v>7779</v>
      </c>
      <c r="G1610" s="117" t="s">
        <v>16599</v>
      </c>
      <c r="H1610" s="114" t="s">
        <v>6742</v>
      </c>
      <c r="I1610" s="113">
        <f>'19'!L72</f>
        <v>0</v>
      </c>
      <c r="N1610" s="112" t="s">
        <v>1042</v>
      </c>
      <c r="O1610" s="112" t="s">
        <v>634</v>
      </c>
      <c r="P1610" s="112" t="s">
        <v>4426</v>
      </c>
    </row>
    <row r="1611" spans="2:15" ht="12.75">
      <c r="B1611" s="114" t="str">
        <f>INDEX(SUM!D:D,MATCH(SUM!$F$3,SUM!B:B,0),0)</f>
        <v>P085</v>
      </c>
      <c r="E1611" s="116">
        <v>2020</v>
      </c>
      <c r="F1611" s="112" t="s">
        <v>7780</v>
      </c>
      <c r="G1611" s="117" t="s">
        <v>16600</v>
      </c>
      <c r="H1611" s="114" t="s">
        <v>6742</v>
      </c>
      <c r="I1611" s="113">
        <f>'19'!L73</f>
        <v>0</v>
      </c>
      <c r="N1611" s="112" t="s">
        <v>4427</v>
      </c>
      <c r="O1611" s="112" t="s">
        <v>634</v>
      </c>
    </row>
    <row r="1612" spans="2:15" ht="12.75">
      <c r="B1612" s="114" t="str">
        <f>INDEX(SUM!D:D,MATCH(SUM!$F$3,SUM!B:B,0),0)</f>
        <v>P085</v>
      </c>
      <c r="E1612" s="116">
        <v>2020</v>
      </c>
      <c r="F1612" s="112" t="s">
        <v>7781</v>
      </c>
      <c r="G1612" s="117" t="s">
        <v>16601</v>
      </c>
      <c r="H1612" s="114" t="s">
        <v>6742</v>
      </c>
      <c r="I1612" s="113">
        <f>'19'!L74</f>
        <v>0</v>
      </c>
      <c r="N1612" s="112" t="s">
        <v>4428</v>
      </c>
      <c r="O1612" s="112" t="s">
        <v>634</v>
      </c>
    </row>
    <row r="1613" spans="2:16" ht="12.75">
      <c r="B1613" s="114" t="str">
        <f>INDEX(SUM!D:D,MATCH(SUM!$F$3,SUM!B:B,0),0)</f>
        <v>P085</v>
      </c>
      <c r="E1613" s="116">
        <v>2020</v>
      </c>
      <c r="F1613" s="112" t="s">
        <v>7782</v>
      </c>
      <c r="G1613" s="117" t="s">
        <v>16602</v>
      </c>
      <c r="H1613" s="114" t="s">
        <v>6742</v>
      </c>
      <c r="I1613" s="113">
        <f>'19'!L75</f>
        <v>0</v>
      </c>
      <c r="N1613" s="112" t="s">
        <v>4429</v>
      </c>
      <c r="O1613" s="112" t="s">
        <v>634</v>
      </c>
      <c r="P1613" s="112" t="s">
        <v>4430</v>
      </c>
    </row>
    <row r="1614" spans="2:16" ht="12.75">
      <c r="B1614" s="114" t="str">
        <f>INDEX(SUM!D:D,MATCH(SUM!$F$3,SUM!B:B,0),0)</f>
        <v>P085</v>
      </c>
      <c r="E1614" s="116">
        <v>2020</v>
      </c>
      <c r="F1614" s="112" t="s">
        <v>7783</v>
      </c>
      <c r="G1614" s="117" t="s">
        <v>16603</v>
      </c>
      <c r="H1614" s="114" t="s">
        <v>6742</v>
      </c>
      <c r="I1614" s="113">
        <f>'19'!L76</f>
        <v>0</v>
      </c>
      <c r="N1614" s="112" t="s">
        <v>4431</v>
      </c>
      <c r="O1614" s="112" t="s">
        <v>634</v>
      </c>
      <c r="P1614" s="112" t="s">
        <v>4430</v>
      </c>
    </row>
    <row r="1615" spans="2:16" ht="12.75">
      <c r="B1615" s="114" t="str">
        <f>INDEX(SUM!D:D,MATCH(SUM!$F$3,SUM!B:B,0),0)</f>
        <v>P085</v>
      </c>
      <c r="E1615" s="116">
        <v>2020</v>
      </c>
      <c r="F1615" s="112" t="s">
        <v>7784</v>
      </c>
      <c r="G1615" s="117" t="s">
        <v>16604</v>
      </c>
      <c r="H1615" s="114" t="s">
        <v>6742</v>
      </c>
      <c r="I1615" s="113">
        <f>'19'!L77</f>
        <v>0</v>
      </c>
      <c r="N1615" s="112" t="s">
        <v>4432</v>
      </c>
      <c r="O1615" s="112" t="s">
        <v>634</v>
      </c>
      <c r="P1615" s="112" t="s">
        <v>4430</v>
      </c>
    </row>
    <row r="1616" spans="2:16" ht="12.75">
      <c r="B1616" s="114" t="str">
        <f>INDEX(SUM!D:D,MATCH(SUM!$F$3,SUM!B:B,0),0)</f>
        <v>P085</v>
      </c>
      <c r="E1616" s="116">
        <v>2020</v>
      </c>
      <c r="F1616" s="112" t="s">
        <v>7785</v>
      </c>
      <c r="G1616" s="117" t="s">
        <v>16605</v>
      </c>
      <c r="H1616" s="114" t="s">
        <v>6742</v>
      </c>
      <c r="I1616" s="113">
        <f>'19'!L78</f>
        <v>0</v>
      </c>
      <c r="N1616" s="112" t="s">
        <v>4433</v>
      </c>
      <c r="O1616" s="112" t="s">
        <v>634</v>
      </c>
      <c r="P1616" s="112" t="s">
        <v>4434</v>
      </c>
    </row>
    <row r="1617" spans="2:16" ht="12.75">
      <c r="B1617" s="114" t="str">
        <f>INDEX(SUM!D:D,MATCH(SUM!$F$3,SUM!B:B,0),0)</f>
        <v>P085</v>
      </c>
      <c r="E1617" s="116">
        <v>2020</v>
      </c>
      <c r="F1617" s="112" t="s">
        <v>7786</v>
      </c>
      <c r="G1617" s="117" t="s">
        <v>16606</v>
      </c>
      <c r="H1617" s="114" t="s">
        <v>6742</v>
      </c>
      <c r="I1617" s="113">
        <f>'19'!L79</f>
        <v>0</v>
      </c>
      <c r="N1617" s="112" t="s">
        <v>4435</v>
      </c>
      <c r="O1617" s="112" t="s">
        <v>634</v>
      </c>
      <c r="P1617" s="112" t="s">
        <v>4434</v>
      </c>
    </row>
    <row r="1618" spans="2:16" ht="12.75">
      <c r="B1618" s="114" t="str">
        <f>INDEX(SUM!D:D,MATCH(SUM!$F$3,SUM!B:B,0),0)</f>
        <v>P085</v>
      </c>
      <c r="E1618" s="116">
        <v>2020</v>
      </c>
      <c r="F1618" s="112" t="s">
        <v>7787</v>
      </c>
      <c r="G1618" s="117" t="s">
        <v>16607</v>
      </c>
      <c r="H1618" s="114" t="s">
        <v>6742</v>
      </c>
      <c r="I1618" s="113">
        <f>'19'!L80</f>
        <v>0</v>
      </c>
      <c r="N1618" s="112" t="s">
        <v>4436</v>
      </c>
      <c r="O1618" s="112" t="s">
        <v>634</v>
      </c>
      <c r="P1618" s="112" t="s">
        <v>4437</v>
      </c>
    </row>
    <row r="1619" spans="2:16" ht="12.75">
      <c r="B1619" s="114" t="str">
        <f>INDEX(SUM!D:D,MATCH(SUM!$F$3,SUM!B:B,0),0)</f>
        <v>P085</v>
      </c>
      <c r="E1619" s="116">
        <v>2020</v>
      </c>
      <c r="F1619" s="112" t="s">
        <v>7788</v>
      </c>
      <c r="G1619" s="117" t="s">
        <v>16608</v>
      </c>
      <c r="H1619" s="114" t="s">
        <v>6742</v>
      </c>
      <c r="I1619" s="113">
        <f>'19'!L81</f>
        <v>0</v>
      </c>
      <c r="N1619" s="112" t="s">
        <v>4438</v>
      </c>
      <c r="O1619" s="112" t="s">
        <v>634</v>
      </c>
      <c r="P1619" s="112" t="s">
        <v>4437</v>
      </c>
    </row>
    <row r="1620" spans="2:16" ht="12.75">
      <c r="B1620" s="114" t="str">
        <f>INDEX(SUM!D:D,MATCH(SUM!$F$3,SUM!B:B,0),0)</f>
        <v>P085</v>
      </c>
      <c r="E1620" s="116">
        <v>2020</v>
      </c>
      <c r="F1620" s="112" t="s">
        <v>7789</v>
      </c>
      <c r="G1620" s="117" t="s">
        <v>16609</v>
      </c>
      <c r="H1620" s="114" t="s">
        <v>6742</v>
      </c>
      <c r="I1620" s="113">
        <f>'19'!L82</f>
        <v>0</v>
      </c>
      <c r="N1620" s="112" t="s">
        <v>4439</v>
      </c>
      <c r="O1620" s="112" t="s">
        <v>634</v>
      </c>
      <c r="P1620" s="112" t="s">
        <v>4440</v>
      </c>
    </row>
    <row r="1621" spans="2:16" ht="12.75">
      <c r="B1621" s="114" t="str">
        <f>INDEX(SUM!D:D,MATCH(SUM!$F$3,SUM!B:B,0),0)</f>
        <v>P085</v>
      </c>
      <c r="E1621" s="116">
        <v>2020</v>
      </c>
      <c r="F1621" s="112" t="s">
        <v>7790</v>
      </c>
      <c r="G1621" s="117" t="s">
        <v>16610</v>
      </c>
      <c r="H1621" s="114" t="s">
        <v>6742</v>
      </c>
      <c r="I1621" s="113">
        <f>'19'!L83</f>
        <v>0</v>
      </c>
      <c r="N1621" s="112" t="s">
        <v>4441</v>
      </c>
      <c r="O1621" s="112" t="s">
        <v>634</v>
      </c>
      <c r="P1621" s="112" t="s">
        <v>4440</v>
      </c>
    </row>
    <row r="1622" spans="2:16" ht="12.75">
      <c r="B1622" s="114" t="str">
        <f>INDEX(SUM!D:D,MATCH(SUM!$F$3,SUM!B:B,0),0)</f>
        <v>P085</v>
      </c>
      <c r="E1622" s="116">
        <v>2020</v>
      </c>
      <c r="F1622" s="112" t="s">
        <v>7791</v>
      </c>
      <c r="G1622" s="117" t="s">
        <v>16611</v>
      </c>
      <c r="H1622" s="114" t="s">
        <v>6742</v>
      </c>
      <c r="I1622" s="113">
        <f>'19'!L84</f>
        <v>0</v>
      </c>
      <c r="N1622" s="112" t="s">
        <v>4442</v>
      </c>
      <c r="O1622" s="112" t="s">
        <v>634</v>
      </c>
      <c r="P1622" s="112" t="s">
        <v>4443</v>
      </c>
    </row>
    <row r="1623" spans="2:16" ht="12.75">
      <c r="B1623" s="114" t="str">
        <f>INDEX(SUM!D:D,MATCH(SUM!$F$3,SUM!B:B,0),0)</f>
        <v>P085</v>
      </c>
      <c r="E1623" s="116">
        <v>2020</v>
      </c>
      <c r="F1623" s="112" t="s">
        <v>7792</v>
      </c>
      <c r="G1623" s="117" t="s">
        <v>16612</v>
      </c>
      <c r="H1623" s="114" t="s">
        <v>6742</v>
      </c>
      <c r="I1623" s="113">
        <f>'19'!L85</f>
        <v>0</v>
      </c>
      <c r="N1623" s="112" t="s">
        <v>4444</v>
      </c>
      <c r="O1623" s="112" t="s">
        <v>634</v>
      </c>
      <c r="P1623" s="112" t="s">
        <v>4443</v>
      </c>
    </row>
    <row r="1624" spans="2:16" ht="12.75">
      <c r="B1624" s="114" t="str">
        <f>INDEX(SUM!D:D,MATCH(SUM!$F$3,SUM!B:B,0),0)</f>
        <v>P085</v>
      </c>
      <c r="E1624" s="116">
        <v>2020</v>
      </c>
      <c r="F1624" s="112" t="s">
        <v>7793</v>
      </c>
      <c r="G1624" s="117" t="s">
        <v>16613</v>
      </c>
      <c r="H1624" s="114" t="s">
        <v>6742</v>
      </c>
      <c r="I1624" s="113">
        <f>'19'!L86</f>
        <v>0</v>
      </c>
      <c r="N1624" s="112" t="s">
        <v>4445</v>
      </c>
      <c r="O1624" s="112" t="s">
        <v>634</v>
      </c>
      <c r="P1624" s="112" t="s">
        <v>4446</v>
      </c>
    </row>
    <row r="1625" spans="2:16" ht="12.75">
      <c r="B1625" s="114" t="str">
        <f>INDEX(SUM!D:D,MATCH(SUM!$F$3,SUM!B:B,0),0)</f>
        <v>P085</v>
      </c>
      <c r="E1625" s="116">
        <v>2020</v>
      </c>
      <c r="F1625" s="112" t="s">
        <v>7794</v>
      </c>
      <c r="G1625" s="117" t="s">
        <v>16614</v>
      </c>
      <c r="H1625" s="114" t="s">
        <v>6742</v>
      </c>
      <c r="I1625" s="113">
        <f>'19'!L87</f>
        <v>0</v>
      </c>
      <c r="N1625" s="112" t="s">
        <v>4447</v>
      </c>
      <c r="O1625" s="112" t="s">
        <v>634</v>
      </c>
      <c r="P1625" s="112" t="s">
        <v>4446</v>
      </c>
    </row>
    <row r="1626" spans="2:16" ht="12.75">
      <c r="B1626" s="114" t="str">
        <f>INDEX(SUM!D:D,MATCH(SUM!$F$3,SUM!B:B,0),0)</f>
        <v>P085</v>
      </c>
      <c r="E1626" s="116">
        <v>2020</v>
      </c>
      <c r="F1626" s="112" t="s">
        <v>7795</v>
      </c>
      <c r="G1626" s="117" t="s">
        <v>16615</v>
      </c>
      <c r="H1626" s="114" t="s">
        <v>6742</v>
      </c>
      <c r="I1626" s="113">
        <f>'19'!L88</f>
        <v>0</v>
      </c>
      <c r="N1626" s="112" t="s">
        <v>4448</v>
      </c>
      <c r="O1626" s="112" t="s">
        <v>634</v>
      </c>
      <c r="P1626" s="112" t="s">
        <v>4449</v>
      </c>
    </row>
    <row r="1627" spans="2:16" ht="12.75">
      <c r="B1627" s="114" t="str">
        <f>INDEX(SUM!D:D,MATCH(SUM!$F$3,SUM!B:B,0),0)</f>
        <v>P085</v>
      </c>
      <c r="E1627" s="116">
        <v>2020</v>
      </c>
      <c r="F1627" s="112" t="s">
        <v>7796</v>
      </c>
      <c r="G1627" s="117" t="s">
        <v>16616</v>
      </c>
      <c r="H1627" s="114" t="s">
        <v>6742</v>
      </c>
      <c r="I1627" s="113">
        <f>'19'!L89</f>
        <v>0</v>
      </c>
      <c r="N1627" s="112" t="s">
        <v>4450</v>
      </c>
      <c r="O1627" s="112" t="s">
        <v>634</v>
      </c>
      <c r="P1627" s="112" t="s">
        <v>4449</v>
      </c>
    </row>
    <row r="1628" spans="2:16" ht="12.75">
      <c r="B1628" s="114" t="str">
        <f>INDEX(SUM!D:D,MATCH(SUM!$F$3,SUM!B:B,0),0)</f>
        <v>P085</v>
      </c>
      <c r="E1628" s="116">
        <v>2020</v>
      </c>
      <c r="F1628" s="112" t="s">
        <v>7797</v>
      </c>
      <c r="G1628" s="117" t="s">
        <v>16617</v>
      </c>
      <c r="H1628" s="114" t="s">
        <v>6742</v>
      </c>
      <c r="I1628" s="113">
        <f>'19'!L90</f>
        <v>0</v>
      </c>
      <c r="N1628" s="112" t="s">
        <v>4451</v>
      </c>
      <c r="O1628" s="112" t="s">
        <v>634</v>
      </c>
      <c r="P1628" s="112" t="s">
        <v>4452</v>
      </c>
    </row>
    <row r="1629" spans="2:16" ht="12.75">
      <c r="B1629" s="114" t="str">
        <f>INDEX(SUM!D:D,MATCH(SUM!$F$3,SUM!B:B,0),0)</f>
        <v>P085</v>
      </c>
      <c r="E1629" s="116">
        <v>2020</v>
      </c>
      <c r="F1629" s="112" t="s">
        <v>7798</v>
      </c>
      <c r="G1629" s="117" t="s">
        <v>16618</v>
      </c>
      <c r="H1629" s="114" t="s">
        <v>6742</v>
      </c>
      <c r="I1629" s="113">
        <f>'19'!L91</f>
        <v>0</v>
      </c>
      <c r="N1629" s="112" t="s">
        <v>4453</v>
      </c>
      <c r="O1629" s="112" t="s">
        <v>634</v>
      </c>
      <c r="P1629" s="112" t="s">
        <v>4452</v>
      </c>
    </row>
    <row r="1630" spans="2:16" ht="12.75">
      <c r="B1630" s="114" t="str">
        <f>INDEX(SUM!D:D,MATCH(SUM!$F$3,SUM!B:B,0),0)</f>
        <v>P085</v>
      </c>
      <c r="E1630" s="116">
        <v>2020</v>
      </c>
      <c r="F1630" s="112" t="s">
        <v>7799</v>
      </c>
      <c r="G1630" s="117" t="s">
        <v>16619</v>
      </c>
      <c r="H1630" s="114" t="s">
        <v>6742</v>
      </c>
      <c r="I1630" s="113">
        <f>'19'!L92</f>
        <v>0</v>
      </c>
      <c r="N1630" s="112" t="s">
        <v>4454</v>
      </c>
      <c r="O1630" s="112" t="s">
        <v>634</v>
      </c>
      <c r="P1630" s="112" t="s">
        <v>4452</v>
      </c>
    </row>
    <row r="1631" spans="2:16" ht="12.75">
      <c r="B1631" s="114" t="str">
        <f>INDEX(SUM!D:D,MATCH(SUM!$F$3,SUM!B:B,0),0)</f>
        <v>P085</v>
      </c>
      <c r="E1631" s="116">
        <v>2020</v>
      </c>
      <c r="F1631" s="112" t="s">
        <v>7800</v>
      </c>
      <c r="G1631" s="117" t="s">
        <v>16620</v>
      </c>
      <c r="H1631" s="114" t="s">
        <v>6742</v>
      </c>
      <c r="I1631" s="113">
        <f>'19'!L93</f>
        <v>0</v>
      </c>
      <c r="N1631" s="112" t="s">
        <v>4455</v>
      </c>
      <c r="O1631" s="112" t="s">
        <v>634</v>
      </c>
      <c r="P1631" s="112" t="s">
        <v>4456</v>
      </c>
    </row>
    <row r="1632" spans="2:16" ht="12.75">
      <c r="B1632" s="114" t="str">
        <f>INDEX(SUM!D:D,MATCH(SUM!$F$3,SUM!B:B,0),0)</f>
        <v>P085</v>
      </c>
      <c r="E1632" s="116">
        <v>2020</v>
      </c>
      <c r="F1632" s="112" t="s">
        <v>7801</v>
      </c>
      <c r="G1632" s="117" t="s">
        <v>16621</v>
      </c>
      <c r="H1632" s="114" t="s">
        <v>6742</v>
      </c>
      <c r="I1632" s="113">
        <f>'19'!L94</f>
        <v>0</v>
      </c>
      <c r="N1632" s="112" t="s">
        <v>4457</v>
      </c>
      <c r="O1632" s="112" t="s">
        <v>634</v>
      </c>
      <c r="P1632" s="112" t="s">
        <v>4456</v>
      </c>
    </row>
    <row r="1633" spans="2:16" ht="12.75">
      <c r="B1633" s="114" t="str">
        <f>INDEX(SUM!D:D,MATCH(SUM!$F$3,SUM!B:B,0),0)</f>
        <v>P085</v>
      </c>
      <c r="E1633" s="116">
        <v>2020</v>
      </c>
      <c r="F1633" s="112" t="s">
        <v>7802</v>
      </c>
      <c r="G1633" s="117" t="s">
        <v>16622</v>
      </c>
      <c r="H1633" s="114" t="s">
        <v>6742</v>
      </c>
      <c r="I1633" s="113">
        <f>'19'!L95</f>
        <v>0</v>
      </c>
      <c r="N1633" s="112" t="s">
        <v>4458</v>
      </c>
      <c r="O1633" s="112" t="s">
        <v>634</v>
      </c>
      <c r="P1633" s="112" t="s">
        <v>4459</v>
      </c>
    </row>
    <row r="1634" spans="2:15" ht="12.75">
      <c r="B1634" s="114" t="str">
        <f>INDEX(SUM!D:D,MATCH(SUM!$F$3,SUM!B:B,0),0)</f>
        <v>P085</v>
      </c>
      <c r="E1634" s="116">
        <v>2020</v>
      </c>
      <c r="F1634" s="112" t="s">
        <v>7803</v>
      </c>
      <c r="G1634" s="117" t="s">
        <v>16623</v>
      </c>
      <c r="H1634" s="114" t="s">
        <v>6742</v>
      </c>
      <c r="I1634" s="113">
        <f>'19'!L96</f>
        <v>0</v>
      </c>
      <c r="N1634" s="112" t="s">
        <v>4460</v>
      </c>
      <c r="O1634" s="112" t="s">
        <v>634</v>
      </c>
    </row>
    <row r="1635" spans="2:15" ht="12.75">
      <c r="B1635" s="114" t="str">
        <f>INDEX(SUM!D:D,MATCH(SUM!$F$3,SUM!B:B,0),0)</f>
        <v>P085</v>
      </c>
      <c r="E1635" s="116">
        <v>2020</v>
      </c>
      <c r="F1635" s="112" t="s">
        <v>7804</v>
      </c>
      <c r="G1635" s="117" t="s">
        <v>16624</v>
      </c>
      <c r="H1635" s="114" t="s">
        <v>6742</v>
      </c>
      <c r="I1635" s="113">
        <f>'19'!L97</f>
        <v>0</v>
      </c>
      <c r="N1635" s="112" t="s">
        <v>4461</v>
      </c>
      <c r="O1635" s="112" t="s">
        <v>634</v>
      </c>
    </row>
    <row r="1636" spans="2:15" ht="12.75">
      <c r="B1636" s="114" t="str">
        <f>INDEX(SUM!D:D,MATCH(SUM!$F$3,SUM!B:B,0),0)</f>
        <v>P085</v>
      </c>
      <c r="E1636" s="116">
        <v>2020</v>
      </c>
      <c r="F1636" s="112" t="s">
        <v>7805</v>
      </c>
      <c r="G1636" s="117" t="s">
        <v>16625</v>
      </c>
      <c r="H1636" s="114" t="s">
        <v>6742</v>
      </c>
      <c r="I1636" s="113">
        <f>'19'!L98</f>
        <v>0</v>
      </c>
      <c r="N1636" s="112" t="s">
        <v>4462</v>
      </c>
      <c r="O1636" s="112" t="s">
        <v>634</v>
      </c>
    </row>
    <row r="1637" spans="2:15" ht="12.75">
      <c r="B1637" s="114" t="str">
        <f>INDEX(SUM!D:D,MATCH(SUM!$F$3,SUM!B:B,0),0)</f>
        <v>P085</v>
      </c>
      <c r="E1637" s="116">
        <v>2020</v>
      </c>
      <c r="F1637" s="112" t="s">
        <v>7806</v>
      </c>
      <c r="G1637" s="117" t="s">
        <v>16626</v>
      </c>
      <c r="H1637" s="114" t="s">
        <v>6742</v>
      </c>
      <c r="I1637" s="113">
        <f>'19'!L99</f>
        <v>0</v>
      </c>
      <c r="N1637" s="112" t="s">
        <v>4463</v>
      </c>
      <c r="O1637" s="112" t="s">
        <v>634</v>
      </c>
    </row>
    <row r="1638" spans="2:15" ht="12.75">
      <c r="B1638" s="114" t="str">
        <f>INDEX(SUM!D:D,MATCH(SUM!$F$3,SUM!B:B,0),0)</f>
        <v>P085</v>
      </c>
      <c r="E1638" s="116">
        <v>2020</v>
      </c>
      <c r="F1638" s="112" t="s">
        <v>7807</v>
      </c>
      <c r="G1638" s="117" t="s">
        <v>16627</v>
      </c>
      <c r="H1638" s="114" t="s">
        <v>6742</v>
      </c>
      <c r="I1638" s="113">
        <f>'19'!L100</f>
        <v>0</v>
      </c>
      <c r="N1638" s="112" t="s">
        <v>4464</v>
      </c>
      <c r="O1638" s="112" t="s">
        <v>634</v>
      </c>
    </row>
    <row r="1639" spans="2:15" ht="12.75">
      <c r="B1639" s="114" t="str">
        <f>INDEX(SUM!D:D,MATCH(SUM!$F$3,SUM!B:B,0),0)</f>
        <v>P085</v>
      </c>
      <c r="E1639" s="116">
        <v>2020</v>
      </c>
      <c r="F1639" s="112" t="s">
        <v>7808</v>
      </c>
      <c r="G1639" s="117" t="s">
        <v>16628</v>
      </c>
      <c r="H1639" s="114" t="s">
        <v>6743</v>
      </c>
      <c r="I1639" s="113">
        <f>'19'!M11</f>
        <v>6</v>
      </c>
      <c r="N1639" s="112" t="s">
        <v>4465</v>
      </c>
      <c r="O1639" s="112" t="s">
        <v>634</v>
      </c>
    </row>
    <row r="1640" spans="2:15" ht="12.75">
      <c r="B1640" s="114" t="str">
        <f>INDEX(SUM!D:D,MATCH(SUM!$F$3,SUM!B:B,0),0)</f>
        <v>P085</v>
      </c>
      <c r="E1640" s="116">
        <v>2020</v>
      </c>
      <c r="F1640" s="112" t="s">
        <v>7809</v>
      </c>
      <c r="G1640" s="117" t="s">
        <v>16629</v>
      </c>
      <c r="H1640" s="114" t="s">
        <v>6743</v>
      </c>
      <c r="I1640" s="113">
        <f>'19'!M12</f>
        <v>0</v>
      </c>
      <c r="N1640" s="112" t="s">
        <v>4466</v>
      </c>
      <c r="O1640" s="112" t="s">
        <v>634</v>
      </c>
    </row>
    <row r="1641" spans="2:15" ht="12.75">
      <c r="B1641" s="114" t="str">
        <f>INDEX(SUM!D:D,MATCH(SUM!$F$3,SUM!B:B,0),0)</f>
        <v>P085</v>
      </c>
      <c r="E1641" s="116">
        <v>2020</v>
      </c>
      <c r="F1641" s="112" t="s">
        <v>7810</v>
      </c>
      <c r="G1641" s="117" t="s">
        <v>16630</v>
      </c>
      <c r="H1641" s="114" t="s">
        <v>6743</v>
      </c>
      <c r="I1641" s="113">
        <f>'19'!M13</f>
        <v>0</v>
      </c>
      <c r="N1641" s="112" t="s">
        <v>4467</v>
      </c>
      <c r="O1641" s="112" t="s">
        <v>634</v>
      </c>
    </row>
    <row r="1642" spans="2:15" ht="12.75">
      <c r="B1642" s="114" t="str">
        <f>INDEX(SUM!D:D,MATCH(SUM!$F$3,SUM!B:B,0),0)</f>
        <v>P085</v>
      </c>
      <c r="E1642" s="116">
        <v>2020</v>
      </c>
      <c r="F1642" s="112" t="s">
        <v>7811</v>
      </c>
      <c r="G1642" s="117" t="s">
        <v>16631</v>
      </c>
      <c r="H1642" s="114" t="s">
        <v>6743</v>
      </c>
      <c r="I1642" s="113">
        <f>'19'!M14</f>
        <v>0</v>
      </c>
      <c r="N1642" s="112" t="s">
        <v>4468</v>
      </c>
      <c r="O1642" s="112" t="s">
        <v>634</v>
      </c>
    </row>
    <row r="1643" spans="2:15" ht="12.75">
      <c r="B1643" s="114" t="str">
        <f>INDEX(SUM!D:D,MATCH(SUM!$F$3,SUM!B:B,0),0)</f>
        <v>P085</v>
      </c>
      <c r="E1643" s="116">
        <v>2020</v>
      </c>
      <c r="F1643" s="112" t="s">
        <v>7812</v>
      </c>
      <c r="G1643" s="117" t="s">
        <v>16632</v>
      </c>
      <c r="H1643" s="114" t="s">
        <v>6743</v>
      </c>
      <c r="I1643" s="113">
        <f>'19'!M15</f>
        <v>0</v>
      </c>
      <c r="N1643" s="112" t="s">
        <v>4469</v>
      </c>
      <c r="O1643" s="112" t="s">
        <v>634</v>
      </c>
    </row>
    <row r="1644" spans="2:15" ht="12.75">
      <c r="B1644" s="114" t="str">
        <f>INDEX(SUM!D:D,MATCH(SUM!$F$3,SUM!B:B,0),0)</f>
        <v>P085</v>
      </c>
      <c r="E1644" s="116">
        <v>2020</v>
      </c>
      <c r="F1644" s="112" t="s">
        <v>7813</v>
      </c>
      <c r="G1644" s="117" t="s">
        <v>16633</v>
      </c>
      <c r="H1644" s="114" t="s">
        <v>6743</v>
      </c>
      <c r="I1644" s="113">
        <f>'19'!M16</f>
        <v>0</v>
      </c>
      <c r="N1644" s="112" t="s">
        <v>4470</v>
      </c>
      <c r="O1644" s="112" t="s">
        <v>634</v>
      </c>
    </row>
    <row r="1645" spans="2:15" ht="12.75">
      <c r="B1645" s="114" t="str">
        <f>INDEX(SUM!D:D,MATCH(SUM!$F$3,SUM!B:B,0),0)</f>
        <v>P085</v>
      </c>
      <c r="E1645" s="116">
        <v>2020</v>
      </c>
      <c r="F1645" s="112" t="s">
        <v>7814</v>
      </c>
      <c r="G1645" s="117" t="s">
        <v>16634</v>
      </c>
      <c r="H1645" s="114" t="s">
        <v>6743</v>
      </c>
      <c r="I1645" s="113">
        <f>'19'!M17</f>
        <v>0</v>
      </c>
      <c r="N1645" s="112" t="s">
        <v>4471</v>
      </c>
      <c r="O1645" s="112" t="s">
        <v>634</v>
      </c>
    </row>
    <row r="1646" spans="2:16" ht="12.75">
      <c r="B1646" s="114" t="str">
        <f>INDEX(SUM!D:D,MATCH(SUM!$F$3,SUM!B:B,0),0)</f>
        <v>P085</v>
      </c>
      <c r="E1646" s="116">
        <v>2020</v>
      </c>
      <c r="F1646" s="112" t="s">
        <v>7815</v>
      </c>
      <c r="G1646" s="117" t="s">
        <v>16635</v>
      </c>
      <c r="H1646" s="114" t="s">
        <v>6743</v>
      </c>
      <c r="I1646" s="113">
        <f>'19'!M18</f>
        <v>0</v>
      </c>
      <c r="N1646" s="112" t="s">
        <v>4472</v>
      </c>
      <c r="O1646" s="112" t="s">
        <v>634</v>
      </c>
      <c r="P1646" s="112" t="s">
        <v>4473</v>
      </c>
    </row>
    <row r="1647" spans="2:15" ht="12.75">
      <c r="B1647" s="114" t="str">
        <f>INDEX(SUM!D:D,MATCH(SUM!$F$3,SUM!B:B,0),0)</f>
        <v>P085</v>
      </c>
      <c r="E1647" s="116">
        <v>2020</v>
      </c>
      <c r="F1647" s="112" t="s">
        <v>7816</v>
      </c>
      <c r="G1647" s="117" t="s">
        <v>16636</v>
      </c>
      <c r="H1647" s="114" t="s">
        <v>6743</v>
      </c>
      <c r="I1647" s="113">
        <f>'19'!M19</f>
        <v>0</v>
      </c>
      <c r="N1647" s="112" t="s">
        <v>4474</v>
      </c>
      <c r="O1647" s="112" t="s">
        <v>634</v>
      </c>
    </row>
    <row r="1648" spans="2:15" ht="12.75">
      <c r="B1648" s="114" t="str">
        <f>INDEX(SUM!D:D,MATCH(SUM!$F$3,SUM!B:B,0),0)</f>
        <v>P085</v>
      </c>
      <c r="E1648" s="116">
        <v>2020</v>
      </c>
      <c r="F1648" s="112" t="s">
        <v>7817</v>
      </c>
      <c r="G1648" s="117" t="s">
        <v>16637</v>
      </c>
      <c r="H1648" s="114" t="s">
        <v>6743</v>
      </c>
      <c r="I1648" s="113">
        <f>'19'!M20</f>
        <v>0</v>
      </c>
      <c r="N1648" s="112" t="s">
        <v>4475</v>
      </c>
      <c r="O1648" s="112" t="s">
        <v>634</v>
      </c>
    </row>
    <row r="1649" spans="2:15" ht="12.75">
      <c r="B1649" s="114" t="str">
        <f>INDEX(SUM!D:D,MATCH(SUM!$F$3,SUM!B:B,0),0)</f>
        <v>P085</v>
      </c>
      <c r="E1649" s="116">
        <v>2020</v>
      </c>
      <c r="F1649" s="112" t="s">
        <v>7818</v>
      </c>
      <c r="G1649" s="117" t="s">
        <v>16638</v>
      </c>
      <c r="H1649" s="114" t="s">
        <v>6743</v>
      </c>
      <c r="I1649" s="113">
        <f>'19'!M21</f>
        <v>0</v>
      </c>
      <c r="N1649" s="112" t="s">
        <v>4476</v>
      </c>
      <c r="O1649" s="112" t="s">
        <v>634</v>
      </c>
    </row>
    <row r="1650" spans="2:15" ht="12.75">
      <c r="B1650" s="114" t="str">
        <f>INDEX(SUM!D:D,MATCH(SUM!$F$3,SUM!B:B,0),0)</f>
        <v>P085</v>
      </c>
      <c r="E1650" s="116">
        <v>2020</v>
      </c>
      <c r="F1650" s="112" t="s">
        <v>7819</v>
      </c>
      <c r="G1650" s="117" t="s">
        <v>16639</v>
      </c>
      <c r="H1650" s="114" t="s">
        <v>6743</v>
      </c>
      <c r="I1650" s="113">
        <f>'19'!M22</f>
        <v>0</v>
      </c>
      <c r="N1650" s="112" t="s">
        <v>4477</v>
      </c>
      <c r="O1650" s="112" t="s">
        <v>634</v>
      </c>
    </row>
    <row r="1651" spans="2:15" ht="12.75">
      <c r="B1651" s="114" t="str">
        <f>INDEX(SUM!D:D,MATCH(SUM!$F$3,SUM!B:B,0),0)</f>
        <v>P085</v>
      </c>
      <c r="E1651" s="116">
        <v>2020</v>
      </c>
      <c r="F1651" s="112" t="s">
        <v>7820</v>
      </c>
      <c r="G1651" s="117" t="s">
        <v>16640</v>
      </c>
      <c r="H1651" s="114" t="s">
        <v>6743</v>
      </c>
      <c r="I1651" s="113">
        <f>'19'!M23</f>
        <v>0</v>
      </c>
      <c r="N1651" s="112" t="s">
        <v>4478</v>
      </c>
      <c r="O1651" s="112" t="s">
        <v>634</v>
      </c>
    </row>
    <row r="1652" spans="2:15" ht="12.75">
      <c r="B1652" s="114" t="str">
        <f>INDEX(SUM!D:D,MATCH(SUM!$F$3,SUM!B:B,0),0)</f>
        <v>P085</v>
      </c>
      <c r="E1652" s="116">
        <v>2020</v>
      </c>
      <c r="F1652" s="112" t="s">
        <v>7821</v>
      </c>
      <c r="G1652" s="117" t="s">
        <v>16641</v>
      </c>
      <c r="H1652" s="114" t="s">
        <v>6743</v>
      </c>
      <c r="I1652" s="113">
        <f>'19'!M24</f>
        <v>0</v>
      </c>
      <c r="N1652" s="112" t="s">
        <v>4479</v>
      </c>
      <c r="O1652" s="112" t="s">
        <v>634</v>
      </c>
    </row>
    <row r="1653" spans="2:15" ht="12.75">
      <c r="B1653" s="114" t="str">
        <f>INDEX(SUM!D:D,MATCH(SUM!$F$3,SUM!B:B,0),0)</f>
        <v>P085</v>
      </c>
      <c r="E1653" s="116">
        <v>2020</v>
      </c>
      <c r="F1653" s="112" t="s">
        <v>7822</v>
      </c>
      <c r="G1653" s="117" t="s">
        <v>16642</v>
      </c>
      <c r="H1653" s="114" t="s">
        <v>6743</v>
      </c>
      <c r="I1653" s="113">
        <f>'19'!M25</f>
        <v>0</v>
      </c>
      <c r="N1653" s="112" t="s">
        <v>4480</v>
      </c>
      <c r="O1653" s="112" t="s">
        <v>634</v>
      </c>
    </row>
    <row r="1654" spans="2:15" ht="12.75">
      <c r="B1654" s="114" t="str">
        <f>INDEX(SUM!D:D,MATCH(SUM!$F$3,SUM!B:B,0),0)</f>
        <v>P085</v>
      </c>
      <c r="E1654" s="116">
        <v>2020</v>
      </c>
      <c r="F1654" s="112" t="s">
        <v>7823</v>
      </c>
      <c r="G1654" s="117" t="s">
        <v>16643</v>
      </c>
      <c r="H1654" s="114" t="s">
        <v>6743</v>
      </c>
      <c r="I1654" s="113">
        <f>'19'!M26</f>
        <v>0</v>
      </c>
      <c r="N1654" s="112" t="s">
        <v>4481</v>
      </c>
      <c r="O1654" s="112" t="s">
        <v>634</v>
      </c>
    </row>
    <row r="1655" spans="2:15" ht="12.75">
      <c r="B1655" s="114" t="str">
        <f>INDEX(SUM!D:D,MATCH(SUM!$F$3,SUM!B:B,0),0)</f>
        <v>P085</v>
      </c>
      <c r="E1655" s="116">
        <v>2020</v>
      </c>
      <c r="F1655" s="112" t="s">
        <v>7824</v>
      </c>
      <c r="G1655" s="117" t="s">
        <v>16644</v>
      </c>
      <c r="H1655" s="114" t="s">
        <v>6743</v>
      </c>
      <c r="I1655" s="113">
        <f>'19'!M27</f>
        <v>0</v>
      </c>
      <c r="N1655" s="112" t="s">
        <v>4482</v>
      </c>
      <c r="O1655" s="112" t="s">
        <v>634</v>
      </c>
    </row>
    <row r="1656" spans="2:15" ht="12.75">
      <c r="B1656" s="114" t="str">
        <f>INDEX(SUM!D:D,MATCH(SUM!$F$3,SUM!B:B,0),0)</f>
        <v>P085</v>
      </c>
      <c r="E1656" s="116">
        <v>2020</v>
      </c>
      <c r="F1656" s="112" t="s">
        <v>7825</v>
      </c>
      <c r="G1656" s="117" t="s">
        <v>16645</v>
      </c>
      <c r="H1656" s="114" t="s">
        <v>6743</v>
      </c>
      <c r="I1656" s="113">
        <f>'19'!M28</f>
        <v>0</v>
      </c>
      <c r="N1656" s="112" t="s">
        <v>4483</v>
      </c>
      <c r="O1656" s="112" t="s">
        <v>634</v>
      </c>
    </row>
    <row r="1657" spans="2:15" ht="12.75">
      <c r="B1657" s="114" t="str">
        <f>INDEX(SUM!D:D,MATCH(SUM!$F$3,SUM!B:B,0),0)</f>
        <v>P085</v>
      </c>
      <c r="E1657" s="116">
        <v>2020</v>
      </c>
      <c r="F1657" s="112" t="s">
        <v>7826</v>
      </c>
      <c r="G1657" s="117" t="s">
        <v>16646</v>
      </c>
      <c r="H1657" s="114" t="s">
        <v>6743</v>
      </c>
      <c r="I1657" s="113">
        <f>'19'!M29</f>
        <v>0</v>
      </c>
      <c r="N1657" s="112" t="s">
        <v>4484</v>
      </c>
      <c r="O1657" s="112" t="s">
        <v>634</v>
      </c>
    </row>
    <row r="1658" spans="2:15" ht="12.75">
      <c r="B1658" s="114" t="str">
        <f>INDEX(SUM!D:D,MATCH(SUM!$F$3,SUM!B:B,0),0)</f>
        <v>P085</v>
      </c>
      <c r="E1658" s="116">
        <v>2020</v>
      </c>
      <c r="F1658" s="112" t="s">
        <v>7827</v>
      </c>
      <c r="G1658" s="117" t="s">
        <v>16647</v>
      </c>
      <c r="H1658" s="114" t="s">
        <v>6743</v>
      </c>
      <c r="I1658" s="113">
        <f>'19'!M30</f>
        <v>0</v>
      </c>
      <c r="N1658" s="112" t="s">
        <v>4485</v>
      </c>
      <c r="O1658" s="112" t="s">
        <v>634</v>
      </c>
    </row>
    <row r="1659" spans="2:15" ht="12.75">
      <c r="B1659" s="114" t="str">
        <f>INDEX(SUM!D:D,MATCH(SUM!$F$3,SUM!B:B,0),0)</f>
        <v>P085</v>
      </c>
      <c r="E1659" s="116">
        <v>2020</v>
      </c>
      <c r="F1659" s="112" t="s">
        <v>7828</v>
      </c>
      <c r="G1659" s="117" t="s">
        <v>16648</v>
      </c>
      <c r="H1659" s="114" t="s">
        <v>6743</v>
      </c>
      <c r="I1659" s="113">
        <f>'19'!M31</f>
        <v>0</v>
      </c>
      <c r="N1659" s="112" t="s">
        <v>4486</v>
      </c>
      <c r="O1659" s="112" t="s">
        <v>634</v>
      </c>
    </row>
    <row r="1660" spans="2:15" ht="12.75">
      <c r="B1660" s="114" t="str">
        <f>INDEX(SUM!D:D,MATCH(SUM!$F$3,SUM!B:B,0),0)</f>
        <v>P085</v>
      </c>
      <c r="E1660" s="116">
        <v>2020</v>
      </c>
      <c r="F1660" s="112" t="s">
        <v>7829</v>
      </c>
      <c r="G1660" s="117" t="s">
        <v>16649</v>
      </c>
      <c r="H1660" s="114" t="s">
        <v>6743</v>
      </c>
      <c r="I1660" s="113">
        <f>'19'!M32</f>
        <v>0</v>
      </c>
      <c r="N1660" s="112" t="s">
        <v>4487</v>
      </c>
      <c r="O1660" s="112" t="s">
        <v>634</v>
      </c>
    </row>
    <row r="1661" spans="2:15" ht="12.75">
      <c r="B1661" s="114" t="str">
        <f>INDEX(SUM!D:D,MATCH(SUM!$F$3,SUM!B:B,0),0)</f>
        <v>P085</v>
      </c>
      <c r="E1661" s="116">
        <v>2020</v>
      </c>
      <c r="F1661" s="112" t="s">
        <v>7830</v>
      </c>
      <c r="G1661" s="117" t="s">
        <v>16650</v>
      </c>
      <c r="H1661" s="114" t="s">
        <v>6743</v>
      </c>
      <c r="I1661" s="113">
        <f>'19'!M33</f>
        <v>0</v>
      </c>
      <c r="N1661" s="112" t="s">
        <v>4488</v>
      </c>
      <c r="O1661" s="112" t="s">
        <v>634</v>
      </c>
    </row>
    <row r="1662" spans="2:15" ht="12.75">
      <c r="B1662" s="114" t="str">
        <f>INDEX(SUM!D:D,MATCH(SUM!$F$3,SUM!B:B,0),0)</f>
        <v>P085</v>
      </c>
      <c r="E1662" s="116">
        <v>2020</v>
      </c>
      <c r="F1662" s="112" t="s">
        <v>7831</v>
      </c>
      <c r="G1662" s="117" t="s">
        <v>16651</v>
      </c>
      <c r="H1662" s="114" t="s">
        <v>6743</v>
      </c>
      <c r="I1662" s="113">
        <f>'19'!M34</f>
        <v>0</v>
      </c>
      <c r="N1662" s="112" t="s">
        <v>4489</v>
      </c>
      <c r="O1662" s="112" t="s">
        <v>634</v>
      </c>
    </row>
    <row r="1663" spans="2:15" ht="12.75">
      <c r="B1663" s="114" t="str">
        <f>INDEX(SUM!D:D,MATCH(SUM!$F$3,SUM!B:B,0),0)</f>
        <v>P085</v>
      </c>
      <c r="E1663" s="116">
        <v>2020</v>
      </c>
      <c r="F1663" s="112" t="s">
        <v>7832</v>
      </c>
      <c r="G1663" s="117" t="s">
        <v>16652</v>
      </c>
      <c r="H1663" s="114" t="s">
        <v>6743</v>
      </c>
      <c r="I1663" s="113">
        <f>'19'!M35</f>
        <v>0</v>
      </c>
      <c r="N1663" s="112" t="s">
        <v>4490</v>
      </c>
      <c r="O1663" s="112" t="s">
        <v>634</v>
      </c>
    </row>
    <row r="1664" spans="2:15" ht="12.75">
      <c r="B1664" s="114" t="str">
        <f>INDEX(SUM!D:D,MATCH(SUM!$F$3,SUM!B:B,0),0)</f>
        <v>P085</v>
      </c>
      <c r="E1664" s="116">
        <v>2020</v>
      </c>
      <c r="F1664" s="112" t="s">
        <v>7833</v>
      </c>
      <c r="G1664" s="117" t="s">
        <v>16653</v>
      </c>
      <c r="H1664" s="114" t="s">
        <v>6743</v>
      </c>
      <c r="I1664" s="113">
        <f>'19'!M36</f>
        <v>0</v>
      </c>
      <c r="N1664" s="112" t="s">
        <v>4491</v>
      </c>
      <c r="O1664" s="112" t="s">
        <v>634</v>
      </c>
    </row>
    <row r="1665" spans="2:15" ht="12.75">
      <c r="B1665" s="114" t="str">
        <f>INDEX(SUM!D:D,MATCH(SUM!$F$3,SUM!B:B,0),0)</f>
        <v>P085</v>
      </c>
      <c r="E1665" s="116">
        <v>2020</v>
      </c>
      <c r="F1665" s="112" t="s">
        <v>7834</v>
      </c>
      <c r="G1665" s="117" t="s">
        <v>16654</v>
      </c>
      <c r="H1665" s="114" t="s">
        <v>6743</v>
      </c>
      <c r="I1665" s="113">
        <f>'19'!M37</f>
        <v>0</v>
      </c>
      <c r="N1665" s="112" t="s">
        <v>4492</v>
      </c>
      <c r="O1665" s="112" t="s">
        <v>634</v>
      </c>
    </row>
    <row r="1666" spans="2:15" ht="12.75">
      <c r="B1666" s="114" t="str">
        <f>INDEX(SUM!D:D,MATCH(SUM!$F$3,SUM!B:B,0),0)</f>
        <v>P085</v>
      </c>
      <c r="E1666" s="116">
        <v>2020</v>
      </c>
      <c r="F1666" s="112" t="s">
        <v>7835</v>
      </c>
      <c r="G1666" s="117" t="s">
        <v>16655</v>
      </c>
      <c r="H1666" s="114" t="s">
        <v>6743</v>
      </c>
      <c r="I1666" s="113">
        <f>'19'!M38</f>
        <v>0</v>
      </c>
      <c r="N1666" s="112" t="s">
        <v>4493</v>
      </c>
      <c r="O1666" s="112" t="s">
        <v>634</v>
      </c>
    </row>
    <row r="1667" spans="2:15" ht="12.75">
      <c r="B1667" s="114" t="str">
        <f>INDEX(SUM!D:D,MATCH(SUM!$F$3,SUM!B:B,0),0)</f>
        <v>P085</v>
      </c>
      <c r="E1667" s="116">
        <v>2020</v>
      </c>
      <c r="F1667" s="112" t="s">
        <v>7836</v>
      </c>
      <c r="G1667" s="117" t="s">
        <v>16656</v>
      </c>
      <c r="H1667" s="114" t="s">
        <v>6743</v>
      </c>
      <c r="I1667" s="113">
        <f>'19'!M39</f>
        <v>0</v>
      </c>
      <c r="N1667" s="112" t="s">
        <v>4494</v>
      </c>
      <c r="O1667" s="112" t="s">
        <v>634</v>
      </c>
    </row>
    <row r="1668" spans="2:15" ht="12.75">
      <c r="B1668" s="114" t="str">
        <f>INDEX(SUM!D:D,MATCH(SUM!$F$3,SUM!B:B,0),0)</f>
        <v>P085</v>
      </c>
      <c r="E1668" s="116">
        <v>2020</v>
      </c>
      <c r="F1668" s="112" t="s">
        <v>7837</v>
      </c>
      <c r="G1668" s="117" t="s">
        <v>16657</v>
      </c>
      <c r="H1668" s="114" t="s">
        <v>6743</v>
      </c>
      <c r="I1668" s="113">
        <f>'19'!M40</f>
        <v>0</v>
      </c>
      <c r="N1668" s="112" t="s">
        <v>4495</v>
      </c>
      <c r="O1668" s="112" t="s">
        <v>634</v>
      </c>
    </row>
    <row r="1669" spans="2:15" ht="12.75">
      <c r="B1669" s="114" t="str">
        <f>INDEX(SUM!D:D,MATCH(SUM!$F$3,SUM!B:B,0),0)</f>
        <v>P085</v>
      </c>
      <c r="E1669" s="116">
        <v>2020</v>
      </c>
      <c r="F1669" s="112" t="s">
        <v>7838</v>
      </c>
      <c r="G1669" s="117" t="s">
        <v>16658</v>
      </c>
      <c r="H1669" s="114" t="s">
        <v>6743</v>
      </c>
      <c r="I1669" s="113">
        <f>'19'!M41</f>
        <v>0</v>
      </c>
      <c r="N1669" s="112" t="s">
        <v>4496</v>
      </c>
      <c r="O1669" s="112" t="s">
        <v>634</v>
      </c>
    </row>
    <row r="1670" spans="2:15" ht="12.75">
      <c r="B1670" s="114" t="str">
        <f>INDEX(SUM!D:D,MATCH(SUM!$F$3,SUM!B:B,0),0)</f>
        <v>P085</v>
      </c>
      <c r="E1670" s="116">
        <v>2020</v>
      </c>
      <c r="F1670" s="112" t="s">
        <v>7839</v>
      </c>
      <c r="G1670" s="117" t="s">
        <v>16659</v>
      </c>
      <c r="H1670" s="114" t="s">
        <v>6743</v>
      </c>
      <c r="I1670" s="113">
        <f>'19'!M42</f>
        <v>0</v>
      </c>
      <c r="N1670" s="112" t="s">
        <v>4497</v>
      </c>
      <c r="O1670" s="112" t="s">
        <v>634</v>
      </c>
    </row>
    <row r="1671" spans="2:16" ht="12.75">
      <c r="B1671" s="114" t="str">
        <f>INDEX(SUM!D:D,MATCH(SUM!$F$3,SUM!B:B,0),0)</f>
        <v>P085</v>
      </c>
      <c r="E1671" s="116">
        <v>2020</v>
      </c>
      <c r="F1671" s="112" t="s">
        <v>7840</v>
      </c>
      <c r="G1671" s="117" t="s">
        <v>16660</v>
      </c>
      <c r="H1671" s="114" t="s">
        <v>6743</v>
      </c>
      <c r="I1671" s="113">
        <f>'19'!M43</f>
        <v>0</v>
      </c>
      <c r="N1671" s="112" t="s">
        <v>4498</v>
      </c>
      <c r="O1671" s="112" t="s">
        <v>634</v>
      </c>
      <c r="P1671" s="112" t="s">
        <v>4499</v>
      </c>
    </row>
    <row r="1672" spans="2:16" ht="12.75">
      <c r="B1672" s="114" t="str">
        <f>INDEX(SUM!D:D,MATCH(SUM!$F$3,SUM!B:B,0),0)</f>
        <v>P085</v>
      </c>
      <c r="E1672" s="116">
        <v>2020</v>
      </c>
      <c r="F1672" s="112" t="s">
        <v>7841</v>
      </c>
      <c r="G1672" s="117" t="s">
        <v>16661</v>
      </c>
      <c r="H1672" s="114" t="s">
        <v>6743</v>
      </c>
      <c r="I1672" s="113">
        <f>'19'!M44</f>
        <v>0</v>
      </c>
      <c r="N1672" s="112" t="s">
        <v>4500</v>
      </c>
      <c r="O1672" s="112" t="s">
        <v>634</v>
      </c>
      <c r="P1672" s="112" t="s">
        <v>4499</v>
      </c>
    </row>
    <row r="1673" spans="2:16" ht="12.75">
      <c r="B1673" s="114" t="str">
        <f>INDEX(SUM!D:D,MATCH(SUM!$F$3,SUM!B:B,0),0)</f>
        <v>P085</v>
      </c>
      <c r="E1673" s="116">
        <v>2020</v>
      </c>
      <c r="F1673" s="112" t="s">
        <v>7842</v>
      </c>
      <c r="G1673" s="117" t="s">
        <v>16662</v>
      </c>
      <c r="H1673" s="114" t="s">
        <v>6743</v>
      </c>
      <c r="I1673" s="113">
        <f>'19'!M45</f>
        <v>0</v>
      </c>
      <c r="N1673" s="112" t="s">
        <v>4501</v>
      </c>
      <c r="O1673" s="112" t="s">
        <v>634</v>
      </c>
      <c r="P1673" s="112" t="s">
        <v>4502</v>
      </c>
    </row>
    <row r="1674" spans="2:16" ht="12.75">
      <c r="B1674" s="114" t="str">
        <f>INDEX(SUM!D:D,MATCH(SUM!$F$3,SUM!B:B,0),0)</f>
        <v>P085</v>
      </c>
      <c r="E1674" s="116">
        <v>2020</v>
      </c>
      <c r="F1674" s="112" t="s">
        <v>7843</v>
      </c>
      <c r="G1674" s="117" t="s">
        <v>16663</v>
      </c>
      <c r="H1674" s="114" t="s">
        <v>6743</v>
      </c>
      <c r="I1674" s="113">
        <f>'19'!M46</f>
        <v>0</v>
      </c>
      <c r="N1674" s="112" t="s">
        <v>4503</v>
      </c>
      <c r="O1674" s="112" t="s">
        <v>634</v>
      </c>
      <c r="P1674" s="112" t="s">
        <v>4504</v>
      </c>
    </row>
    <row r="1675" spans="2:15" ht="12.75">
      <c r="B1675" s="114" t="str">
        <f>INDEX(SUM!D:D,MATCH(SUM!$F$3,SUM!B:B,0),0)</f>
        <v>P085</v>
      </c>
      <c r="E1675" s="116">
        <v>2020</v>
      </c>
      <c r="F1675" s="112" t="s">
        <v>7844</v>
      </c>
      <c r="G1675" s="117" t="s">
        <v>16664</v>
      </c>
      <c r="H1675" s="114" t="s">
        <v>6743</v>
      </c>
      <c r="I1675" s="113">
        <f>'19'!M47</f>
        <v>0</v>
      </c>
      <c r="N1675" s="112" t="s">
        <v>4505</v>
      </c>
      <c r="O1675" s="112" t="s">
        <v>634</v>
      </c>
    </row>
    <row r="1676" spans="2:15" ht="12.75">
      <c r="B1676" s="114" t="str">
        <f>INDEX(SUM!D:D,MATCH(SUM!$F$3,SUM!B:B,0),0)</f>
        <v>P085</v>
      </c>
      <c r="E1676" s="116">
        <v>2020</v>
      </c>
      <c r="F1676" s="112" t="s">
        <v>7845</v>
      </c>
      <c r="G1676" s="117" t="s">
        <v>16665</v>
      </c>
      <c r="H1676" s="114" t="s">
        <v>6743</v>
      </c>
      <c r="I1676" s="113">
        <f>'19'!M48</f>
        <v>0</v>
      </c>
      <c r="N1676" s="112" t="s">
        <v>4506</v>
      </c>
      <c r="O1676" s="112" t="s">
        <v>634</v>
      </c>
    </row>
    <row r="1677" spans="2:15" ht="12.75">
      <c r="B1677" s="114" t="str">
        <f>INDEX(SUM!D:D,MATCH(SUM!$F$3,SUM!B:B,0),0)</f>
        <v>P085</v>
      </c>
      <c r="E1677" s="116">
        <v>2020</v>
      </c>
      <c r="F1677" s="112" t="s">
        <v>7846</v>
      </c>
      <c r="G1677" s="117" t="s">
        <v>16666</v>
      </c>
      <c r="H1677" s="114" t="s">
        <v>6743</v>
      </c>
      <c r="I1677" s="113">
        <f>'19'!M49</f>
        <v>0</v>
      </c>
      <c r="N1677" s="112" t="s">
        <v>4507</v>
      </c>
      <c r="O1677" s="112" t="s">
        <v>634</v>
      </c>
    </row>
    <row r="1678" spans="2:16" ht="12.75">
      <c r="B1678" s="114" t="str">
        <f>INDEX(SUM!D:D,MATCH(SUM!$F$3,SUM!B:B,0),0)</f>
        <v>P085</v>
      </c>
      <c r="E1678" s="116">
        <v>2020</v>
      </c>
      <c r="F1678" s="112" t="s">
        <v>7847</v>
      </c>
      <c r="G1678" s="117" t="s">
        <v>16667</v>
      </c>
      <c r="H1678" s="114" t="s">
        <v>6743</v>
      </c>
      <c r="I1678" s="113">
        <f>'19'!M50</f>
        <v>0</v>
      </c>
      <c r="N1678" s="112" t="s">
        <v>4508</v>
      </c>
      <c r="O1678" s="112" t="s">
        <v>634</v>
      </c>
      <c r="P1678" s="112" t="s">
        <v>4509</v>
      </c>
    </row>
    <row r="1679" spans="2:16" ht="12.75">
      <c r="B1679" s="114" t="str">
        <f>INDEX(SUM!D:D,MATCH(SUM!$F$3,SUM!B:B,0),0)</f>
        <v>P085</v>
      </c>
      <c r="E1679" s="116">
        <v>2020</v>
      </c>
      <c r="F1679" s="112" t="s">
        <v>7848</v>
      </c>
      <c r="G1679" s="117" t="s">
        <v>16668</v>
      </c>
      <c r="H1679" s="114" t="s">
        <v>6743</v>
      </c>
      <c r="I1679" s="113">
        <f>'19'!M51</f>
        <v>0</v>
      </c>
      <c r="N1679" s="112" t="s">
        <v>4510</v>
      </c>
      <c r="O1679" s="112" t="s">
        <v>634</v>
      </c>
      <c r="P1679" s="112" t="s">
        <v>4509</v>
      </c>
    </row>
    <row r="1680" spans="2:16" ht="12.75">
      <c r="B1680" s="114" t="str">
        <f>INDEX(SUM!D:D,MATCH(SUM!$F$3,SUM!B:B,0),0)</f>
        <v>P085</v>
      </c>
      <c r="E1680" s="116">
        <v>2020</v>
      </c>
      <c r="F1680" s="112" t="s">
        <v>7849</v>
      </c>
      <c r="G1680" s="117" t="s">
        <v>16669</v>
      </c>
      <c r="H1680" s="114" t="s">
        <v>6743</v>
      </c>
      <c r="I1680" s="113">
        <f>'19'!M52</f>
        <v>0</v>
      </c>
      <c r="N1680" s="112" t="s">
        <v>4511</v>
      </c>
      <c r="O1680" s="112" t="s">
        <v>634</v>
      </c>
      <c r="P1680" s="112" t="s">
        <v>4512</v>
      </c>
    </row>
    <row r="1681" spans="2:16" ht="12.75">
      <c r="B1681" s="114" t="str">
        <f>INDEX(SUM!D:D,MATCH(SUM!$F$3,SUM!B:B,0),0)</f>
        <v>P085</v>
      </c>
      <c r="E1681" s="116">
        <v>2020</v>
      </c>
      <c r="F1681" s="112" t="s">
        <v>7850</v>
      </c>
      <c r="G1681" s="117" t="s">
        <v>16670</v>
      </c>
      <c r="H1681" s="114" t="s">
        <v>6743</v>
      </c>
      <c r="I1681" s="113">
        <f>'19'!M53</f>
        <v>0</v>
      </c>
      <c r="N1681" s="112" t="s">
        <v>4513</v>
      </c>
      <c r="O1681" s="112" t="s">
        <v>634</v>
      </c>
      <c r="P1681" s="112" t="s">
        <v>4509</v>
      </c>
    </row>
    <row r="1682" spans="2:16" ht="12.75">
      <c r="B1682" s="114" t="str">
        <f>INDEX(SUM!D:D,MATCH(SUM!$F$3,SUM!B:B,0),0)</f>
        <v>P085</v>
      </c>
      <c r="E1682" s="116">
        <v>2020</v>
      </c>
      <c r="F1682" s="112" t="s">
        <v>7851</v>
      </c>
      <c r="G1682" s="117" t="s">
        <v>16671</v>
      </c>
      <c r="H1682" s="114" t="s">
        <v>6743</v>
      </c>
      <c r="I1682" s="113">
        <f>'19'!M54</f>
        <v>0</v>
      </c>
      <c r="N1682" s="112" t="s">
        <v>4514</v>
      </c>
      <c r="O1682" s="112" t="s">
        <v>634</v>
      </c>
      <c r="P1682" s="112" t="s">
        <v>4509</v>
      </c>
    </row>
    <row r="1683" spans="2:16" ht="12.75">
      <c r="B1683" s="114" t="str">
        <f>INDEX(SUM!D:D,MATCH(SUM!$F$3,SUM!B:B,0),0)</f>
        <v>P085</v>
      </c>
      <c r="E1683" s="116">
        <v>2020</v>
      </c>
      <c r="F1683" s="112" t="s">
        <v>7852</v>
      </c>
      <c r="G1683" s="117" t="s">
        <v>16672</v>
      </c>
      <c r="H1683" s="114" t="s">
        <v>6743</v>
      </c>
      <c r="I1683" s="113">
        <f>'19'!M55</f>
        <v>0</v>
      </c>
      <c r="N1683" s="112" t="s">
        <v>4515</v>
      </c>
      <c r="O1683" s="112" t="s">
        <v>634</v>
      </c>
      <c r="P1683" s="112" t="s">
        <v>4512</v>
      </c>
    </row>
    <row r="1684" spans="2:16" ht="12.75">
      <c r="B1684" s="114" t="str">
        <f>INDEX(SUM!D:D,MATCH(SUM!$F$3,SUM!B:B,0),0)</f>
        <v>P085</v>
      </c>
      <c r="E1684" s="116">
        <v>2020</v>
      </c>
      <c r="F1684" s="112" t="s">
        <v>7853</v>
      </c>
      <c r="G1684" s="117" t="s">
        <v>16673</v>
      </c>
      <c r="H1684" s="114" t="s">
        <v>6743</v>
      </c>
      <c r="I1684" s="113">
        <f>'19'!M56</f>
        <v>0</v>
      </c>
      <c r="N1684" s="112" t="s">
        <v>4516</v>
      </c>
      <c r="O1684" s="112" t="s">
        <v>634</v>
      </c>
      <c r="P1684" s="112" t="s">
        <v>4512</v>
      </c>
    </row>
    <row r="1685" spans="2:16" ht="12.75">
      <c r="B1685" s="114" t="str">
        <f>INDEX(SUM!D:D,MATCH(SUM!$F$3,SUM!B:B,0),0)</f>
        <v>P085</v>
      </c>
      <c r="E1685" s="116">
        <v>2020</v>
      </c>
      <c r="F1685" s="112" t="s">
        <v>7854</v>
      </c>
      <c r="G1685" s="117" t="s">
        <v>16674</v>
      </c>
      <c r="H1685" s="114" t="s">
        <v>6743</v>
      </c>
      <c r="I1685" s="113">
        <f>'19'!M57</f>
        <v>0</v>
      </c>
      <c r="N1685" s="112" t="s">
        <v>4517</v>
      </c>
      <c r="O1685" s="112" t="s">
        <v>634</v>
      </c>
      <c r="P1685" s="112" t="s">
        <v>4518</v>
      </c>
    </row>
    <row r="1686" spans="2:16" ht="12.75">
      <c r="B1686" s="114" t="str">
        <f>INDEX(SUM!D:D,MATCH(SUM!$F$3,SUM!B:B,0),0)</f>
        <v>P085</v>
      </c>
      <c r="E1686" s="116">
        <v>2020</v>
      </c>
      <c r="F1686" s="112" t="s">
        <v>7855</v>
      </c>
      <c r="G1686" s="117" t="s">
        <v>16675</v>
      </c>
      <c r="H1686" s="114" t="s">
        <v>6743</v>
      </c>
      <c r="I1686" s="113">
        <f>'19'!M58</f>
        <v>0</v>
      </c>
      <c r="N1686" s="112" t="s">
        <v>4519</v>
      </c>
      <c r="O1686" s="112" t="s">
        <v>634</v>
      </c>
      <c r="P1686" s="112" t="s">
        <v>4520</v>
      </c>
    </row>
    <row r="1687" spans="2:16" ht="12.75">
      <c r="B1687" s="114" t="str">
        <f>INDEX(SUM!D:D,MATCH(SUM!$F$3,SUM!B:B,0),0)</f>
        <v>P085</v>
      </c>
      <c r="E1687" s="116">
        <v>2020</v>
      </c>
      <c r="F1687" s="112" t="s">
        <v>7856</v>
      </c>
      <c r="G1687" s="117" t="s">
        <v>16676</v>
      </c>
      <c r="H1687" s="114" t="s">
        <v>6743</v>
      </c>
      <c r="I1687" s="113">
        <f>'19'!M59</f>
        <v>0</v>
      </c>
      <c r="N1687" s="112" t="s">
        <v>4521</v>
      </c>
      <c r="O1687" s="112" t="s">
        <v>634</v>
      </c>
      <c r="P1687" s="112" t="s">
        <v>4520</v>
      </c>
    </row>
    <row r="1688" spans="2:16" ht="12.75">
      <c r="B1688" s="114" t="str">
        <f>INDEX(SUM!D:D,MATCH(SUM!$F$3,SUM!B:B,0),0)</f>
        <v>P085</v>
      </c>
      <c r="E1688" s="116">
        <v>2020</v>
      </c>
      <c r="F1688" s="112" t="s">
        <v>7857</v>
      </c>
      <c r="G1688" s="117" t="s">
        <v>16677</v>
      </c>
      <c r="H1688" s="114" t="s">
        <v>6743</v>
      </c>
      <c r="I1688" s="113">
        <f>'19'!M60</f>
        <v>0</v>
      </c>
      <c r="N1688" s="112" t="s">
        <v>4522</v>
      </c>
      <c r="O1688" s="112" t="s">
        <v>634</v>
      </c>
      <c r="P1688" s="112" t="s">
        <v>4523</v>
      </c>
    </row>
    <row r="1689" spans="2:16" ht="12.75">
      <c r="B1689" s="114" t="str">
        <f>INDEX(SUM!D:D,MATCH(SUM!$F$3,SUM!B:B,0),0)</f>
        <v>P085</v>
      </c>
      <c r="E1689" s="116">
        <v>2020</v>
      </c>
      <c r="F1689" s="112" t="s">
        <v>7858</v>
      </c>
      <c r="G1689" s="117" t="s">
        <v>16678</v>
      </c>
      <c r="H1689" s="114" t="s">
        <v>6743</v>
      </c>
      <c r="I1689" s="113">
        <f>'19'!M61</f>
        <v>0</v>
      </c>
      <c r="N1689" s="112" t="s">
        <v>4524</v>
      </c>
      <c r="O1689" s="112" t="s">
        <v>634</v>
      </c>
      <c r="P1689" s="112" t="s">
        <v>4523</v>
      </c>
    </row>
    <row r="1690" spans="2:16" ht="12.75">
      <c r="B1690" s="114" t="str">
        <f>INDEX(SUM!D:D,MATCH(SUM!$F$3,SUM!B:B,0),0)</f>
        <v>P085</v>
      </c>
      <c r="E1690" s="116">
        <v>2020</v>
      </c>
      <c r="F1690" s="112" t="s">
        <v>7859</v>
      </c>
      <c r="G1690" s="117" t="s">
        <v>16679</v>
      </c>
      <c r="H1690" s="114" t="s">
        <v>6743</v>
      </c>
      <c r="I1690" s="113">
        <f>'19'!M62</f>
        <v>0</v>
      </c>
      <c r="N1690" s="112" t="s">
        <v>4525</v>
      </c>
      <c r="O1690" s="112" t="s">
        <v>634</v>
      </c>
      <c r="P1690" s="112" t="s">
        <v>4523</v>
      </c>
    </row>
    <row r="1691" spans="2:16" ht="12.75">
      <c r="B1691" s="114" t="str">
        <f>INDEX(SUM!D:D,MATCH(SUM!$F$3,SUM!B:B,0),0)</f>
        <v>P085</v>
      </c>
      <c r="E1691" s="116">
        <v>2020</v>
      </c>
      <c r="F1691" s="112" t="s">
        <v>7860</v>
      </c>
      <c r="G1691" s="117" t="s">
        <v>16680</v>
      </c>
      <c r="H1691" s="114" t="s">
        <v>6743</v>
      </c>
      <c r="I1691" s="113">
        <f>'19'!M63</f>
        <v>0</v>
      </c>
      <c r="N1691" s="112" t="s">
        <v>4526</v>
      </c>
      <c r="O1691" s="112" t="s">
        <v>634</v>
      </c>
      <c r="P1691" s="112" t="s">
        <v>4523</v>
      </c>
    </row>
    <row r="1692" spans="2:16" ht="12.75">
      <c r="B1692" s="114" t="str">
        <f>INDEX(SUM!D:D,MATCH(SUM!$F$3,SUM!B:B,0),0)</f>
        <v>P085</v>
      </c>
      <c r="E1692" s="116">
        <v>2020</v>
      </c>
      <c r="F1692" s="112" t="s">
        <v>7861</v>
      </c>
      <c r="G1692" s="117" t="s">
        <v>16681</v>
      </c>
      <c r="H1692" s="114" t="s">
        <v>6743</v>
      </c>
      <c r="I1692" s="113">
        <f>'19'!M64</f>
        <v>0</v>
      </c>
      <c r="N1692" s="112" t="s">
        <v>4527</v>
      </c>
      <c r="O1692" s="112" t="s">
        <v>634</v>
      </c>
      <c r="P1692" s="112" t="s">
        <v>4523</v>
      </c>
    </row>
    <row r="1693" spans="2:16" ht="12.75">
      <c r="B1693" s="114" t="str">
        <f>INDEX(SUM!D:D,MATCH(SUM!$F$3,SUM!B:B,0),0)</f>
        <v>P085</v>
      </c>
      <c r="E1693" s="116">
        <v>2020</v>
      </c>
      <c r="F1693" s="112" t="s">
        <v>7862</v>
      </c>
      <c r="G1693" s="117" t="s">
        <v>16682</v>
      </c>
      <c r="H1693" s="114" t="s">
        <v>6743</v>
      </c>
      <c r="I1693" s="113">
        <f>'19'!M65</f>
        <v>0</v>
      </c>
      <c r="N1693" s="112" t="s">
        <v>4528</v>
      </c>
      <c r="O1693" s="112" t="s">
        <v>634</v>
      </c>
      <c r="P1693" s="112" t="s">
        <v>4523</v>
      </c>
    </row>
    <row r="1694" spans="2:16" ht="12.75">
      <c r="B1694" s="114" t="str">
        <f>INDEX(SUM!D:D,MATCH(SUM!$F$3,SUM!B:B,0),0)</f>
        <v>P085</v>
      </c>
      <c r="E1694" s="116">
        <v>2020</v>
      </c>
      <c r="F1694" s="112" t="s">
        <v>7863</v>
      </c>
      <c r="G1694" s="117" t="s">
        <v>16683</v>
      </c>
      <c r="H1694" s="114" t="s">
        <v>6743</v>
      </c>
      <c r="I1694" s="113">
        <f>'19'!M66</f>
        <v>0</v>
      </c>
      <c r="N1694" s="112" t="s">
        <v>4529</v>
      </c>
      <c r="O1694" s="112" t="s">
        <v>634</v>
      </c>
      <c r="P1694" s="112" t="s">
        <v>4523</v>
      </c>
    </row>
    <row r="1695" spans="2:16" ht="12.75">
      <c r="B1695" s="114" t="str">
        <f>INDEX(SUM!D:D,MATCH(SUM!$F$3,SUM!B:B,0),0)</f>
        <v>P085</v>
      </c>
      <c r="E1695" s="116">
        <v>2020</v>
      </c>
      <c r="F1695" s="112" t="s">
        <v>7864</v>
      </c>
      <c r="G1695" s="117" t="s">
        <v>16684</v>
      </c>
      <c r="H1695" s="114" t="s">
        <v>6743</v>
      </c>
      <c r="I1695" s="113">
        <f>'19'!M67</f>
        <v>0</v>
      </c>
      <c r="N1695" s="112" t="s">
        <v>4530</v>
      </c>
      <c r="O1695" s="112" t="s">
        <v>634</v>
      </c>
      <c r="P1695" s="112" t="s">
        <v>4523</v>
      </c>
    </row>
    <row r="1696" spans="2:16" ht="12.75">
      <c r="B1696" s="114" t="str">
        <f>INDEX(SUM!D:D,MATCH(SUM!$F$3,SUM!B:B,0),0)</f>
        <v>P085</v>
      </c>
      <c r="E1696" s="116">
        <v>2020</v>
      </c>
      <c r="F1696" s="112" t="s">
        <v>7865</v>
      </c>
      <c r="G1696" s="117" t="s">
        <v>16685</v>
      </c>
      <c r="H1696" s="114" t="s">
        <v>6743</v>
      </c>
      <c r="I1696" s="113">
        <f>'19'!M68</f>
        <v>0</v>
      </c>
      <c r="N1696" s="112" t="s">
        <v>4531</v>
      </c>
      <c r="O1696" s="112" t="s">
        <v>634</v>
      </c>
      <c r="P1696" s="112" t="s">
        <v>4532</v>
      </c>
    </row>
    <row r="1697" spans="2:16" ht="12.75">
      <c r="B1697" s="114" t="str">
        <f>INDEX(SUM!D:D,MATCH(SUM!$F$3,SUM!B:B,0),0)</f>
        <v>P085</v>
      </c>
      <c r="E1697" s="116">
        <v>2020</v>
      </c>
      <c r="F1697" s="112" t="s">
        <v>7866</v>
      </c>
      <c r="G1697" s="117" t="s">
        <v>16686</v>
      </c>
      <c r="H1697" s="114" t="s">
        <v>6743</v>
      </c>
      <c r="I1697" s="113">
        <f>'19'!M69</f>
        <v>0</v>
      </c>
      <c r="N1697" s="112" t="s">
        <v>4533</v>
      </c>
      <c r="O1697" s="112" t="s">
        <v>634</v>
      </c>
      <c r="P1697" s="112" t="s">
        <v>4534</v>
      </c>
    </row>
    <row r="1698" spans="2:16" ht="12.75">
      <c r="B1698" s="114" t="str">
        <f>INDEX(SUM!D:D,MATCH(SUM!$F$3,SUM!B:B,0),0)</f>
        <v>P085</v>
      </c>
      <c r="E1698" s="116">
        <v>2020</v>
      </c>
      <c r="F1698" s="112" t="s">
        <v>7867</v>
      </c>
      <c r="G1698" s="117" t="s">
        <v>16687</v>
      </c>
      <c r="H1698" s="114" t="s">
        <v>6743</v>
      </c>
      <c r="I1698" s="113">
        <f>'19'!M70</f>
        <v>0</v>
      </c>
      <c r="N1698" s="112" t="s">
        <v>4535</v>
      </c>
      <c r="O1698" s="112" t="s">
        <v>634</v>
      </c>
      <c r="P1698" s="112" t="s">
        <v>4534</v>
      </c>
    </row>
    <row r="1699" spans="2:16" ht="12.75">
      <c r="B1699" s="114" t="str">
        <f>INDEX(SUM!D:D,MATCH(SUM!$F$3,SUM!B:B,0),0)</f>
        <v>P085</v>
      </c>
      <c r="E1699" s="116">
        <v>2020</v>
      </c>
      <c r="F1699" s="112" t="s">
        <v>7868</v>
      </c>
      <c r="G1699" s="117" t="s">
        <v>16688</v>
      </c>
      <c r="H1699" s="114" t="s">
        <v>6743</v>
      </c>
      <c r="I1699" s="113">
        <f>'19'!M71</f>
        <v>0</v>
      </c>
      <c r="N1699" s="112" t="s">
        <v>4536</v>
      </c>
      <c r="O1699" s="112" t="s">
        <v>634</v>
      </c>
      <c r="P1699" s="112" t="s">
        <v>4532</v>
      </c>
    </row>
    <row r="1700" spans="2:16" ht="12.75">
      <c r="B1700" s="114" t="str">
        <f>INDEX(SUM!D:D,MATCH(SUM!$F$3,SUM!B:B,0),0)</f>
        <v>P085</v>
      </c>
      <c r="E1700" s="116">
        <v>2020</v>
      </c>
      <c r="F1700" s="112" t="s">
        <v>7869</v>
      </c>
      <c r="G1700" s="117" t="s">
        <v>16689</v>
      </c>
      <c r="H1700" s="114" t="s">
        <v>6743</v>
      </c>
      <c r="I1700" s="113">
        <f>'19'!M72</f>
        <v>0</v>
      </c>
      <c r="N1700" s="112" t="s">
        <v>4537</v>
      </c>
      <c r="O1700" s="112" t="s">
        <v>634</v>
      </c>
      <c r="P1700" s="112" t="s">
        <v>4532</v>
      </c>
    </row>
    <row r="1701" spans="2:16" ht="12.75">
      <c r="B1701" s="114" t="str">
        <f>INDEX(SUM!D:D,MATCH(SUM!$F$3,SUM!B:B,0),0)</f>
        <v>P085</v>
      </c>
      <c r="E1701" s="116">
        <v>2020</v>
      </c>
      <c r="F1701" s="112" t="s">
        <v>7870</v>
      </c>
      <c r="G1701" s="117" t="s">
        <v>16690</v>
      </c>
      <c r="H1701" s="114" t="s">
        <v>6743</v>
      </c>
      <c r="I1701" s="113">
        <f>'19'!M73</f>
        <v>0</v>
      </c>
      <c r="N1701" s="112" t="s">
        <v>4538</v>
      </c>
      <c r="O1701" s="112" t="s">
        <v>634</v>
      </c>
      <c r="P1701" s="112" t="s">
        <v>4539</v>
      </c>
    </row>
    <row r="1702" spans="2:16" ht="12.75">
      <c r="B1702" s="114" t="str">
        <f>INDEX(SUM!D:D,MATCH(SUM!$F$3,SUM!B:B,0),0)</f>
        <v>P085</v>
      </c>
      <c r="E1702" s="116">
        <v>2020</v>
      </c>
      <c r="F1702" s="112" t="s">
        <v>7871</v>
      </c>
      <c r="G1702" s="117" t="s">
        <v>16691</v>
      </c>
      <c r="H1702" s="114" t="s">
        <v>6743</v>
      </c>
      <c r="I1702" s="113">
        <f>'19'!M74</f>
        <v>0</v>
      </c>
      <c r="N1702" s="112" t="s">
        <v>4540</v>
      </c>
      <c r="O1702" s="112" t="s">
        <v>634</v>
      </c>
      <c r="P1702" s="112" t="s">
        <v>4168</v>
      </c>
    </row>
    <row r="1703" spans="2:16" ht="12.75">
      <c r="B1703" s="114" t="str">
        <f>INDEX(SUM!D:D,MATCH(SUM!$F$3,SUM!B:B,0),0)</f>
        <v>P085</v>
      </c>
      <c r="E1703" s="116">
        <v>2020</v>
      </c>
      <c r="F1703" s="112" t="s">
        <v>7872</v>
      </c>
      <c r="G1703" s="117" t="s">
        <v>16692</v>
      </c>
      <c r="H1703" s="114" t="s">
        <v>6743</v>
      </c>
      <c r="I1703" s="113">
        <f>'19'!M75</f>
        <v>0</v>
      </c>
      <c r="N1703" s="112" t="s">
        <v>4541</v>
      </c>
      <c r="O1703" s="112" t="s">
        <v>634</v>
      </c>
      <c r="P1703" s="112" t="s">
        <v>4168</v>
      </c>
    </row>
    <row r="1704" spans="2:16" ht="12.75">
      <c r="B1704" s="114" t="str">
        <f>INDEX(SUM!D:D,MATCH(SUM!$F$3,SUM!B:B,0),0)</f>
        <v>P085</v>
      </c>
      <c r="E1704" s="116">
        <v>2020</v>
      </c>
      <c r="F1704" s="112" t="s">
        <v>7873</v>
      </c>
      <c r="G1704" s="117" t="s">
        <v>16693</v>
      </c>
      <c r="H1704" s="114" t="s">
        <v>6743</v>
      </c>
      <c r="I1704" s="113">
        <f>'19'!M76</f>
        <v>0</v>
      </c>
      <c r="N1704" s="112" t="s">
        <v>4542</v>
      </c>
      <c r="O1704" s="112" t="s">
        <v>634</v>
      </c>
      <c r="P1704" s="112" t="s">
        <v>4171</v>
      </c>
    </row>
    <row r="1705" spans="2:16" ht="12.75">
      <c r="B1705" s="114" t="str">
        <f>INDEX(SUM!D:D,MATCH(SUM!$F$3,SUM!B:B,0),0)</f>
        <v>P085</v>
      </c>
      <c r="E1705" s="116">
        <v>2020</v>
      </c>
      <c r="F1705" s="112" t="s">
        <v>7874</v>
      </c>
      <c r="G1705" s="117" t="s">
        <v>16694</v>
      </c>
      <c r="H1705" s="114" t="s">
        <v>6743</v>
      </c>
      <c r="I1705" s="113">
        <f>'19'!M77</f>
        <v>0</v>
      </c>
      <c r="N1705" s="112" t="s">
        <v>4543</v>
      </c>
      <c r="O1705" s="112" t="s">
        <v>634</v>
      </c>
      <c r="P1705" s="112" t="s">
        <v>4173</v>
      </c>
    </row>
    <row r="1706" spans="2:16" ht="12.75">
      <c r="B1706" s="114" t="str">
        <f>INDEX(SUM!D:D,MATCH(SUM!$F$3,SUM!B:B,0),0)</f>
        <v>P085</v>
      </c>
      <c r="E1706" s="116">
        <v>2020</v>
      </c>
      <c r="F1706" s="112" t="s">
        <v>7875</v>
      </c>
      <c r="G1706" s="117" t="s">
        <v>16695</v>
      </c>
      <c r="H1706" s="114" t="s">
        <v>6743</v>
      </c>
      <c r="I1706" s="113">
        <f>'19'!M78</f>
        <v>0</v>
      </c>
      <c r="N1706" s="112" t="s">
        <v>4544</v>
      </c>
      <c r="O1706" s="112" t="s">
        <v>634</v>
      </c>
      <c r="P1706" s="112" t="s">
        <v>4175</v>
      </c>
    </row>
    <row r="1707" spans="2:16" ht="12.75">
      <c r="B1707" s="114" t="str">
        <f>INDEX(SUM!D:D,MATCH(SUM!$F$3,SUM!B:B,0),0)</f>
        <v>P085</v>
      </c>
      <c r="E1707" s="116">
        <v>2020</v>
      </c>
      <c r="F1707" s="112" t="s">
        <v>7876</v>
      </c>
      <c r="G1707" s="117" t="s">
        <v>16696</v>
      </c>
      <c r="H1707" s="114" t="s">
        <v>6743</v>
      </c>
      <c r="I1707" s="113">
        <f>'19'!M79</f>
        <v>0</v>
      </c>
      <c r="N1707" s="112" t="s">
        <v>4545</v>
      </c>
      <c r="O1707" s="112" t="s">
        <v>634</v>
      </c>
      <c r="P1707" s="112" t="s">
        <v>4177</v>
      </c>
    </row>
    <row r="1708" spans="2:16" ht="12.75">
      <c r="B1708" s="114" t="str">
        <f>INDEX(SUM!D:D,MATCH(SUM!$F$3,SUM!B:B,0),0)</f>
        <v>P085</v>
      </c>
      <c r="E1708" s="116">
        <v>2020</v>
      </c>
      <c r="F1708" s="112" t="s">
        <v>7877</v>
      </c>
      <c r="G1708" s="117" t="s">
        <v>16697</v>
      </c>
      <c r="H1708" s="114" t="s">
        <v>6743</v>
      </c>
      <c r="I1708" s="113">
        <f>'19'!M80</f>
        <v>0</v>
      </c>
      <c r="N1708" s="112" t="s">
        <v>4546</v>
      </c>
      <c r="O1708" s="112" t="s">
        <v>634</v>
      </c>
      <c r="P1708" s="112" t="s">
        <v>4171</v>
      </c>
    </row>
    <row r="1709" spans="2:16" ht="12.75">
      <c r="B1709" s="114" t="str">
        <f>INDEX(SUM!D:D,MATCH(SUM!$F$3,SUM!B:B,0),0)</f>
        <v>P085</v>
      </c>
      <c r="E1709" s="116">
        <v>2020</v>
      </c>
      <c r="F1709" s="112" t="s">
        <v>7878</v>
      </c>
      <c r="G1709" s="117" t="s">
        <v>16698</v>
      </c>
      <c r="H1709" s="114" t="s">
        <v>6743</v>
      </c>
      <c r="I1709" s="113">
        <f>'19'!M81</f>
        <v>0</v>
      </c>
      <c r="N1709" s="112" t="s">
        <v>4547</v>
      </c>
      <c r="O1709" s="112" t="s">
        <v>634</v>
      </c>
      <c r="P1709" s="112" t="s">
        <v>4173</v>
      </c>
    </row>
    <row r="1710" spans="2:16" ht="12.75">
      <c r="B1710" s="114" t="str">
        <f>INDEX(SUM!D:D,MATCH(SUM!$F$3,SUM!B:B,0),0)</f>
        <v>P085</v>
      </c>
      <c r="E1710" s="116">
        <v>2020</v>
      </c>
      <c r="F1710" s="112" t="s">
        <v>7879</v>
      </c>
      <c r="G1710" s="117" t="s">
        <v>16699</v>
      </c>
      <c r="H1710" s="114" t="s">
        <v>6743</v>
      </c>
      <c r="I1710" s="113">
        <f>'19'!M82</f>
        <v>0</v>
      </c>
      <c r="N1710" s="112" t="s">
        <v>4548</v>
      </c>
      <c r="O1710" s="112" t="s">
        <v>634</v>
      </c>
      <c r="P1710" s="112" t="s">
        <v>4175</v>
      </c>
    </row>
    <row r="1711" spans="2:16" ht="12.75">
      <c r="B1711" s="114" t="str">
        <f>INDEX(SUM!D:D,MATCH(SUM!$F$3,SUM!B:B,0),0)</f>
        <v>P085</v>
      </c>
      <c r="E1711" s="116">
        <v>2020</v>
      </c>
      <c r="F1711" s="112" t="s">
        <v>7880</v>
      </c>
      <c r="G1711" s="117" t="s">
        <v>16700</v>
      </c>
      <c r="H1711" s="114" t="s">
        <v>6743</v>
      </c>
      <c r="I1711" s="113">
        <f>'19'!M83</f>
        <v>0</v>
      </c>
      <c r="N1711" s="112" t="s">
        <v>4549</v>
      </c>
      <c r="O1711" s="112" t="s">
        <v>634</v>
      </c>
      <c r="P1711" s="112" t="s">
        <v>4177</v>
      </c>
    </row>
    <row r="1712" spans="2:16" ht="12.75">
      <c r="B1712" s="114" t="str">
        <f>INDEX(SUM!D:D,MATCH(SUM!$F$3,SUM!B:B,0),0)</f>
        <v>P085</v>
      </c>
      <c r="E1712" s="116">
        <v>2020</v>
      </c>
      <c r="F1712" s="112" t="s">
        <v>7881</v>
      </c>
      <c r="G1712" s="117" t="s">
        <v>16701</v>
      </c>
      <c r="H1712" s="114" t="s">
        <v>6743</v>
      </c>
      <c r="I1712" s="113">
        <f>'19'!M84</f>
        <v>0</v>
      </c>
      <c r="N1712" s="112" t="s">
        <v>4550</v>
      </c>
      <c r="O1712" s="112" t="s">
        <v>634</v>
      </c>
      <c r="P1712" s="112" t="s">
        <v>4171</v>
      </c>
    </row>
    <row r="1713" spans="2:16" ht="12.75">
      <c r="B1713" s="114" t="str">
        <f>INDEX(SUM!D:D,MATCH(SUM!$F$3,SUM!B:B,0),0)</f>
        <v>P085</v>
      </c>
      <c r="E1713" s="116">
        <v>2020</v>
      </c>
      <c r="F1713" s="112" t="s">
        <v>7882</v>
      </c>
      <c r="G1713" s="117" t="s">
        <v>16702</v>
      </c>
      <c r="H1713" s="114" t="s">
        <v>6743</v>
      </c>
      <c r="I1713" s="113">
        <f>'19'!M85</f>
        <v>0</v>
      </c>
      <c r="N1713" s="112" t="s">
        <v>4551</v>
      </c>
      <c r="O1713" s="112" t="s">
        <v>634</v>
      </c>
      <c r="P1713" s="112" t="s">
        <v>4173</v>
      </c>
    </row>
    <row r="1714" spans="2:16" ht="12.75">
      <c r="B1714" s="114" t="str">
        <f>INDEX(SUM!D:D,MATCH(SUM!$F$3,SUM!B:B,0),0)</f>
        <v>P085</v>
      </c>
      <c r="E1714" s="116">
        <v>2020</v>
      </c>
      <c r="F1714" s="112" t="s">
        <v>7883</v>
      </c>
      <c r="G1714" s="117" t="s">
        <v>16703</v>
      </c>
      <c r="H1714" s="114" t="s">
        <v>6743</v>
      </c>
      <c r="I1714" s="113">
        <f>'19'!M86</f>
        <v>0</v>
      </c>
      <c r="N1714" s="112" t="s">
        <v>4552</v>
      </c>
      <c r="O1714" s="112" t="s">
        <v>634</v>
      </c>
      <c r="P1714" s="112" t="s">
        <v>4175</v>
      </c>
    </row>
    <row r="1715" spans="2:16" ht="12.75">
      <c r="B1715" s="114" t="str">
        <f>INDEX(SUM!D:D,MATCH(SUM!$F$3,SUM!B:B,0),0)</f>
        <v>P085</v>
      </c>
      <c r="E1715" s="116">
        <v>2020</v>
      </c>
      <c r="F1715" s="112" t="s">
        <v>7884</v>
      </c>
      <c r="G1715" s="117" t="s">
        <v>16704</v>
      </c>
      <c r="H1715" s="114" t="s">
        <v>6743</v>
      </c>
      <c r="I1715" s="113">
        <f>'19'!M87</f>
        <v>0</v>
      </c>
      <c r="N1715" s="112" t="s">
        <v>4553</v>
      </c>
      <c r="O1715" s="112" t="s">
        <v>634</v>
      </c>
      <c r="P1715" s="112" t="s">
        <v>4177</v>
      </c>
    </row>
    <row r="1716" spans="2:16" ht="12.75">
      <c r="B1716" s="114" t="str">
        <f>INDEX(SUM!D:D,MATCH(SUM!$F$3,SUM!B:B,0),0)</f>
        <v>P085</v>
      </c>
      <c r="E1716" s="116">
        <v>2020</v>
      </c>
      <c r="F1716" s="112" t="s">
        <v>7885</v>
      </c>
      <c r="G1716" s="117" t="s">
        <v>16705</v>
      </c>
      <c r="H1716" s="114" t="s">
        <v>6743</v>
      </c>
      <c r="I1716" s="113">
        <f>'19'!M88</f>
        <v>0</v>
      </c>
      <c r="N1716" s="112" t="s">
        <v>4554</v>
      </c>
      <c r="O1716" s="112" t="s">
        <v>634</v>
      </c>
      <c r="P1716" s="112" t="s">
        <v>4171</v>
      </c>
    </row>
    <row r="1717" spans="2:16" ht="12.75">
      <c r="B1717" s="114" t="str">
        <f>INDEX(SUM!D:D,MATCH(SUM!$F$3,SUM!B:B,0),0)</f>
        <v>P085</v>
      </c>
      <c r="E1717" s="116">
        <v>2020</v>
      </c>
      <c r="F1717" s="112" t="s">
        <v>7886</v>
      </c>
      <c r="G1717" s="117" t="s">
        <v>16706</v>
      </c>
      <c r="H1717" s="114" t="s">
        <v>6743</v>
      </c>
      <c r="I1717" s="113">
        <f>'19'!M89</f>
        <v>0</v>
      </c>
      <c r="N1717" s="112" t="s">
        <v>4555</v>
      </c>
      <c r="O1717" s="112" t="s">
        <v>634</v>
      </c>
      <c r="P1717" s="112" t="s">
        <v>4173</v>
      </c>
    </row>
    <row r="1718" spans="2:16" ht="12.75">
      <c r="B1718" s="114" t="str">
        <f>INDEX(SUM!D:D,MATCH(SUM!$F$3,SUM!B:B,0),0)</f>
        <v>P085</v>
      </c>
      <c r="E1718" s="116">
        <v>2020</v>
      </c>
      <c r="F1718" s="112" t="s">
        <v>7887</v>
      </c>
      <c r="G1718" s="117" t="s">
        <v>16707</v>
      </c>
      <c r="H1718" s="114" t="s">
        <v>6743</v>
      </c>
      <c r="I1718" s="113">
        <f>'19'!M90</f>
        <v>0</v>
      </c>
      <c r="N1718" s="112" t="s">
        <v>4556</v>
      </c>
      <c r="O1718" s="112" t="s">
        <v>634</v>
      </c>
      <c r="P1718" s="112" t="s">
        <v>4175</v>
      </c>
    </row>
    <row r="1719" spans="2:16" ht="12.75">
      <c r="B1719" s="114" t="str">
        <f>INDEX(SUM!D:D,MATCH(SUM!$F$3,SUM!B:B,0),0)</f>
        <v>P085</v>
      </c>
      <c r="E1719" s="116">
        <v>2020</v>
      </c>
      <c r="F1719" s="112" t="s">
        <v>7888</v>
      </c>
      <c r="G1719" s="117" t="s">
        <v>16708</v>
      </c>
      <c r="H1719" s="114" t="s">
        <v>6743</v>
      </c>
      <c r="I1719" s="113">
        <f>'19'!M91</f>
        <v>0</v>
      </c>
      <c r="N1719" s="112" t="s">
        <v>4557</v>
      </c>
      <c r="O1719" s="112" t="s">
        <v>634</v>
      </c>
      <c r="P1719" s="112" t="s">
        <v>4177</v>
      </c>
    </row>
    <row r="1720" spans="2:16" ht="12.75">
      <c r="B1720" s="114" t="str">
        <f>INDEX(SUM!D:D,MATCH(SUM!$F$3,SUM!B:B,0),0)</f>
        <v>P085</v>
      </c>
      <c r="E1720" s="116">
        <v>2020</v>
      </c>
      <c r="F1720" s="112" t="s">
        <v>7889</v>
      </c>
      <c r="G1720" s="117" t="s">
        <v>16709</v>
      </c>
      <c r="H1720" s="114" t="s">
        <v>6743</v>
      </c>
      <c r="I1720" s="113">
        <f>'19'!M92</f>
        <v>0</v>
      </c>
      <c r="N1720" s="112" t="s">
        <v>4558</v>
      </c>
      <c r="O1720" s="112" t="s">
        <v>634</v>
      </c>
      <c r="P1720" s="112" t="s">
        <v>4171</v>
      </c>
    </row>
    <row r="1721" spans="2:16" ht="12.75">
      <c r="B1721" s="114" t="str">
        <f>INDEX(SUM!D:D,MATCH(SUM!$F$3,SUM!B:B,0),0)</f>
        <v>P085</v>
      </c>
      <c r="E1721" s="116">
        <v>2020</v>
      </c>
      <c r="F1721" s="112" t="s">
        <v>7890</v>
      </c>
      <c r="G1721" s="117" t="s">
        <v>16710</v>
      </c>
      <c r="H1721" s="114" t="s">
        <v>6743</v>
      </c>
      <c r="I1721" s="113">
        <f>'19'!M93</f>
        <v>0</v>
      </c>
      <c r="N1721" s="112" t="s">
        <v>4559</v>
      </c>
      <c r="O1721" s="112" t="s">
        <v>634</v>
      </c>
      <c r="P1721" s="112" t="s">
        <v>4173</v>
      </c>
    </row>
    <row r="1722" spans="2:16" ht="12.75">
      <c r="B1722" s="114" t="str">
        <f>INDEX(SUM!D:D,MATCH(SUM!$F$3,SUM!B:B,0),0)</f>
        <v>P085</v>
      </c>
      <c r="E1722" s="116">
        <v>2020</v>
      </c>
      <c r="F1722" s="112" t="s">
        <v>7891</v>
      </c>
      <c r="G1722" s="117" t="s">
        <v>16711</v>
      </c>
      <c r="H1722" s="114" t="s">
        <v>6743</v>
      </c>
      <c r="I1722" s="113">
        <f>'19'!M94</f>
        <v>0</v>
      </c>
      <c r="N1722" s="112" t="s">
        <v>4560</v>
      </c>
      <c r="O1722" s="112" t="s">
        <v>634</v>
      </c>
      <c r="P1722" s="112" t="s">
        <v>4175</v>
      </c>
    </row>
    <row r="1723" spans="2:16" ht="12.75">
      <c r="B1723" s="114" t="str">
        <f>INDEX(SUM!D:D,MATCH(SUM!$F$3,SUM!B:B,0),0)</f>
        <v>P085</v>
      </c>
      <c r="E1723" s="116">
        <v>2020</v>
      </c>
      <c r="F1723" s="112" t="s">
        <v>7892</v>
      </c>
      <c r="G1723" s="117" t="s">
        <v>16712</v>
      </c>
      <c r="H1723" s="114" t="s">
        <v>6743</v>
      </c>
      <c r="I1723" s="113">
        <f>'19'!M95</f>
        <v>0</v>
      </c>
      <c r="N1723" s="112" t="s">
        <v>4561</v>
      </c>
      <c r="O1723" s="112" t="s">
        <v>634</v>
      </c>
      <c r="P1723" s="112" t="s">
        <v>4177</v>
      </c>
    </row>
    <row r="1724" spans="2:16" ht="12.75">
      <c r="B1724" s="114" t="str">
        <f>INDEX(SUM!D:D,MATCH(SUM!$F$3,SUM!B:B,0),0)</f>
        <v>P085</v>
      </c>
      <c r="E1724" s="116">
        <v>2020</v>
      </c>
      <c r="F1724" s="112" t="s">
        <v>7893</v>
      </c>
      <c r="G1724" s="117" t="s">
        <v>16713</v>
      </c>
      <c r="H1724" s="114" t="s">
        <v>6743</v>
      </c>
      <c r="I1724" s="113">
        <f>'19'!M96</f>
        <v>0</v>
      </c>
      <c r="N1724" s="112" t="s">
        <v>4562</v>
      </c>
      <c r="O1724" s="112" t="s">
        <v>634</v>
      </c>
      <c r="P1724" s="112" t="s">
        <v>4171</v>
      </c>
    </row>
    <row r="1725" spans="2:16" ht="12.75">
      <c r="B1725" s="114" t="str">
        <f>INDEX(SUM!D:D,MATCH(SUM!$F$3,SUM!B:B,0),0)</f>
        <v>P085</v>
      </c>
      <c r="E1725" s="116">
        <v>2020</v>
      </c>
      <c r="F1725" s="112" t="s">
        <v>7894</v>
      </c>
      <c r="G1725" s="117" t="s">
        <v>16714</v>
      </c>
      <c r="H1725" s="114" t="s">
        <v>6743</v>
      </c>
      <c r="I1725" s="113">
        <f>'19'!M97</f>
        <v>0</v>
      </c>
      <c r="N1725" s="112" t="s">
        <v>4563</v>
      </c>
      <c r="O1725" s="112" t="s">
        <v>634</v>
      </c>
      <c r="P1725" s="112" t="s">
        <v>4173</v>
      </c>
    </row>
    <row r="1726" spans="2:16" ht="12.75">
      <c r="B1726" s="114" t="str">
        <f>INDEX(SUM!D:D,MATCH(SUM!$F$3,SUM!B:B,0),0)</f>
        <v>P085</v>
      </c>
      <c r="E1726" s="116">
        <v>2020</v>
      </c>
      <c r="F1726" s="112" t="s">
        <v>7895</v>
      </c>
      <c r="G1726" s="117" t="s">
        <v>16715</v>
      </c>
      <c r="H1726" s="114" t="s">
        <v>6743</v>
      </c>
      <c r="I1726" s="113">
        <f>'19'!M98</f>
        <v>0</v>
      </c>
      <c r="N1726" s="112" t="s">
        <v>4564</v>
      </c>
      <c r="O1726" s="112" t="s">
        <v>634</v>
      </c>
      <c r="P1726" s="112" t="s">
        <v>4175</v>
      </c>
    </row>
    <row r="1727" spans="2:16" ht="12.75">
      <c r="B1727" s="114" t="str">
        <f>INDEX(SUM!D:D,MATCH(SUM!$F$3,SUM!B:B,0),0)</f>
        <v>P085</v>
      </c>
      <c r="E1727" s="116">
        <v>2020</v>
      </c>
      <c r="F1727" s="112" t="s">
        <v>7896</v>
      </c>
      <c r="G1727" s="117" t="s">
        <v>16716</v>
      </c>
      <c r="H1727" s="114" t="s">
        <v>6743</v>
      </c>
      <c r="I1727" s="113">
        <f>'19'!M99</f>
        <v>0</v>
      </c>
      <c r="N1727" s="112" t="s">
        <v>4565</v>
      </c>
      <c r="O1727" s="112" t="s">
        <v>634</v>
      </c>
      <c r="P1727" s="112" t="s">
        <v>4177</v>
      </c>
    </row>
    <row r="1728" spans="2:16" ht="12.75">
      <c r="B1728" s="114" t="str">
        <f>INDEX(SUM!D:D,MATCH(SUM!$F$3,SUM!B:B,0),0)</f>
        <v>P085</v>
      </c>
      <c r="E1728" s="116">
        <v>2020</v>
      </c>
      <c r="F1728" s="112" t="s">
        <v>7897</v>
      </c>
      <c r="G1728" s="117" t="s">
        <v>16717</v>
      </c>
      <c r="H1728" s="114" t="s">
        <v>6743</v>
      </c>
      <c r="I1728" s="113">
        <f>'19'!M100</f>
        <v>0</v>
      </c>
      <c r="N1728" s="112" t="s">
        <v>4566</v>
      </c>
      <c r="O1728" s="112" t="s">
        <v>634</v>
      </c>
      <c r="P1728" s="112" t="s">
        <v>4171</v>
      </c>
    </row>
    <row r="1729" spans="2:16" ht="12.75">
      <c r="B1729" s="114" t="str">
        <f>INDEX(SUM!D:D,MATCH(SUM!$F$3,SUM!B:B,0),0)</f>
        <v>P085</v>
      </c>
      <c r="E1729" s="116">
        <v>2020</v>
      </c>
      <c r="F1729" s="112" t="s">
        <v>7898</v>
      </c>
      <c r="G1729" s="117" t="s">
        <v>16718</v>
      </c>
      <c r="H1729" s="114" t="s">
        <v>6744</v>
      </c>
      <c r="I1729" s="113">
        <f>'19'!N11</f>
        <v>6</v>
      </c>
      <c r="N1729" s="112" t="s">
        <v>4567</v>
      </c>
      <c r="O1729" s="112" t="s">
        <v>634</v>
      </c>
      <c r="P1729" s="112" t="s">
        <v>4173</v>
      </c>
    </row>
    <row r="1730" spans="2:16" ht="12.75">
      <c r="B1730" s="114" t="str">
        <f>INDEX(SUM!D:D,MATCH(SUM!$F$3,SUM!B:B,0),0)</f>
        <v>P085</v>
      </c>
      <c r="E1730" s="116">
        <v>2020</v>
      </c>
      <c r="F1730" s="112" t="s">
        <v>7899</v>
      </c>
      <c r="G1730" s="117" t="s">
        <v>16719</v>
      </c>
      <c r="H1730" s="114" t="s">
        <v>6744</v>
      </c>
      <c r="I1730" s="113">
        <f>'19'!N12</f>
        <v>0</v>
      </c>
      <c r="N1730" s="112" t="s">
        <v>4568</v>
      </c>
      <c r="O1730" s="112" t="s">
        <v>634</v>
      </c>
      <c r="P1730" s="112" t="s">
        <v>4175</v>
      </c>
    </row>
    <row r="1731" spans="2:16" ht="12.75">
      <c r="B1731" s="114" t="str">
        <f>INDEX(SUM!D:D,MATCH(SUM!$F$3,SUM!B:B,0),0)</f>
        <v>P085</v>
      </c>
      <c r="E1731" s="116">
        <v>2020</v>
      </c>
      <c r="F1731" s="112" t="s">
        <v>7900</v>
      </c>
      <c r="G1731" s="117" t="s">
        <v>16720</v>
      </c>
      <c r="H1731" s="114" t="s">
        <v>6744</v>
      </c>
      <c r="I1731" s="113">
        <f>'19'!N13</f>
        <v>0</v>
      </c>
      <c r="N1731" s="112" t="s">
        <v>4569</v>
      </c>
      <c r="O1731" s="112" t="s">
        <v>634</v>
      </c>
      <c r="P1731" s="112" t="s">
        <v>4177</v>
      </c>
    </row>
    <row r="1732" spans="2:16" ht="12.75">
      <c r="B1732" s="114" t="str">
        <f>INDEX(SUM!D:D,MATCH(SUM!$F$3,SUM!B:B,0),0)</f>
        <v>P085</v>
      </c>
      <c r="E1732" s="116">
        <v>2020</v>
      </c>
      <c r="F1732" s="112" t="s">
        <v>7901</v>
      </c>
      <c r="G1732" s="117" t="s">
        <v>16721</v>
      </c>
      <c r="H1732" s="114" t="s">
        <v>6744</v>
      </c>
      <c r="I1732" s="113">
        <f>'19'!N14</f>
        <v>0</v>
      </c>
      <c r="N1732" s="112" t="s">
        <v>4570</v>
      </c>
      <c r="O1732" s="112" t="s">
        <v>634</v>
      </c>
      <c r="P1732" s="112" t="s">
        <v>4171</v>
      </c>
    </row>
    <row r="1733" spans="2:16" ht="12.75">
      <c r="B1733" s="114" t="str">
        <f>INDEX(SUM!D:D,MATCH(SUM!$F$3,SUM!B:B,0),0)</f>
        <v>P085</v>
      </c>
      <c r="E1733" s="116">
        <v>2020</v>
      </c>
      <c r="F1733" s="112" t="s">
        <v>7902</v>
      </c>
      <c r="G1733" s="117" t="s">
        <v>16722</v>
      </c>
      <c r="H1733" s="114" t="s">
        <v>6744</v>
      </c>
      <c r="I1733" s="113">
        <f>'19'!N15</f>
        <v>0</v>
      </c>
      <c r="N1733" s="112" t="s">
        <v>4571</v>
      </c>
      <c r="O1733" s="112" t="s">
        <v>634</v>
      </c>
      <c r="P1733" s="112" t="s">
        <v>4173</v>
      </c>
    </row>
    <row r="1734" spans="2:16" ht="12.75">
      <c r="B1734" s="114" t="str">
        <f>INDEX(SUM!D:D,MATCH(SUM!$F$3,SUM!B:B,0),0)</f>
        <v>P085</v>
      </c>
      <c r="E1734" s="116">
        <v>2020</v>
      </c>
      <c r="F1734" s="112" t="s">
        <v>7903</v>
      </c>
      <c r="G1734" s="117" t="s">
        <v>16723</v>
      </c>
      <c r="H1734" s="114" t="s">
        <v>6744</v>
      </c>
      <c r="I1734" s="113">
        <f>'19'!N16</f>
        <v>0</v>
      </c>
      <c r="N1734" s="112" t="s">
        <v>4572</v>
      </c>
      <c r="O1734" s="112" t="s">
        <v>634</v>
      </c>
      <c r="P1734" s="112" t="s">
        <v>4175</v>
      </c>
    </row>
    <row r="1735" spans="2:16" ht="12.75">
      <c r="B1735" s="114" t="str">
        <f>INDEX(SUM!D:D,MATCH(SUM!$F$3,SUM!B:B,0),0)</f>
        <v>P085</v>
      </c>
      <c r="E1735" s="116">
        <v>2020</v>
      </c>
      <c r="F1735" s="112" t="s">
        <v>7904</v>
      </c>
      <c r="G1735" s="117" t="s">
        <v>16724</v>
      </c>
      <c r="H1735" s="114" t="s">
        <v>6744</v>
      </c>
      <c r="I1735" s="113">
        <f>'19'!N17</f>
        <v>0</v>
      </c>
      <c r="N1735" s="112" t="s">
        <v>4573</v>
      </c>
      <c r="O1735" s="112" t="s">
        <v>634</v>
      </c>
      <c r="P1735" s="112" t="s">
        <v>4177</v>
      </c>
    </row>
    <row r="1736" spans="2:16" ht="12.75">
      <c r="B1736" s="114" t="str">
        <f>INDEX(SUM!D:D,MATCH(SUM!$F$3,SUM!B:B,0),0)</f>
        <v>P085</v>
      </c>
      <c r="E1736" s="116">
        <v>2020</v>
      </c>
      <c r="F1736" s="112" t="s">
        <v>7905</v>
      </c>
      <c r="G1736" s="117" t="s">
        <v>16725</v>
      </c>
      <c r="H1736" s="114" t="s">
        <v>6744</v>
      </c>
      <c r="I1736" s="113">
        <f>'19'!N18</f>
        <v>0</v>
      </c>
      <c r="N1736" s="112" t="s">
        <v>4574</v>
      </c>
      <c r="O1736" s="112" t="s">
        <v>634</v>
      </c>
      <c r="P1736" s="112" t="s">
        <v>4171</v>
      </c>
    </row>
    <row r="1737" spans="2:16" ht="12.75">
      <c r="B1737" s="114" t="str">
        <f>INDEX(SUM!D:D,MATCH(SUM!$F$3,SUM!B:B,0),0)</f>
        <v>P085</v>
      </c>
      <c r="E1737" s="116">
        <v>2020</v>
      </c>
      <c r="F1737" s="112" t="s">
        <v>7906</v>
      </c>
      <c r="G1737" s="117" t="s">
        <v>16726</v>
      </c>
      <c r="H1737" s="114" t="s">
        <v>6744</v>
      </c>
      <c r="I1737" s="113">
        <f>'19'!N19</f>
        <v>0</v>
      </c>
      <c r="N1737" s="112" t="s">
        <v>4575</v>
      </c>
      <c r="O1737" s="112" t="s">
        <v>634</v>
      </c>
      <c r="P1737" s="112" t="s">
        <v>4173</v>
      </c>
    </row>
    <row r="1738" spans="2:16" ht="12.75">
      <c r="B1738" s="114" t="str">
        <f>INDEX(SUM!D:D,MATCH(SUM!$F$3,SUM!B:B,0),0)</f>
        <v>P085</v>
      </c>
      <c r="E1738" s="116">
        <v>2020</v>
      </c>
      <c r="F1738" s="112" t="s">
        <v>7907</v>
      </c>
      <c r="G1738" s="117" t="s">
        <v>16727</v>
      </c>
      <c r="H1738" s="114" t="s">
        <v>6744</v>
      </c>
      <c r="I1738" s="113">
        <f>'19'!N20</f>
        <v>0</v>
      </c>
      <c r="N1738" s="112" t="s">
        <v>4576</v>
      </c>
      <c r="O1738" s="112" t="s">
        <v>634</v>
      </c>
      <c r="P1738" s="112" t="s">
        <v>4175</v>
      </c>
    </row>
    <row r="1739" spans="2:16" ht="12.75">
      <c r="B1739" s="114" t="str">
        <f>INDEX(SUM!D:D,MATCH(SUM!$F$3,SUM!B:B,0),0)</f>
        <v>P085</v>
      </c>
      <c r="E1739" s="116">
        <v>2020</v>
      </c>
      <c r="F1739" s="112" t="s">
        <v>7908</v>
      </c>
      <c r="G1739" s="117" t="s">
        <v>16728</v>
      </c>
      <c r="H1739" s="114" t="s">
        <v>6744</v>
      </c>
      <c r="I1739" s="113">
        <f>'19'!N21</f>
        <v>0</v>
      </c>
      <c r="N1739" s="112" t="s">
        <v>4577</v>
      </c>
      <c r="O1739" s="112" t="s">
        <v>634</v>
      </c>
      <c r="P1739" s="112" t="s">
        <v>4177</v>
      </c>
    </row>
    <row r="1740" spans="2:16" ht="12.75">
      <c r="B1740" s="114" t="str">
        <f>INDEX(SUM!D:D,MATCH(SUM!$F$3,SUM!B:B,0),0)</f>
        <v>P085</v>
      </c>
      <c r="E1740" s="116">
        <v>2020</v>
      </c>
      <c r="F1740" s="112" t="s">
        <v>7909</v>
      </c>
      <c r="G1740" s="117" t="s">
        <v>16729</v>
      </c>
      <c r="H1740" s="114" t="s">
        <v>6744</v>
      </c>
      <c r="I1740" s="113">
        <f>'19'!N22</f>
        <v>0</v>
      </c>
      <c r="N1740" s="112" t="s">
        <v>4578</v>
      </c>
      <c r="O1740" s="112" t="s">
        <v>634</v>
      </c>
      <c r="P1740" s="112" t="s">
        <v>4171</v>
      </c>
    </row>
    <row r="1741" spans="2:16" ht="12.75">
      <c r="B1741" s="114" t="str">
        <f>INDEX(SUM!D:D,MATCH(SUM!$F$3,SUM!B:B,0),0)</f>
        <v>P085</v>
      </c>
      <c r="E1741" s="116">
        <v>2020</v>
      </c>
      <c r="F1741" s="112" t="s">
        <v>7910</v>
      </c>
      <c r="G1741" s="117" t="s">
        <v>16730</v>
      </c>
      <c r="H1741" s="114" t="s">
        <v>6744</v>
      </c>
      <c r="I1741" s="113">
        <f>'19'!N23</f>
        <v>0</v>
      </c>
      <c r="N1741" s="112" t="s">
        <v>4579</v>
      </c>
      <c r="O1741" s="112" t="s">
        <v>634</v>
      </c>
      <c r="P1741" s="112" t="s">
        <v>4173</v>
      </c>
    </row>
    <row r="1742" spans="2:16" ht="12.75">
      <c r="B1742" s="114" t="str">
        <f>INDEX(SUM!D:D,MATCH(SUM!$F$3,SUM!B:B,0),0)</f>
        <v>P085</v>
      </c>
      <c r="E1742" s="116">
        <v>2020</v>
      </c>
      <c r="F1742" s="112" t="s">
        <v>7911</v>
      </c>
      <c r="G1742" s="117" t="s">
        <v>16731</v>
      </c>
      <c r="H1742" s="114" t="s">
        <v>6744</v>
      </c>
      <c r="I1742" s="113">
        <f>'19'!N24</f>
        <v>0</v>
      </c>
      <c r="N1742" s="112" t="s">
        <v>4580</v>
      </c>
      <c r="O1742" s="112" t="s">
        <v>634</v>
      </c>
      <c r="P1742" s="112" t="s">
        <v>4175</v>
      </c>
    </row>
    <row r="1743" spans="2:16" ht="12.75">
      <c r="B1743" s="114" t="str">
        <f>INDEX(SUM!D:D,MATCH(SUM!$F$3,SUM!B:B,0),0)</f>
        <v>P085</v>
      </c>
      <c r="E1743" s="116">
        <v>2020</v>
      </c>
      <c r="F1743" s="112" t="s">
        <v>7912</v>
      </c>
      <c r="G1743" s="117" t="s">
        <v>16732</v>
      </c>
      <c r="H1743" s="114" t="s">
        <v>6744</v>
      </c>
      <c r="I1743" s="113">
        <f>'19'!N25</f>
        <v>0</v>
      </c>
      <c r="N1743" s="112" t="s">
        <v>4581</v>
      </c>
      <c r="O1743" s="112" t="s">
        <v>634</v>
      </c>
      <c r="P1743" s="112" t="s">
        <v>4177</v>
      </c>
    </row>
    <row r="1744" spans="2:16" ht="12.75">
      <c r="B1744" s="114" t="str">
        <f>INDEX(SUM!D:D,MATCH(SUM!$F$3,SUM!B:B,0),0)</f>
        <v>P085</v>
      </c>
      <c r="E1744" s="116">
        <v>2020</v>
      </c>
      <c r="F1744" s="112" t="s">
        <v>7913</v>
      </c>
      <c r="G1744" s="117" t="s">
        <v>16733</v>
      </c>
      <c r="H1744" s="114" t="s">
        <v>6744</v>
      </c>
      <c r="I1744" s="113">
        <f>'19'!N26</f>
        <v>0</v>
      </c>
      <c r="N1744" s="112" t="s">
        <v>4582</v>
      </c>
      <c r="O1744" s="112" t="s">
        <v>634</v>
      </c>
      <c r="P1744" s="112" t="s">
        <v>4171</v>
      </c>
    </row>
    <row r="1745" spans="2:16" ht="12.75">
      <c r="B1745" s="114" t="str">
        <f>INDEX(SUM!D:D,MATCH(SUM!$F$3,SUM!B:B,0),0)</f>
        <v>P085</v>
      </c>
      <c r="E1745" s="116">
        <v>2020</v>
      </c>
      <c r="F1745" s="112" t="s">
        <v>7914</v>
      </c>
      <c r="G1745" s="117" t="s">
        <v>16734</v>
      </c>
      <c r="H1745" s="114" t="s">
        <v>6744</v>
      </c>
      <c r="I1745" s="113">
        <f>'19'!N27</f>
        <v>0</v>
      </c>
      <c r="N1745" s="112" t="s">
        <v>4583</v>
      </c>
      <c r="O1745" s="112" t="s">
        <v>634</v>
      </c>
      <c r="P1745" s="112" t="s">
        <v>4173</v>
      </c>
    </row>
    <row r="1746" spans="2:16" ht="12.75">
      <c r="B1746" s="114" t="str">
        <f>INDEX(SUM!D:D,MATCH(SUM!$F$3,SUM!B:B,0),0)</f>
        <v>P085</v>
      </c>
      <c r="E1746" s="116">
        <v>2020</v>
      </c>
      <c r="F1746" s="112" t="s">
        <v>7915</v>
      </c>
      <c r="G1746" s="117" t="s">
        <v>16735</v>
      </c>
      <c r="H1746" s="114" t="s">
        <v>6744</v>
      </c>
      <c r="I1746" s="113">
        <f>'19'!N28</f>
        <v>0</v>
      </c>
      <c r="N1746" s="112" t="s">
        <v>4584</v>
      </c>
      <c r="O1746" s="112" t="s">
        <v>634</v>
      </c>
      <c r="P1746" s="112" t="s">
        <v>4175</v>
      </c>
    </row>
    <row r="1747" spans="2:16" ht="12.75">
      <c r="B1747" s="114" t="str">
        <f>INDEX(SUM!D:D,MATCH(SUM!$F$3,SUM!B:B,0),0)</f>
        <v>P085</v>
      </c>
      <c r="E1747" s="116">
        <v>2020</v>
      </c>
      <c r="F1747" s="112" t="s">
        <v>7916</v>
      </c>
      <c r="G1747" s="117" t="s">
        <v>16736</v>
      </c>
      <c r="H1747" s="114" t="s">
        <v>6744</v>
      </c>
      <c r="I1747" s="113">
        <f>'19'!N29</f>
        <v>0</v>
      </c>
      <c r="N1747" s="112" t="s">
        <v>4585</v>
      </c>
      <c r="O1747" s="112" t="s">
        <v>634</v>
      </c>
      <c r="P1747" s="112" t="s">
        <v>4177</v>
      </c>
    </row>
    <row r="1748" spans="2:16" ht="12.75">
      <c r="B1748" s="114" t="str">
        <f>INDEX(SUM!D:D,MATCH(SUM!$F$3,SUM!B:B,0),0)</f>
        <v>P085</v>
      </c>
      <c r="E1748" s="116">
        <v>2020</v>
      </c>
      <c r="F1748" s="112" t="s">
        <v>7917</v>
      </c>
      <c r="G1748" s="117" t="s">
        <v>16737</v>
      </c>
      <c r="H1748" s="114" t="s">
        <v>6744</v>
      </c>
      <c r="I1748" s="113">
        <f>'19'!N30</f>
        <v>0</v>
      </c>
      <c r="N1748" s="112" t="s">
        <v>4586</v>
      </c>
      <c r="O1748" s="112" t="s">
        <v>634</v>
      </c>
      <c r="P1748" s="112" t="s">
        <v>4171</v>
      </c>
    </row>
    <row r="1749" spans="2:16" ht="12.75">
      <c r="B1749" s="114" t="str">
        <f>INDEX(SUM!D:D,MATCH(SUM!$F$3,SUM!B:B,0),0)</f>
        <v>P085</v>
      </c>
      <c r="E1749" s="116">
        <v>2020</v>
      </c>
      <c r="F1749" s="112" t="s">
        <v>7918</v>
      </c>
      <c r="G1749" s="117" t="s">
        <v>16738</v>
      </c>
      <c r="H1749" s="114" t="s">
        <v>6744</v>
      </c>
      <c r="I1749" s="113">
        <f>'19'!N31</f>
        <v>0</v>
      </c>
      <c r="N1749" s="112" t="s">
        <v>4587</v>
      </c>
      <c r="O1749" s="112" t="s">
        <v>634</v>
      </c>
      <c r="P1749" s="112" t="s">
        <v>4173</v>
      </c>
    </row>
    <row r="1750" spans="2:16" ht="12.75">
      <c r="B1750" s="114" t="str">
        <f>INDEX(SUM!D:D,MATCH(SUM!$F$3,SUM!B:B,0),0)</f>
        <v>P085</v>
      </c>
      <c r="E1750" s="116">
        <v>2020</v>
      </c>
      <c r="F1750" s="112" t="s">
        <v>7919</v>
      </c>
      <c r="G1750" s="117" t="s">
        <v>16739</v>
      </c>
      <c r="H1750" s="114" t="s">
        <v>6744</v>
      </c>
      <c r="I1750" s="113">
        <f>'19'!N32</f>
        <v>0</v>
      </c>
      <c r="N1750" s="112" t="s">
        <v>4588</v>
      </c>
      <c r="O1750" s="112" t="s">
        <v>634</v>
      </c>
      <c r="P1750" s="112" t="s">
        <v>4175</v>
      </c>
    </row>
    <row r="1751" spans="2:16" ht="12.75">
      <c r="B1751" s="114" t="str">
        <f>INDEX(SUM!D:D,MATCH(SUM!$F$3,SUM!B:B,0),0)</f>
        <v>P085</v>
      </c>
      <c r="E1751" s="116">
        <v>2020</v>
      </c>
      <c r="F1751" s="112" t="s">
        <v>7920</v>
      </c>
      <c r="G1751" s="117" t="s">
        <v>16740</v>
      </c>
      <c r="H1751" s="114" t="s">
        <v>6744</v>
      </c>
      <c r="I1751" s="113">
        <f>'19'!N33</f>
        <v>0</v>
      </c>
      <c r="N1751" s="112" t="s">
        <v>4589</v>
      </c>
      <c r="O1751" s="112" t="s">
        <v>634</v>
      </c>
      <c r="P1751" s="112" t="s">
        <v>4177</v>
      </c>
    </row>
    <row r="1752" spans="2:16" ht="12.75">
      <c r="B1752" s="114" t="str">
        <f>INDEX(SUM!D:D,MATCH(SUM!$F$3,SUM!B:B,0),0)</f>
        <v>P085</v>
      </c>
      <c r="E1752" s="116">
        <v>2020</v>
      </c>
      <c r="F1752" s="112" t="s">
        <v>7921</v>
      </c>
      <c r="G1752" s="117" t="s">
        <v>16741</v>
      </c>
      <c r="H1752" s="114" t="s">
        <v>6744</v>
      </c>
      <c r="I1752" s="113">
        <f>'19'!N34</f>
        <v>0</v>
      </c>
      <c r="N1752" s="112" t="s">
        <v>4590</v>
      </c>
      <c r="O1752" s="112" t="s">
        <v>634</v>
      </c>
      <c r="P1752" s="112" t="s">
        <v>4171</v>
      </c>
    </row>
    <row r="1753" spans="2:16" ht="12.75">
      <c r="B1753" s="114" t="str">
        <f>INDEX(SUM!D:D,MATCH(SUM!$F$3,SUM!B:B,0),0)</f>
        <v>P085</v>
      </c>
      <c r="E1753" s="116">
        <v>2020</v>
      </c>
      <c r="F1753" s="112" t="s">
        <v>7922</v>
      </c>
      <c r="G1753" s="117" t="s">
        <v>16742</v>
      </c>
      <c r="H1753" s="114" t="s">
        <v>6744</v>
      </c>
      <c r="I1753" s="113">
        <f>'19'!N35</f>
        <v>0</v>
      </c>
      <c r="N1753" s="112" t="s">
        <v>4591</v>
      </c>
      <c r="O1753" s="112" t="s">
        <v>634</v>
      </c>
      <c r="P1753" s="112" t="s">
        <v>4173</v>
      </c>
    </row>
    <row r="1754" spans="2:16" ht="12.75">
      <c r="B1754" s="114" t="str">
        <f>INDEX(SUM!D:D,MATCH(SUM!$F$3,SUM!B:B,0),0)</f>
        <v>P085</v>
      </c>
      <c r="E1754" s="116">
        <v>2020</v>
      </c>
      <c r="F1754" s="112" t="s">
        <v>7923</v>
      </c>
      <c r="G1754" s="117" t="s">
        <v>16743</v>
      </c>
      <c r="H1754" s="114" t="s">
        <v>6744</v>
      </c>
      <c r="I1754" s="113">
        <f>'19'!N36</f>
        <v>0</v>
      </c>
      <c r="N1754" s="112" t="s">
        <v>4592</v>
      </c>
      <c r="O1754" s="112" t="s">
        <v>634</v>
      </c>
      <c r="P1754" s="112" t="s">
        <v>4175</v>
      </c>
    </row>
    <row r="1755" spans="2:16" ht="12.75">
      <c r="B1755" s="114" t="str">
        <f>INDEX(SUM!D:D,MATCH(SUM!$F$3,SUM!B:B,0),0)</f>
        <v>P085</v>
      </c>
      <c r="E1755" s="116">
        <v>2020</v>
      </c>
      <c r="F1755" s="112" t="s">
        <v>7924</v>
      </c>
      <c r="G1755" s="117" t="s">
        <v>16744</v>
      </c>
      <c r="H1755" s="114" t="s">
        <v>6744</v>
      </c>
      <c r="I1755" s="113">
        <f>'19'!N37</f>
        <v>0</v>
      </c>
      <c r="N1755" s="112" t="s">
        <v>4593</v>
      </c>
      <c r="O1755" s="112" t="s">
        <v>634</v>
      </c>
      <c r="P1755" s="112" t="s">
        <v>4177</v>
      </c>
    </row>
    <row r="1756" spans="2:16" ht="12.75">
      <c r="B1756" s="114" t="str">
        <f>INDEX(SUM!D:D,MATCH(SUM!$F$3,SUM!B:B,0),0)</f>
        <v>P085</v>
      </c>
      <c r="E1756" s="116">
        <v>2020</v>
      </c>
      <c r="F1756" s="112" t="s">
        <v>7925</v>
      </c>
      <c r="G1756" s="117" t="s">
        <v>16745</v>
      </c>
      <c r="H1756" s="114" t="s">
        <v>6744</v>
      </c>
      <c r="I1756" s="113">
        <f>'19'!N38</f>
        <v>0</v>
      </c>
      <c r="N1756" s="112" t="s">
        <v>4594</v>
      </c>
      <c r="O1756" s="112" t="s">
        <v>634</v>
      </c>
      <c r="P1756" s="112" t="s">
        <v>4171</v>
      </c>
    </row>
    <row r="1757" spans="2:16" ht="12.75">
      <c r="B1757" s="114" t="str">
        <f>INDEX(SUM!D:D,MATCH(SUM!$F$3,SUM!B:B,0),0)</f>
        <v>P085</v>
      </c>
      <c r="E1757" s="116">
        <v>2020</v>
      </c>
      <c r="F1757" s="112" t="s">
        <v>7926</v>
      </c>
      <c r="G1757" s="117" t="s">
        <v>16746</v>
      </c>
      <c r="H1757" s="114" t="s">
        <v>6744</v>
      </c>
      <c r="I1757" s="113">
        <f>'19'!N39</f>
        <v>0</v>
      </c>
      <c r="N1757" s="112" t="s">
        <v>4595</v>
      </c>
      <c r="O1757" s="112" t="s">
        <v>634</v>
      </c>
      <c r="P1757" s="112" t="s">
        <v>4173</v>
      </c>
    </row>
    <row r="1758" spans="2:16" ht="12.75">
      <c r="B1758" s="114" t="str">
        <f>INDEX(SUM!D:D,MATCH(SUM!$F$3,SUM!B:B,0),0)</f>
        <v>P085</v>
      </c>
      <c r="E1758" s="116">
        <v>2020</v>
      </c>
      <c r="F1758" s="112" t="s">
        <v>7927</v>
      </c>
      <c r="G1758" s="117" t="s">
        <v>16747</v>
      </c>
      <c r="H1758" s="114" t="s">
        <v>6744</v>
      </c>
      <c r="I1758" s="113">
        <f>'19'!N40</f>
        <v>0</v>
      </c>
      <c r="N1758" s="112" t="s">
        <v>4596</v>
      </c>
      <c r="O1758" s="112" t="s">
        <v>634</v>
      </c>
      <c r="P1758" s="112" t="s">
        <v>4175</v>
      </c>
    </row>
    <row r="1759" spans="2:16" ht="12.75">
      <c r="B1759" s="114" t="str">
        <f>INDEX(SUM!D:D,MATCH(SUM!$F$3,SUM!B:B,0),0)</f>
        <v>P085</v>
      </c>
      <c r="E1759" s="116">
        <v>2020</v>
      </c>
      <c r="F1759" s="112" t="s">
        <v>7928</v>
      </c>
      <c r="G1759" s="117" t="s">
        <v>16748</v>
      </c>
      <c r="H1759" s="114" t="s">
        <v>6744</v>
      </c>
      <c r="I1759" s="113">
        <f>'19'!N41</f>
        <v>0</v>
      </c>
      <c r="N1759" s="112" t="s">
        <v>4597</v>
      </c>
      <c r="O1759" s="112" t="s">
        <v>634</v>
      </c>
      <c r="P1759" s="112" t="s">
        <v>4177</v>
      </c>
    </row>
    <row r="1760" spans="2:16" ht="12.75">
      <c r="B1760" s="114" t="str">
        <f>INDEX(SUM!D:D,MATCH(SUM!$F$3,SUM!B:B,0),0)</f>
        <v>P085</v>
      </c>
      <c r="E1760" s="116">
        <v>2020</v>
      </c>
      <c r="F1760" s="112" t="s">
        <v>7929</v>
      </c>
      <c r="G1760" s="117" t="s">
        <v>16749</v>
      </c>
      <c r="H1760" s="114" t="s">
        <v>6744</v>
      </c>
      <c r="I1760" s="113">
        <f>'19'!N42</f>
        <v>0</v>
      </c>
      <c r="N1760" s="112" t="s">
        <v>4598</v>
      </c>
      <c r="O1760" s="112" t="s">
        <v>634</v>
      </c>
      <c r="P1760" s="112" t="s">
        <v>4171</v>
      </c>
    </row>
    <row r="1761" spans="2:16" ht="12.75">
      <c r="B1761" s="114" t="str">
        <f>INDEX(SUM!D:D,MATCH(SUM!$F$3,SUM!B:B,0),0)</f>
        <v>P085</v>
      </c>
      <c r="E1761" s="116">
        <v>2020</v>
      </c>
      <c r="F1761" s="112" t="s">
        <v>7930</v>
      </c>
      <c r="G1761" s="117" t="s">
        <v>16750</v>
      </c>
      <c r="H1761" s="114" t="s">
        <v>6744</v>
      </c>
      <c r="I1761" s="113">
        <f>'19'!N43</f>
        <v>0</v>
      </c>
      <c r="N1761" s="112" t="s">
        <v>4599</v>
      </c>
      <c r="O1761" s="112" t="s">
        <v>634</v>
      </c>
      <c r="P1761" s="112" t="s">
        <v>4173</v>
      </c>
    </row>
    <row r="1762" spans="2:16" ht="12.75">
      <c r="B1762" s="114" t="str">
        <f>INDEX(SUM!D:D,MATCH(SUM!$F$3,SUM!B:B,0),0)</f>
        <v>P085</v>
      </c>
      <c r="E1762" s="116">
        <v>2020</v>
      </c>
      <c r="F1762" s="112" t="s">
        <v>7931</v>
      </c>
      <c r="G1762" s="117" t="s">
        <v>16751</v>
      </c>
      <c r="H1762" s="114" t="s">
        <v>6744</v>
      </c>
      <c r="I1762" s="113">
        <f>'19'!N44</f>
        <v>0</v>
      </c>
      <c r="N1762" s="112" t="s">
        <v>4600</v>
      </c>
      <c r="O1762" s="112" t="s">
        <v>634</v>
      </c>
      <c r="P1762" s="112" t="s">
        <v>4175</v>
      </c>
    </row>
    <row r="1763" spans="2:16" ht="12.75">
      <c r="B1763" s="114" t="str">
        <f>INDEX(SUM!D:D,MATCH(SUM!$F$3,SUM!B:B,0),0)</f>
        <v>P085</v>
      </c>
      <c r="E1763" s="116">
        <v>2020</v>
      </c>
      <c r="F1763" s="112" t="s">
        <v>7932</v>
      </c>
      <c r="G1763" s="117" t="s">
        <v>16752</v>
      </c>
      <c r="H1763" s="114" t="s">
        <v>6744</v>
      </c>
      <c r="I1763" s="113">
        <f>'19'!N45</f>
        <v>0</v>
      </c>
      <c r="N1763" s="112" t="s">
        <v>4601</v>
      </c>
      <c r="O1763" s="112" t="s">
        <v>634</v>
      </c>
      <c r="P1763" s="112" t="s">
        <v>4177</v>
      </c>
    </row>
    <row r="1764" spans="2:16" ht="12.75">
      <c r="B1764" s="114" t="str">
        <f>INDEX(SUM!D:D,MATCH(SUM!$F$3,SUM!B:B,0),0)</f>
        <v>P085</v>
      </c>
      <c r="E1764" s="116">
        <v>2020</v>
      </c>
      <c r="F1764" s="112" t="s">
        <v>7933</v>
      </c>
      <c r="G1764" s="117" t="s">
        <v>16753</v>
      </c>
      <c r="H1764" s="114" t="s">
        <v>6744</v>
      </c>
      <c r="I1764" s="113">
        <f>'19'!N46</f>
        <v>0</v>
      </c>
      <c r="N1764" s="112" t="s">
        <v>4602</v>
      </c>
      <c r="O1764" s="112" t="s">
        <v>634</v>
      </c>
      <c r="P1764" s="112" t="s">
        <v>4171</v>
      </c>
    </row>
    <row r="1765" spans="2:16" ht="12.75">
      <c r="B1765" s="114" t="str">
        <f>INDEX(SUM!D:D,MATCH(SUM!$F$3,SUM!B:B,0),0)</f>
        <v>P085</v>
      </c>
      <c r="E1765" s="116">
        <v>2020</v>
      </c>
      <c r="F1765" s="112" t="s">
        <v>7934</v>
      </c>
      <c r="G1765" s="117" t="s">
        <v>16754</v>
      </c>
      <c r="H1765" s="114" t="s">
        <v>6744</v>
      </c>
      <c r="I1765" s="113">
        <f>'19'!N47</f>
        <v>0</v>
      </c>
      <c r="N1765" s="112" t="s">
        <v>4603</v>
      </c>
      <c r="O1765" s="112" t="s">
        <v>634</v>
      </c>
      <c r="P1765" s="112" t="s">
        <v>4173</v>
      </c>
    </row>
    <row r="1766" spans="2:16" ht="12.75">
      <c r="B1766" s="114" t="str">
        <f>INDEX(SUM!D:D,MATCH(SUM!$F$3,SUM!B:B,0),0)</f>
        <v>P085</v>
      </c>
      <c r="E1766" s="116">
        <v>2020</v>
      </c>
      <c r="F1766" s="112" t="s">
        <v>7935</v>
      </c>
      <c r="G1766" s="117" t="s">
        <v>16755</v>
      </c>
      <c r="H1766" s="114" t="s">
        <v>6744</v>
      </c>
      <c r="I1766" s="113">
        <f>'19'!N48</f>
        <v>0</v>
      </c>
      <c r="N1766" s="112" t="s">
        <v>4604</v>
      </c>
      <c r="O1766" s="112" t="s">
        <v>634</v>
      </c>
      <c r="P1766" s="112" t="s">
        <v>4175</v>
      </c>
    </row>
    <row r="1767" spans="2:16" ht="12.75">
      <c r="B1767" s="114" t="str">
        <f>INDEX(SUM!D:D,MATCH(SUM!$F$3,SUM!B:B,0),0)</f>
        <v>P085</v>
      </c>
      <c r="E1767" s="116">
        <v>2020</v>
      </c>
      <c r="F1767" s="112" t="s">
        <v>7936</v>
      </c>
      <c r="G1767" s="117" t="s">
        <v>16756</v>
      </c>
      <c r="H1767" s="114" t="s">
        <v>6744</v>
      </c>
      <c r="I1767" s="113">
        <f>'19'!N49</f>
        <v>0</v>
      </c>
      <c r="N1767" s="112" t="s">
        <v>4605</v>
      </c>
      <c r="O1767" s="112" t="s">
        <v>634</v>
      </c>
      <c r="P1767" s="112" t="s">
        <v>4177</v>
      </c>
    </row>
    <row r="1768" spans="2:16" ht="12.75">
      <c r="B1768" s="114" t="str">
        <f>INDEX(SUM!D:D,MATCH(SUM!$F$3,SUM!B:B,0),0)</f>
        <v>P085</v>
      </c>
      <c r="E1768" s="116">
        <v>2020</v>
      </c>
      <c r="F1768" s="112" t="s">
        <v>7937</v>
      </c>
      <c r="G1768" s="117" t="s">
        <v>16757</v>
      </c>
      <c r="H1768" s="114" t="s">
        <v>6744</v>
      </c>
      <c r="I1768" s="113">
        <f>'19'!N50</f>
        <v>0</v>
      </c>
      <c r="N1768" s="112" t="s">
        <v>4606</v>
      </c>
      <c r="O1768" s="112" t="s">
        <v>634</v>
      </c>
      <c r="P1768" s="112" t="s">
        <v>4171</v>
      </c>
    </row>
    <row r="1769" spans="2:16" ht="12.75">
      <c r="B1769" s="114" t="str">
        <f>INDEX(SUM!D:D,MATCH(SUM!$F$3,SUM!B:B,0),0)</f>
        <v>P085</v>
      </c>
      <c r="E1769" s="116">
        <v>2020</v>
      </c>
      <c r="F1769" s="112" t="s">
        <v>7938</v>
      </c>
      <c r="G1769" s="117" t="s">
        <v>16758</v>
      </c>
      <c r="H1769" s="114" t="s">
        <v>6744</v>
      </c>
      <c r="I1769" s="113">
        <f>'19'!N51</f>
        <v>0</v>
      </c>
      <c r="N1769" s="112" t="s">
        <v>4607</v>
      </c>
      <c r="O1769" s="112" t="s">
        <v>634</v>
      </c>
      <c r="P1769" s="112" t="s">
        <v>4173</v>
      </c>
    </row>
    <row r="1770" spans="2:16" ht="12.75">
      <c r="B1770" s="114" t="str">
        <f>INDEX(SUM!D:D,MATCH(SUM!$F$3,SUM!B:B,0),0)</f>
        <v>P085</v>
      </c>
      <c r="E1770" s="116">
        <v>2020</v>
      </c>
      <c r="F1770" s="112" t="s">
        <v>7939</v>
      </c>
      <c r="G1770" s="117" t="s">
        <v>16759</v>
      </c>
      <c r="H1770" s="114" t="s">
        <v>6744</v>
      </c>
      <c r="I1770" s="113">
        <f>'19'!N52</f>
        <v>0</v>
      </c>
      <c r="N1770" s="112" t="s">
        <v>4608</v>
      </c>
      <c r="O1770" s="112" t="s">
        <v>634</v>
      </c>
      <c r="P1770" s="112" t="s">
        <v>4175</v>
      </c>
    </row>
    <row r="1771" spans="2:16" ht="12.75">
      <c r="B1771" s="114" t="str">
        <f>INDEX(SUM!D:D,MATCH(SUM!$F$3,SUM!B:B,0),0)</f>
        <v>P085</v>
      </c>
      <c r="E1771" s="116">
        <v>2020</v>
      </c>
      <c r="F1771" s="112" t="s">
        <v>7940</v>
      </c>
      <c r="G1771" s="117" t="s">
        <v>16760</v>
      </c>
      <c r="H1771" s="114" t="s">
        <v>6744</v>
      </c>
      <c r="I1771" s="113">
        <f>'19'!N53</f>
        <v>0</v>
      </c>
      <c r="N1771" s="112" t="s">
        <v>4609</v>
      </c>
      <c r="O1771" s="112" t="s">
        <v>634</v>
      </c>
      <c r="P1771" s="112" t="s">
        <v>4177</v>
      </c>
    </row>
    <row r="1772" spans="2:16" ht="12.75">
      <c r="B1772" s="114" t="str">
        <f>INDEX(SUM!D:D,MATCH(SUM!$F$3,SUM!B:B,0),0)</f>
        <v>P085</v>
      </c>
      <c r="E1772" s="116">
        <v>2020</v>
      </c>
      <c r="F1772" s="112" t="s">
        <v>7941</v>
      </c>
      <c r="G1772" s="117" t="s">
        <v>16761</v>
      </c>
      <c r="H1772" s="114" t="s">
        <v>6744</v>
      </c>
      <c r="I1772" s="113">
        <f>'19'!N54</f>
        <v>0</v>
      </c>
      <c r="N1772" s="112" t="s">
        <v>4610</v>
      </c>
      <c r="O1772" s="112" t="s">
        <v>634</v>
      </c>
      <c r="P1772" s="112" t="s">
        <v>4171</v>
      </c>
    </row>
    <row r="1773" spans="2:16" ht="12.75">
      <c r="B1773" s="114" t="str">
        <f>INDEX(SUM!D:D,MATCH(SUM!$F$3,SUM!B:B,0),0)</f>
        <v>P085</v>
      </c>
      <c r="E1773" s="116">
        <v>2020</v>
      </c>
      <c r="F1773" s="112" t="s">
        <v>7942</v>
      </c>
      <c r="G1773" s="117" t="s">
        <v>16762</v>
      </c>
      <c r="H1773" s="114" t="s">
        <v>6744</v>
      </c>
      <c r="I1773" s="113">
        <f>'19'!N55</f>
        <v>0</v>
      </c>
      <c r="N1773" s="112" t="s">
        <v>4611</v>
      </c>
      <c r="O1773" s="112" t="s">
        <v>634</v>
      </c>
      <c r="P1773" s="112" t="s">
        <v>4173</v>
      </c>
    </row>
    <row r="1774" spans="2:16" ht="12.75">
      <c r="B1774" s="114" t="str">
        <f>INDEX(SUM!D:D,MATCH(SUM!$F$3,SUM!B:B,0),0)</f>
        <v>P085</v>
      </c>
      <c r="E1774" s="116">
        <v>2020</v>
      </c>
      <c r="F1774" s="112" t="s">
        <v>7943</v>
      </c>
      <c r="G1774" s="117" t="s">
        <v>16763</v>
      </c>
      <c r="H1774" s="114" t="s">
        <v>6744</v>
      </c>
      <c r="I1774" s="113">
        <f>'19'!N56</f>
        <v>0</v>
      </c>
      <c r="N1774" s="112" t="s">
        <v>4612</v>
      </c>
      <c r="O1774" s="112" t="s">
        <v>634</v>
      </c>
      <c r="P1774" s="112" t="s">
        <v>4175</v>
      </c>
    </row>
    <row r="1775" spans="2:16" ht="12.75">
      <c r="B1775" s="114" t="str">
        <f>INDEX(SUM!D:D,MATCH(SUM!$F$3,SUM!B:B,0),0)</f>
        <v>P085</v>
      </c>
      <c r="E1775" s="116">
        <v>2020</v>
      </c>
      <c r="F1775" s="112" t="s">
        <v>7944</v>
      </c>
      <c r="G1775" s="117" t="s">
        <v>16764</v>
      </c>
      <c r="H1775" s="114" t="s">
        <v>6744</v>
      </c>
      <c r="I1775" s="113">
        <f>'19'!N57</f>
        <v>0</v>
      </c>
      <c r="N1775" s="112" t="s">
        <v>4613</v>
      </c>
      <c r="O1775" s="112" t="s">
        <v>634</v>
      </c>
      <c r="P1775" s="112" t="s">
        <v>4177</v>
      </c>
    </row>
    <row r="1776" spans="2:16" ht="12.75">
      <c r="B1776" s="114" t="str">
        <f>INDEX(SUM!D:D,MATCH(SUM!$F$3,SUM!B:B,0),0)</f>
        <v>P085</v>
      </c>
      <c r="E1776" s="116">
        <v>2020</v>
      </c>
      <c r="F1776" s="112" t="s">
        <v>7945</v>
      </c>
      <c r="G1776" s="117" t="s">
        <v>16765</v>
      </c>
      <c r="H1776" s="114" t="s">
        <v>6744</v>
      </c>
      <c r="I1776" s="113">
        <f>'19'!N58</f>
        <v>0</v>
      </c>
      <c r="N1776" s="112" t="s">
        <v>4614</v>
      </c>
      <c r="O1776" s="112" t="s">
        <v>634</v>
      </c>
      <c r="P1776" s="112" t="s">
        <v>4171</v>
      </c>
    </row>
    <row r="1777" spans="2:16" ht="12.75">
      <c r="B1777" s="114" t="str">
        <f>INDEX(SUM!D:D,MATCH(SUM!$F$3,SUM!B:B,0),0)</f>
        <v>P085</v>
      </c>
      <c r="E1777" s="116">
        <v>2020</v>
      </c>
      <c r="F1777" s="112" t="s">
        <v>7946</v>
      </c>
      <c r="G1777" s="117" t="s">
        <v>16766</v>
      </c>
      <c r="H1777" s="114" t="s">
        <v>6744</v>
      </c>
      <c r="I1777" s="113">
        <f>'19'!N59</f>
        <v>0</v>
      </c>
      <c r="N1777" s="112" t="s">
        <v>4615</v>
      </c>
      <c r="O1777" s="112" t="s">
        <v>634</v>
      </c>
      <c r="P1777" s="112" t="s">
        <v>4173</v>
      </c>
    </row>
    <row r="1778" spans="2:16" ht="12.75">
      <c r="B1778" s="114" t="str">
        <f>INDEX(SUM!D:D,MATCH(SUM!$F$3,SUM!B:B,0),0)</f>
        <v>P085</v>
      </c>
      <c r="E1778" s="116">
        <v>2020</v>
      </c>
      <c r="F1778" s="112" t="s">
        <v>7947</v>
      </c>
      <c r="G1778" s="117" t="s">
        <v>16767</v>
      </c>
      <c r="H1778" s="114" t="s">
        <v>6744</v>
      </c>
      <c r="I1778" s="113">
        <f>'19'!N60</f>
        <v>0</v>
      </c>
      <c r="N1778" s="112" t="s">
        <v>4616</v>
      </c>
      <c r="O1778" s="112" t="s">
        <v>634</v>
      </c>
      <c r="P1778" s="112" t="s">
        <v>4175</v>
      </c>
    </row>
    <row r="1779" spans="2:16" ht="12.75">
      <c r="B1779" s="114" t="str">
        <f>INDEX(SUM!D:D,MATCH(SUM!$F$3,SUM!B:B,0),0)</f>
        <v>P085</v>
      </c>
      <c r="E1779" s="116">
        <v>2020</v>
      </c>
      <c r="F1779" s="112" t="s">
        <v>7948</v>
      </c>
      <c r="G1779" s="117" t="s">
        <v>16768</v>
      </c>
      <c r="H1779" s="114" t="s">
        <v>6744</v>
      </c>
      <c r="I1779" s="113">
        <f>'19'!N61</f>
        <v>0</v>
      </c>
      <c r="N1779" s="112" t="s">
        <v>4617</v>
      </c>
      <c r="O1779" s="112" t="s">
        <v>634</v>
      </c>
      <c r="P1779" s="112" t="s">
        <v>4177</v>
      </c>
    </row>
    <row r="1780" spans="2:16" ht="12.75">
      <c r="B1780" s="114" t="str">
        <f>INDEX(SUM!D:D,MATCH(SUM!$F$3,SUM!B:B,0),0)</f>
        <v>P085</v>
      </c>
      <c r="E1780" s="116">
        <v>2020</v>
      </c>
      <c r="F1780" s="112" t="s">
        <v>7949</v>
      </c>
      <c r="G1780" s="117" t="s">
        <v>16769</v>
      </c>
      <c r="H1780" s="114" t="s">
        <v>6744</v>
      </c>
      <c r="I1780" s="113">
        <f>'19'!N62</f>
        <v>0</v>
      </c>
      <c r="N1780" s="112" t="s">
        <v>4618</v>
      </c>
      <c r="O1780" s="112" t="s">
        <v>634</v>
      </c>
      <c r="P1780" s="112" t="s">
        <v>4171</v>
      </c>
    </row>
    <row r="1781" spans="2:16" ht="12.75">
      <c r="B1781" s="114" t="str">
        <f>INDEX(SUM!D:D,MATCH(SUM!$F$3,SUM!B:B,0),0)</f>
        <v>P085</v>
      </c>
      <c r="E1781" s="116">
        <v>2020</v>
      </c>
      <c r="F1781" s="112" t="s">
        <v>7950</v>
      </c>
      <c r="G1781" s="117" t="s">
        <v>16770</v>
      </c>
      <c r="H1781" s="114" t="s">
        <v>6744</v>
      </c>
      <c r="I1781" s="113">
        <f>'19'!N63</f>
        <v>0</v>
      </c>
      <c r="N1781" s="112" t="s">
        <v>4619</v>
      </c>
      <c r="O1781" s="112" t="s">
        <v>634</v>
      </c>
      <c r="P1781" s="112" t="s">
        <v>4173</v>
      </c>
    </row>
    <row r="1782" spans="2:16" ht="12.75">
      <c r="B1782" s="114" t="str">
        <f>INDEX(SUM!D:D,MATCH(SUM!$F$3,SUM!B:B,0),0)</f>
        <v>P085</v>
      </c>
      <c r="E1782" s="116">
        <v>2020</v>
      </c>
      <c r="F1782" s="112" t="s">
        <v>7951</v>
      </c>
      <c r="G1782" s="117" t="s">
        <v>16771</v>
      </c>
      <c r="H1782" s="114" t="s">
        <v>6744</v>
      </c>
      <c r="I1782" s="113">
        <f>'19'!N64</f>
        <v>0</v>
      </c>
      <c r="N1782" s="112" t="s">
        <v>4620</v>
      </c>
      <c r="O1782" s="112" t="s">
        <v>634</v>
      </c>
      <c r="P1782" s="112" t="s">
        <v>4175</v>
      </c>
    </row>
    <row r="1783" spans="2:16" ht="12.75">
      <c r="B1783" s="114" t="str">
        <f>INDEX(SUM!D:D,MATCH(SUM!$F$3,SUM!B:B,0),0)</f>
        <v>P085</v>
      </c>
      <c r="E1783" s="116">
        <v>2020</v>
      </c>
      <c r="F1783" s="112" t="s">
        <v>7952</v>
      </c>
      <c r="G1783" s="117" t="s">
        <v>16772</v>
      </c>
      <c r="H1783" s="114" t="s">
        <v>6744</v>
      </c>
      <c r="I1783" s="113">
        <f>'19'!N65</f>
        <v>0</v>
      </c>
      <c r="N1783" s="112" t="s">
        <v>4621</v>
      </c>
      <c r="O1783" s="112" t="s">
        <v>634</v>
      </c>
      <c r="P1783" s="112" t="s">
        <v>4177</v>
      </c>
    </row>
    <row r="1784" spans="2:15" ht="12.75">
      <c r="B1784" s="114" t="str">
        <f>INDEX(SUM!D:D,MATCH(SUM!$F$3,SUM!B:B,0),0)</f>
        <v>P085</v>
      </c>
      <c r="E1784" s="116">
        <v>2020</v>
      </c>
      <c r="F1784" s="112" t="s">
        <v>7953</v>
      </c>
      <c r="G1784" s="117" t="s">
        <v>16773</v>
      </c>
      <c r="H1784" s="114" t="s">
        <v>6744</v>
      </c>
      <c r="I1784" s="113">
        <f>'19'!N66</f>
        <v>0</v>
      </c>
      <c r="N1784" s="112" t="s">
        <v>4622</v>
      </c>
      <c r="O1784" s="112" t="s">
        <v>634</v>
      </c>
    </row>
    <row r="1785" spans="2:15" ht="12.75">
      <c r="B1785" s="114" t="str">
        <f>INDEX(SUM!D:D,MATCH(SUM!$F$3,SUM!B:B,0),0)</f>
        <v>P085</v>
      </c>
      <c r="E1785" s="116">
        <v>2020</v>
      </c>
      <c r="F1785" s="112" t="s">
        <v>7954</v>
      </c>
      <c r="G1785" s="117" t="s">
        <v>16774</v>
      </c>
      <c r="H1785" s="114" t="s">
        <v>6744</v>
      </c>
      <c r="I1785" s="113">
        <f>'19'!N67</f>
        <v>0</v>
      </c>
      <c r="N1785" s="112" t="s">
        <v>4623</v>
      </c>
      <c r="O1785" s="112" t="s">
        <v>634</v>
      </c>
    </row>
    <row r="1786" spans="2:16" ht="12.75">
      <c r="B1786" s="114" t="str">
        <f>INDEX(SUM!D:D,MATCH(SUM!$F$3,SUM!B:B,0),0)</f>
        <v>P085</v>
      </c>
      <c r="E1786" s="116">
        <v>2020</v>
      </c>
      <c r="F1786" s="112" t="s">
        <v>7955</v>
      </c>
      <c r="G1786" s="117" t="s">
        <v>16775</v>
      </c>
      <c r="H1786" s="114" t="s">
        <v>6744</v>
      </c>
      <c r="I1786" s="113">
        <f>'19'!N68</f>
        <v>0</v>
      </c>
      <c r="N1786" s="112" t="s">
        <v>4624</v>
      </c>
      <c r="O1786" s="112" t="s">
        <v>634</v>
      </c>
      <c r="P1786" s="112" t="s">
        <v>4509</v>
      </c>
    </row>
    <row r="1787" spans="2:16" ht="12.75">
      <c r="B1787" s="114" t="str">
        <f>INDEX(SUM!D:D,MATCH(SUM!$F$3,SUM!B:B,0),0)</f>
        <v>P085</v>
      </c>
      <c r="E1787" s="116">
        <v>2020</v>
      </c>
      <c r="F1787" s="112" t="s">
        <v>7956</v>
      </c>
      <c r="G1787" s="117" t="s">
        <v>16776</v>
      </c>
      <c r="H1787" s="114" t="s">
        <v>6744</v>
      </c>
      <c r="I1787" s="113">
        <f>'19'!N69</f>
        <v>0</v>
      </c>
      <c r="N1787" s="112" t="s">
        <v>4625</v>
      </c>
      <c r="O1787" s="112" t="s">
        <v>634</v>
      </c>
      <c r="P1787" s="112" t="s">
        <v>4512</v>
      </c>
    </row>
    <row r="1788" spans="2:16" ht="12.75">
      <c r="B1788" s="114" t="str">
        <f>INDEX(SUM!D:D,MATCH(SUM!$F$3,SUM!B:B,0),0)</f>
        <v>P085</v>
      </c>
      <c r="E1788" s="116">
        <v>2020</v>
      </c>
      <c r="F1788" s="112" t="s">
        <v>7957</v>
      </c>
      <c r="G1788" s="117" t="s">
        <v>16777</v>
      </c>
      <c r="H1788" s="114" t="s">
        <v>6744</v>
      </c>
      <c r="I1788" s="113">
        <f>'19'!N70</f>
        <v>0</v>
      </c>
      <c r="N1788" s="112" t="s">
        <v>4626</v>
      </c>
      <c r="O1788" s="112" t="s">
        <v>634</v>
      </c>
      <c r="P1788" s="112" t="s">
        <v>4512</v>
      </c>
    </row>
    <row r="1789" spans="2:16" ht="12.75">
      <c r="B1789" s="114" t="str">
        <f>INDEX(SUM!D:D,MATCH(SUM!$F$3,SUM!B:B,0),0)</f>
        <v>P085</v>
      </c>
      <c r="E1789" s="116">
        <v>2020</v>
      </c>
      <c r="F1789" s="112" t="s">
        <v>7958</v>
      </c>
      <c r="G1789" s="117" t="s">
        <v>16778</v>
      </c>
      <c r="H1789" s="114" t="s">
        <v>6744</v>
      </c>
      <c r="I1789" s="113">
        <f>'19'!N71</f>
        <v>0</v>
      </c>
      <c r="N1789" s="112" t="s">
        <v>4627</v>
      </c>
      <c r="O1789" s="112" t="s">
        <v>634</v>
      </c>
      <c r="P1789" s="112" t="s">
        <v>4509</v>
      </c>
    </row>
    <row r="1790" spans="2:16" ht="12.75">
      <c r="B1790" s="114" t="str">
        <f>INDEX(SUM!D:D,MATCH(SUM!$F$3,SUM!B:B,0),0)</f>
        <v>P085</v>
      </c>
      <c r="E1790" s="116">
        <v>2020</v>
      </c>
      <c r="F1790" s="112" t="s">
        <v>7959</v>
      </c>
      <c r="G1790" s="117" t="s">
        <v>16779</v>
      </c>
      <c r="H1790" s="114" t="s">
        <v>6744</v>
      </c>
      <c r="I1790" s="113">
        <f>'19'!N72</f>
        <v>0</v>
      </c>
      <c r="N1790" s="112" t="s">
        <v>4628</v>
      </c>
      <c r="O1790" s="112" t="s">
        <v>634</v>
      </c>
      <c r="P1790" s="112" t="s">
        <v>4509</v>
      </c>
    </row>
    <row r="1791" spans="2:16" ht="12.75">
      <c r="B1791" s="114" t="str">
        <f>INDEX(SUM!D:D,MATCH(SUM!$F$3,SUM!B:B,0),0)</f>
        <v>P085</v>
      </c>
      <c r="E1791" s="116">
        <v>2020</v>
      </c>
      <c r="F1791" s="112" t="s">
        <v>7960</v>
      </c>
      <c r="G1791" s="117" t="s">
        <v>16780</v>
      </c>
      <c r="H1791" s="114" t="s">
        <v>6744</v>
      </c>
      <c r="I1791" s="113">
        <f>'19'!N73</f>
        <v>0</v>
      </c>
      <c r="N1791" s="112" t="s">
        <v>4629</v>
      </c>
      <c r="O1791" s="112" t="s">
        <v>634</v>
      </c>
      <c r="P1791" s="112" t="s">
        <v>4509</v>
      </c>
    </row>
    <row r="1792" spans="2:16" ht="12.75">
      <c r="B1792" s="114" t="str">
        <f>INDEX(SUM!D:D,MATCH(SUM!$F$3,SUM!B:B,0),0)</f>
        <v>P085</v>
      </c>
      <c r="E1792" s="116">
        <v>2020</v>
      </c>
      <c r="F1792" s="112" t="s">
        <v>7961</v>
      </c>
      <c r="G1792" s="117" t="s">
        <v>16781</v>
      </c>
      <c r="H1792" s="114" t="s">
        <v>6744</v>
      </c>
      <c r="I1792" s="113">
        <f>'19'!N74</f>
        <v>0</v>
      </c>
      <c r="N1792" s="112" t="s">
        <v>4630</v>
      </c>
      <c r="O1792" s="112" t="s">
        <v>634</v>
      </c>
      <c r="P1792" s="112" t="s">
        <v>4509</v>
      </c>
    </row>
    <row r="1793" spans="2:16" ht="12.75">
      <c r="B1793" s="114" t="str">
        <f>INDEX(SUM!D:D,MATCH(SUM!$F$3,SUM!B:B,0),0)</f>
        <v>P085</v>
      </c>
      <c r="E1793" s="116">
        <v>2020</v>
      </c>
      <c r="F1793" s="112" t="s">
        <v>7962</v>
      </c>
      <c r="G1793" s="117" t="s">
        <v>16782</v>
      </c>
      <c r="H1793" s="114" t="s">
        <v>6744</v>
      </c>
      <c r="I1793" s="113">
        <f>'19'!N75</f>
        <v>0</v>
      </c>
      <c r="N1793" s="112" t="s">
        <v>4631</v>
      </c>
      <c r="O1793" s="112" t="s">
        <v>634</v>
      </c>
      <c r="P1793" s="112" t="s">
        <v>4509</v>
      </c>
    </row>
    <row r="1794" spans="2:15" ht="12.75">
      <c r="B1794" s="114" t="str">
        <f>INDEX(SUM!D:D,MATCH(SUM!$F$3,SUM!B:B,0),0)</f>
        <v>P085</v>
      </c>
      <c r="E1794" s="116">
        <v>2020</v>
      </c>
      <c r="F1794" s="112" t="s">
        <v>7963</v>
      </c>
      <c r="G1794" s="117" t="s">
        <v>16783</v>
      </c>
      <c r="H1794" s="114" t="s">
        <v>6744</v>
      </c>
      <c r="I1794" s="113">
        <f>'19'!N76</f>
        <v>0</v>
      </c>
      <c r="N1794" s="112" t="s">
        <v>4632</v>
      </c>
      <c r="O1794" s="112" t="s">
        <v>634</v>
      </c>
    </row>
    <row r="1795" spans="2:15" ht="12.75">
      <c r="B1795" s="114" t="str">
        <f>INDEX(SUM!D:D,MATCH(SUM!$F$3,SUM!B:B,0),0)</f>
        <v>P085</v>
      </c>
      <c r="E1795" s="116">
        <v>2020</v>
      </c>
      <c r="F1795" s="112" t="s">
        <v>7964</v>
      </c>
      <c r="G1795" s="117" t="s">
        <v>16784</v>
      </c>
      <c r="H1795" s="114" t="s">
        <v>6744</v>
      </c>
      <c r="I1795" s="113">
        <f>'19'!N77</f>
        <v>0</v>
      </c>
      <c r="N1795" s="112" t="s">
        <v>4633</v>
      </c>
      <c r="O1795" s="112" t="s">
        <v>634</v>
      </c>
    </row>
    <row r="1796" spans="2:15" ht="12.75">
      <c r="B1796" s="114" t="str">
        <f>INDEX(SUM!D:D,MATCH(SUM!$F$3,SUM!B:B,0),0)</f>
        <v>P085</v>
      </c>
      <c r="E1796" s="116">
        <v>2020</v>
      </c>
      <c r="F1796" s="112" t="s">
        <v>7965</v>
      </c>
      <c r="G1796" s="117" t="s">
        <v>16785</v>
      </c>
      <c r="H1796" s="114" t="s">
        <v>6744</v>
      </c>
      <c r="I1796" s="113">
        <f>'19'!N78</f>
        <v>0</v>
      </c>
      <c r="N1796" s="112" t="s">
        <v>4634</v>
      </c>
      <c r="O1796" s="112" t="s">
        <v>634</v>
      </c>
    </row>
    <row r="1797" spans="2:15" ht="12.75">
      <c r="B1797" s="114" t="str">
        <f>INDEX(SUM!D:D,MATCH(SUM!$F$3,SUM!B:B,0),0)</f>
        <v>P085</v>
      </c>
      <c r="E1797" s="116">
        <v>2020</v>
      </c>
      <c r="F1797" s="112" t="s">
        <v>7966</v>
      </c>
      <c r="G1797" s="117" t="s">
        <v>16786</v>
      </c>
      <c r="H1797" s="114" t="s">
        <v>6744</v>
      </c>
      <c r="I1797" s="113">
        <f>'19'!N79</f>
        <v>0</v>
      </c>
      <c r="N1797" s="112" t="s">
        <v>4635</v>
      </c>
      <c r="O1797" s="112" t="s">
        <v>634</v>
      </c>
    </row>
    <row r="1798" spans="2:15" ht="12.75">
      <c r="B1798" s="114" t="str">
        <f>INDEX(SUM!D:D,MATCH(SUM!$F$3,SUM!B:B,0),0)</f>
        <v>P085</v>
      </c>
      <c r="E1798" s="116">
        <v>2020</v>
      </c>
      <c r="F1798" s="112" t="s">
        <v>7967</v>
      </c>
      <c r="G1798" s="117" t="s">
        <v>16787</v>
      </c>
      <c r="H1798" s="114" t="s">
        <v>6744</v>
      </c>
      <c r="I1798" s="113">
        <f>'19'!N80</f>
        <v>0</v>
      </c>
      <c r="N1798" s="112" t="s">
        <v>4636</v>
      </c>
      <c r="O1798" s="112" t="s">
        <v>634</v>
      </c>
    </row>
    <row r="1799" spans="2:15" ht="12.75">
      <c r="B1799" s="114" t="str">
        <f>INDEX(SUM!D:D,MATCH(SUM!$F$3,SUM!B:B,0),0)</f>
        <v>P085</v>
      </c>
      <c r="E1799" s="116">
        <v>2020</v>
      </c>
      <c r="F1799" s="112" t="s">
        <v>7968</v>
      </c>
      <c r="G1799" s="117" t="s">
        <v>16788</v>
      </c>
      <c r="H1799" s="114" t="s">
        <v>6744</v>
      </c>
      <c r="I1799" s="113">
        <f>'19'!N81</f>
        <v>0</v>
      </c>
      <c r="N1799" s="112" t="s">
        <v>4637</v>
      </c>
      <c r="O1799" s="112" t="s">
        <v>634</v>
      </c>
    </row>
    <row r="1800" spans="2:15" ht="12.75">
      <c r="B1800" s="114" t="str">
        <f>INDEX(SUM!D:D,MATCH(SUM!$F$3,SUM!B:B,0),0)</f>
        <v>P085</v>
      </c>
      <c r="E1800" s="116">
        <v>2020</v>
      </c>
      <c r="F1800" s="112" t="s">
        <v>7969</v>
      </c>
      <c r="G1800" s="117" t="s">
        <v>16789</v>
      </c>
      <c r="H1800" s="114" t="s">
        <v>6744</v>
      </c>
      <c r="I1800" s="113">
        <f>'19'!N82</f>
        <v>0</v>
      </c>
      <c r="N1800" s="112" t="s">
        <v>4638</v>
      </c>
      <c r="O1800" s="112" t="s">
        <v>634</v>
      </c>
    </row>
    <row r="1801" spans="2:15" ht="12.75">
      <c r="B1801" s="114" t="str">
        <f>INDEX(SUM!D:D,MATCH(SUM!$F$3,SUM!B:B,0),0)</f>
        <v>P085</v>
      </c>
      <c r="E1801" s="116">
        <v>2020</v>
      </c>
      <c r="F1801" s="112" t="s">
        <v>7970</v>
      </c>
      <c r="G1801" s="117" t="s">
        <v>16790</v>
      </c>
      <c r="H1801" s="114" t="s">
        <v>6744</v>
      </c>
      <c r="I1801" s="113">
        <f>'19'!N83</f>
        <v>0</v>
      </c>
      <c r="N1801" s="112" t="s">
        <v>4639</v>
      </c>
      <c r="O1801" s="112" t="s">
        <v>634</v>
      </c>
    </row>
    <row r="1802" spans="2:15" ht="12.75">
      <c r="B1802" s="114" t="str">
        <f>INDEX(SUM!D:D,MATCH(SUM!$F$3,SUM!B:B,0),0)</f>
        <v>P085</v>
      </c>
      <c r="E1802" s="116">
        <v>2020</v>
      </c>
      <c r="F1802" s="112" t="s">
        <v>7971</v>
      </c>
      <c r="G1802" s="117" t="s">
        <v>16791</v>
      </c>
      <c r="H1802" s="114" t="s">
        <v>6744</v>
      </c>
      <c r="I1802" s="113">
        <f>'19'!N84</f>
        <v>0</v>
      </c>
      <c r="N1802" s="112" t="s">
        <v>4640</v>
      </c>
      <c r="O1802" s="112" t="s">
        <v>634</v>
      </c>
    </row>
    <row r="1803" spans="2:15" ht="12.75">
      <c r="B1803" s="114" t="str">
        <f>INDEX(SUM!D:D,MATCH(SUM!$F$3,SUM!B:B,0),0)</f>
        <v>P085</v>
      </c>
      <c r="E1803" s="116">
        <v>2020</v>
      </c>
      <c r="F1803" s="112" t="s">
        <v>7972</v>
      </c>
      <c r="G1803" s="117" t="s">
        <v>16792</v>
      </c>
      <c r="H1803" s="114" t="s">
        <v>6744</v>
      </c>
      <c r="I1803" s="113">
        <f>'19'!N85</f>
        <v>0</v>
      </c>
      <c r="N1803" s="112" t="s">
        <v>4641</v>
      </c>
      <c r="O1803" s="112" t="s">
        <v>634</v>
      </c>
    </row>
    <row r="1804" spans="2:15" ht="12.75">
      <c r="B1804" s="114" t="str">
        <f>INDEX(SUM!D:D,MATCH(SUM!$F$3,SUM!B:B,0),0)</f>
        <v>P085</v>
      </c>
      <c r="E1804" s="116">
        <v>2020</v>
      </c>
      <c r="F1804" s="112" t="s">
        <v>7973</v>
      </c>
      <c r="G1804" s="117" t="s">
        <v>16793</v>
      </c>
      <c r="H1804" s="114" t="s">
        <v>6744</v>
      </c>
      <c r="I1804" s="113">
        <f>'19'!N86</f>
        <v>0</v>
      </c>
      <c r="N1804" s="112" t="s">
        <v>4642</v>
      </c>
      <c r="O1804" s="112" t="s">
        <v>634</v>
      </c>
    </row>
    <row r="1805" spans="2:15" ht="12.75">
      <c r="B1805" s="114" t="str">
        <f>INDEX(SUM!D:D,MATCH(SUM!$F$3,SUM!B:B,0),0)</f>
        <v>P085</v>
      </c>
      <c r="E1805" s="116">
        <v>2020</v>
      </c>
      <c r="F1805" s="112" t="s">
        <v>7974</v>
      </c>
      <c r="G1805" s="117" t="s">
        <v>16794</v>
      </c>
      <c r="H1805" s="114" t="s">
        <v>6744</v>
      </c>
      <c r="I1805" s="113">
        <f>'19'!N87</f>
        <v>0</v>
      </c>
      <c r="N1805" s="112" t="s">
        <v>4643</v>
      </c>
      <c r="O1805" s="112" t="s">
        <v>634</v>
      </c>
    </row>
    <row r="1806" spans="2:15" ht="12.75">
      <c r="B1806" s="114" t="str">
        <f>INDEX(SUM!D:D,MATCH(SUM!$F$3,SUM!B:B,0),0)</f>
        <v>P085</v>
      </c>
      <c r="E1806" s="116">
        <v>2020</v>
      </c>
      <c r="F1806" s="112" t="s">
        <v>7975</v>
      </c>
      <c r="G1806" s="117" t="s">
        <v>16795</v>
      </c>
      <c r="H1806" s="114" t="s">
        <v>6744</v>
      </c>
      <c r="I1806" s="113">
        <f>'19'!N88</f>
        <v>0</v>
      </c>
      <c r="N1806" s="112" t="s">
        <v>4644</v>
      </c>
      <c r="O1806" s="112" t="s">
        <v>634</v>
      </c>
    </row>
    <row r="1807" spans="2:15" ht="12.75">
      <c r="B1807" s="114" t="str">
        <f>INDEX(SUM!D:D,MATCH(SUM!$F$3,SUM!B:B,0),0)</f>
        <v>P085</v>
      </c>
      <c r="E1807" s="116">
        <v>2020</v>
      </c>
      <c r="F1807" s="112" t="s">
        <v>7976</v>
      </c>
      <c r="G1807" s="117" t="s">
        <v>16796</v>
      </c>
      <c r="H1807" s="114" t="s">
        <v>6744</v>
      </c>
      <c r="I1807" s="113">
        <f>'19'!N89</f>
        <v>0</v>
      </c>
      <c r="N1807" s="112" t="s">
        <v>4645</v>
      </c>
      <c r="O1807" s="112" t="s">
        <v>634</v>
      </c>
    </row>
    <row r="1808" spans="2:15" ht="12.75">
      <c r="B1808" s="114" t="str">
        <f>INDEX(SUM!D:D,MATCH(SUM!$F$3,SUM!B:B,0),0)</f>
        <v>P085</v>
      </c>
      <c r="E1808" s="116">
        <v>2020</v>
      </c>
      <c r="F1808" s="112" t="s">
        <v>7977</v>
      </c>
      <c r="G1808" s="117" t="s">
        <v>16797</v>
      </c>
      <c r="H1808" s="114" t="s">
        <v>6744</v>
      </c>
      <c r="I1808" s="113">
        <f>'19'!N90</f>
        <v>0</v>
      </c>
      <c r="N1808" s="112" t="s">
        <v>4646</v>
      </c>
      <c r="O1808" s="112" t="s">
        <v>634</v>
      </c>
    </row>
    <row r="1809" spans="2:16" ht="12.75">
      <c r="B1809" s="114" t="str">
        <f>INDEX(SUM!D:D,MATCH(SUM!$F$3,SUM!B:B,0),0)</f>
        <v>P085</v>
      </c>
      <c r="E1809" s="116">
        <v>2020</v>
      </c>
      <c r="F1809" s="112" t="s">
        <v>7978</v>
      </c>
      <c r="G1809" s="117" t="s">
        <v>16798</v>
      </c>
      <c r="H1809" s="114" t="s">
        <v>6744</v>
      </c>
      <c r="I1809" s="113">
        <f>'19'!N91</f>
        <v>0</v>
      </c>
      <c r="N1809" s="112" t="s">
        <v>4647</v>
      </c>
      <c r="O1809" s="112" t="s">
        <v>634</v>
      </c>
      <c r="P1809" s="112" t="s">
        <v>4512</v>
      </c>
    </row>
    <row r="1810" spans="2:16" ht="12.75">
      <c r="B1810" s="114" t="str">
        <f>INDEX(SUM!D:D,MATCH(SUM!$F$3,SUM!B:B,0),0)</f>
        <v>P085</v>
      </c>
      <c r="E1810" s="116">
        <v>2020</v>
      </c>
      <c r="F1810" s="112" t="s">
        <v>7979</v>
      </c>
      <c r="G1810" s="117" t="s">
        <v>16799</v>
      </c>
      <c r="H1810" s="114" t="s">
        <v>6744</v>
      </c>
      <c r="I1810" s="113">
        <f>'19'!N92</f>
        <v>0</v>
      </c>
      <c r="N1810" s="112" t="s">
        <v>4648</v>
      </c>
      <c r="O1810" s="112" t="s">
        <v>634</v>
      </c>
      <c r="P1810" s="112" t="s">
        <v>4509</v>
      </c>
    </row>
    <row r="1811" spans="2:16" ht="12.75">
      <c r="B1811" s="114" t="str">
        <f>INDEX(SUM!D:D,MATCH(SUM!$F$3,SUM!B:B,0),0)</f>
        <v>P085</v>
      </c>
      <c r="E1811" s="116">
        <v>2020</v>
      </c>
      <c r="F1811" s="112" t="s">
        <v>7980</v>
      </c>
      <c r="G1811" s="117" t="s">
        <v>16800</v>
      </c>
      <c r="H1811" s="114" t="s">
        <v>6744</v>
      </c>
      <c r="I1811" s="113">
        <f>'19'!N93</f>
        <v>0</v>
      </c>
      <c r="N1811" s="112" t="s">
        <v>4649</v>
      </c>
      <c r="O1811" s="112" t="s">
        <v>634</v>
      </c>
      <c r="P1811" s="112" t="s">
        <v>4509</v>
      </c>
    </row>
    <row r="1812" spans="2:15" ht="12.75">
      <c r="B1812" s="114" t="str">
        <f>INDEX(SUM!D:D,MATCH(SUM!$F$3,SUM!B:B,0),0)</f>
        <v>P085</v>
      </c>
      <c r="E1812" s="116">
        <v>2020</v>
      </c>
      <c r="F1812" s="112" t="s">
        <v>7981</v>
      </c>
      <c r="G1812" s="117" t="s">
        <v>16801</v>
      </c>
      <c r="H1812" s="114" t="s">
        <v>6744</v>
      </c>
      <c r="I1812" s="113">
        <f>'19'!N94</f>
        <v>0</v>
      </c>
      <c r="N1812" s="112" t="s">
        <v>4650</v>
      </c>
      <c r="O1812" s="112" t="s">
        <v>634</v>
      </c>
    </row>
    <row r="1813" spans="2:15" ht="12.75">
      <c r="B1813" s="114" t="str">
        <f>INDEX(SUM!D:D,MATCH(SUM!$F$3,SUM!B:B,0),0)</f>
        <v>P085</v>
      </c>
      <c r="E1813" s="116">
        <v>2020</v>
      </c>
      <c r="F1813" s="112" t="s">
        <v>7982</v>
      </c>
      <c r="G1813" s="117" t="s">
        <v>16802</v>
      </c>
      <c r="H1813" s="114" t="s">
        <v>6744</v>
      </c>
      <c r="I1813" s="113">
        <f>'19'!N95</f>
        <v>0</v>
      </c>
      <c r="N1813" s="112" t="s">
        <v>4651</v>
      </c>
      <c r="O1813" s="112" t="s">
        <v>634</v>
      </c>
    </row>
    <row r="1814" spans="2:15" ht="12.75">
      <c r="B1814" s="114" t="str">
        <f>INDEX(SUM!D:D,MATCH(SUM!$F$3,SUM!B:B,0),0)</f>
        <v>P085</v>
      </c>
      <c r="E1814" s="116">
        <v>2020</v>
      </c>
      <c r="F1814" s="112" t="s">
        <v>7983</v>
      </c>
      <c r="G1814" s="117" t="s">
        <v>16803</v>
      </c>
      <c r="H1814" s="114" t="s">
        <v>6744</v>
      </c>
      <c r="I1814" s="113">
        <f>'19'!N96</f>
        <v>0</v>
      </c>
      <c r="N1814" s="112" t="s">
        <v>4652</v>
      </c>
      <c r="O1814" s="112" t="s">
        <v>634</v>
      </c>
    </row>
    <row r="1815" spans="2:15" ht="12.75">
      <c r="B1815" s="114" t="str">
        <f>INDEX(SUM!D:D,MATCH(SUM!$F$3,SUM!B:B,0),0)</f>
        <v>P085</v>
      </c>
      <c r="E1815" s="116">
        <v>2020</v>
      </c>
      <c r="F1815" s="112" t="s">
        <v>7984</v>
      </c>
      <c r="G1815" s="117" t="s">
        <v>16804</v>
      </c>
      <c r="H1815" s="114" t="s">
        <v>6744</v>
      </c>
      <c r="I1815" s="113">
        <f>'19'!N97</f>
        <v>0</v>
      </c>
      <c r="N1815" s="112" t="s">
        <v>4653</v>
      </c>
      <c r="O1815" s="112" t="s">
        <v>634</v>
      </c>
    </row>
    <row r="1816" spans="2:15" ht="12.75">
      <c r="B1816" s="114" t="str">
        <f>INDEX(SUM!D:D,MATCH(SUM!$F$3,SUM!B:B,0),0)</f>
        <v>P085</v>
      </c>
      <c r="E1816" s="116">
        <v>2020</v>
      </c>
      <c r="F1816" s="112" t="s">
        <v>7985</v>
      </c>
      <c r="G1816" s="117" t="s">
        <v>16805</v>
      </c>
      <c r="H1816" s="114" t="s">
        <v>6744</v>
      </c>
      <c r="I1816" s="113">
        <f>'19'!N98</f>
        <v>0</v>
      </c>
      <c r="N1816" s="112" t="s">
        <v>4654</v>
      </c>
      <c r="O1816" s="112" t="s">
        <v>634</v>
      </c>
    </row>
    <row r="1817" spans="2:15" ht="12.75">
      <c r="B1817" s="114" t="str">
        <f>INDEX(SUM!D:D,MATCH(SUM!$F$3,SUM!B:B,0),0)</f>
        <v>P085</v>
      </c>
      <c r="E1817" s="116">
        <v>2020</v>
      </c>
      <c r="F1817" s="112" t="s">
        <v>7986</v>
      </c>
      <c r="G1817" s="117" t="s">
        <v>16806</v>
      </c>
      <c r="H1817" s="114" t="s">
        <v>6744</v>
      </c>
      <c r="I1817" s="113">
        <f>'19'!N99</f>
        <v>0</v>
      </c>
      <c r="N1817" s="112" t="s">
        <v>4655</v>
      </c>
      <c r="O1817" s="112" t="s">
        <v>634</v>
      </c>
    </row>
    <row r="1818" spans="2:15" ht="12.75">
      <c r="B1818" s="114" t="str">
        <f>INDEX(SUM!D:D,MATCH(SUM!$F$3,SUM!B:B,0),0)</f>
        <v>P085</v>
      </c>
      <c r="E1818" s="116">
        <v>2020</v>
      </c>
      <c r="F1818" s="112" t="s">
        <v>7987</v>
      </c>
      <c r="G1818" s="117" t="s">
        <v>16807</v>
      </c>
      <c r="H1818" s="114" t="s">
        <v>6744</v>
      </c>
      <c r="I1818" s="113">
        <f>'19'!N100</f>
        <v>0</v>
      </c>
      <c r="N1818" s="112" t="s">
        <v>4656</v>
      </c>
      <c r="O1818" s="112" t="s">
        <v>634</v>
      </c>
    </row>
    <row r="1819" spans="2:16" ht="12.75">
      <c r="B1819" s="114" t="str">
        <f>INDEX(SUM!D:D,MATCH(SUM!$F$3,SUM!B:B,0),0)</f>
        <v>P085</v>
      </c>
      <c r="E1819" s="116">
        <v>2020</v>
      </c>
      <c r="F1819" s="112" t="s">
        <v>7988</v>
      </c>
      <c r="G1819" s="117" t="s">
        <v>16808</v>
      </c>
      <c r="H1819" s="114" t="s">
        <v>6745</v>
      </c>
      <c r="I1819" s="113">
        <f>'19'!O11</f>
        <v>6</v>
      </c>
      <c r="N1819" s="112" t="s">
        <v>4657</v>
      </c>
      <c r="O1819" s="112" t="s">
        <v>634</v>
      </c>
      <c r="P1819" s="112" t="s">
        <v>4509</v>
      </c>
    </row>
    <row r="1820" spans="2:16" ht="12.75">
      <c r="B1820" s="114" t="str">
        <f>INDEX(SUM!D:D,MATCH(SUM!$F$3,SUM!B:B,0),0)</f>
        <v>P085</v>
      </c>
      <c r="E1820" s="116">
        <v>2020</v>
      </c>
      <c r="F1820" s="112" t="s">
        <v>7989</v>
      </c>
      <c r="G1820" s="117" t="s">
        <v>16809</v>
      </c>
      <c r="H1820" s="114" t="s">
        <v>6745</v>
      </c>
      <c r="I1820" s="113">
        <f>'19'!O12</f>
        <v>0</v>
      </c>
      <c r="N1820" s="112" t="s">
        <v>4658</v>
      </c>
      <c r="O1820" s="112" t="s">
        <v>634</v>
      </c>
      <c r="P1820" s="112" t="s">
        <v>4512</v>
      </c>
    </row>
    <row r="1821" spans="2:16" ht="12.75">
      <c r="B1821" s="114" t="str">
        <f>INDEX(SUM!D:D,MATCH(SUM!$F$3,SUM!B:B,0),0)</f>
        <v>P085</v>
      </c>
      <c r="E1821" s="116">
        <v>2020</v>
      </c>
      <c r="F1821" s="112" t="s">
        <v>7990</v>
      </c>
      <c r="G1821" s="117" t="s">
        <v>16810</v>
      </c>
      <c r="H1821" s="114" t="s">
        <v>6745</v>
      </c>
      <c r="I1821" s="113">
        <f>'19'!O13</f>
        <v>0</v>
      </c>
      <c r="N1821" s="112" t="s">
        <v>4659</v>
      </c>
      <c r="O1821" s="112" t="s">
        <v>634</v>
      </c>
      <c r="P1821" s="112" t="s">
        <v>4509</v>
      </c>
    </row>
    <row r="1822" spans="2:16" ht="12.75">
      <c r="B1822" s="114" t="str">
        <f>INDEX(SUM!D:D,MATCH(SUM!$F$3,SUM!B:B,0),0)</f>
        <v>P085</v>
      </c>
      <c r="E1822" s="116">
        <v>2020</v>
      </c>
      <c r="F1822" s="112" t="s">
        <v>7991</v>
      </c>
      <c r="G1822" s="117" t="s">
        <v>16811</v>
      </c>
      <c r="H1822" s="114" t="s">
        <v>6745</v>
      </c>
      <c r="I1822" s="113">
        <f>'19'!O14</f>
        <v>0</v>
      </c>
      <c r="N1822" s="112" t="s">
        <v>4660</v>
      </c>
      <c r="O1822" s="112" t="s">
        <v>634</v>
      </c>
      <c r="P1822" s="112" t="s">
        <v>4509</v>
      </c>
    </row>
    <row r="1823" spans="2:15" ht="12.75">
      <c r="B1823" s="114" t="str">
        <f>INDEX(SUM!D:D,MATCH(SUM!$F$3,SUM!B:B,0),0)</f>
        <v>P085</v>
      </c>
      <c r="E1823" s="116">
        <v>2020</v>
      </c>
      <c r="F1823" s="112" t="s">
        <v>7992</v>
      </c>
      <c r="G1823" s="117" t="s">
        <v>16812</v>
      </c>
      <c r="H1823" s="114" t="s">
        <v>6745</v>
      </c>
      <c r="I1823" s="113">
        <f>'19'!O15</f>
        <v>0</v>
      </c>
      <c r="N1823" s="112" t="s">
        <v>4661</v>
      </c>
      <c r="O1823" s="112" t="s">
        <v>634</v>
      </c>
    </row>
    <row r="1824" spans="2:15" ht="12.75">
      <c r="B1824" s="114" t="str">
        <f>INDEX(SUM!D:D,MATCH(SUM!$F$3,SUM!B:B,0),0)</f>
        <v>P085</v>
      </c>
      <c r="E1824" s="116">
        <v>2020</v>
      </c>
      <c r="F1824" s="112" t="s">
        <v>7993</v>
      </c>
      <c r="G1824" s="117" t="s">
        <v>16813</v>
      </c>
      <c r="H1824" s="114" t="s">
        <v>6745</v>
      </c>
      <c r="I1824" s="113">
        <f>'19'!O16</f>
        <v>0</v>
      </c>
      <c r="N1824" s="112" t="s">
        <v>4662</v>
      </c>
      <c r="O1824" s="112" t="s">
        <v>634</v>
      </c>
    </row>
    <row r="1825" spans="2:15" ht="12.75">
      <c r="B1825" s="114" t="str">
        <f>INDEX(SUM!D:D,MATCH(SUM!$F$3,SUM!B:B,0),0)</f>
        <v>P085</v>
      </c>
      <c r="E1825" s="116">
        <v>2020</v>
      </c>
      <c r="F1825" s="112" t="s">
        <v>7994</v>
      </c>
      <c r="G1825" s="117" t="s">
        <v>16814</v>
      </c>
      <c r="H1825" s="114" t="s">
        <v>6745</v>
      </c>
      <c r="I1825" s="113">
        <f>'19'!O17</f>
        <v>0</v>
      </c>
      <c r="N1825" s="112" t="s">
        <v>4663</v>
      </c>
      <c r="O1825" s="112" t="s">
        <v>634</v>
      </c>
    </row>
    <row r="1826" spans="2:15" ht="12.75">
      <c r="B1826" s="114" t="str">
        <f>INDEX(SUM!D:D,MATCH(SUM!$F$3,SUM!B:B,0),0)</f>
        <v>P085</v>
      </c>
      <c r="E1826" s="116">
        <v>2020</v>
      </c>
      <c r="F1826" s="112" t="s">
        <v>7995</v>
      </c>
      <c r="G1826" s="117" t="s">
        <v>16815</v>
      </c>
      <c r="H1826" s="114" t="s">
        <v>6745</v>
      </c>
      <c r="I1826" s="113">
        <f>'19'!O18</f>
        <v>0</v>
      </c>
      <c r="N1826" s="112" t="s">
        <v>4664</v>
      </c>
      <c r="O1826" s="112" t="s">
        <v>634</v>
      </c>
    </row>
    <row r="1827" spans="2:15" ht="12.75">
      <c r="B1827" s="114" t="str">
        <f>INDEX(SUM!D:D,MATCH(SUM!$F$3,SUM!B:B,0),0)</f>
        <v>P085</v>
      </c>
      <c r="E1827" s="116">
        <v>2020</v>
      </c>
      <c r="F1827" s="112" t="s">
        <v>7996</v>
      </c>
      <c r="G1827" s="117" t="s">
        <v>16816</v>
      </c>
      <c r="H1827" s="114" t="s">
        <v>6745</v>
      </c>
      <c r="I1827" s="113">
        <f>'19'!O19</f>
        <v>0</v>
      </c>
      <c r="N1827" s="112" t="s">
        <v>4665</v>
      </c>
      <c r="O1827" s="112" t="s">
        <v>634</v>
      </c>
    </row>
    <row r="1828" spans="2:15" ht="12.75">
      <c r="B1828" s="114" t="str">
        <f>INDEX(SUM!D:D,MATCH(SUM!$F$3,SUM!B:B,0),0)</f>
        <v>P085</v>
      </c>
      <c r="E1828" s="116">
        <v>2020</v>
      </c>
      <c r="F1828" s="112" t="s">
        <v>7997</v>
      </c>
      <c r="G1828" s="117" t="s">
        <v>16817</v>
      </c>
      <c r="H1828" s="114" t="s">
        <v>6745</v>
      </c>
      <c r="I1828" s="113">
        <f>'19'!O20</f>
        <v>0</v>
      </c>
      <c r="N1828" s="112" t="s">
        <v>4666</v>
      </c>
      <c r="O1828" s="112" t="s">
        <v>634</v>
      </c>
    </row>
    <row r="1829" spans="2:15" ht="12.75">
      <c r="B1829" s="114" t="str">
        <f>INDEX(SUM!D:D,MATCH(SUM!$F$3,SUM!B:B,0),0)</f>
        <v>P085</v>
      </c>
      <c r="E1829" s="116">
        <v>2020</v>
      </c>
      <c r="F1829" s="112" t="s">
        <v>7998</v>
      </c>
      <c r="G1829" s="117" t="s">
        <v>16818</v>
      </c>
      <c r="H1829" s="114" t="s">
        <v>6745</v>
      </c>
      <c r="I1829" s="113">
        <f>'19'!O21</f>
        <v>0</v>
      </c>
      <c r="N1829" s="112" t="s">
        <v>4667</v>
      </c>
      <c r="O1829" s="112" t="s">
        <v>634</v>
      </c>
    </row>
    <row r="1830" spans="2:15" ht="12.75">
      <c r="B1830" s="114" t="str">
        <f>INDEX(SUM!D:D,MATCH(SUM!$F$3,SUM!B:B,0),0)</f>
        <v>P085</v>
      </c>
      <c r="E1830" s="116">
        <v>2020</v>
      </c>
      <c r="F1830" s="112" t="s">
        <v>7999</v>
      </c>
      <c r="G1830" s="117" t="s">
        <v>16819</v>
      </c>
      <c r="H1830" s="114" t="s">
        <v>6745</v>
      </c>
      <c r="I1830" s="113">
        <f>'19'!O22</f>
        <v>0</v>
      </c>
      <c r="N1830" s="112" t="s">
        <v>4668</v>
      </c>
      <c r="O1830" s="112" t="s">
        <v>634</v>
      </c>
    </row>
    <row r="1831" spans="2:15" ht="12.75">
      <c r="B1831" s="114" t="str">
        <f>INDEX(SUM!D:D,MATCH(SUM!$F$3,SUM!B:B,0),0)</f>
        <v>P085</v>
      </c>
      <c r="E1831" s="116">
        <v>2020</v>
      </c>
      <c r="F1831" s="112" t="s">
        <v>8000</v>
      </c>
      <c r="G1831" s="117" t="s">
        <v>16820</v>
      </c>
      <c r="H1831" s="114" t="s">
        <v>6745</v>
      </c>
      <c r="I1831" s="113">
        <f>'19'!O23</f>
        <v>0</v>
      </c>
      <c r="N1831" s="112" t="s">
        <v>4669</v>
      </c>
      <c r="O1831" s="112" t="s">
        <v>634</v>
      </c>
    </row>
    <row r="1832" spans="2:15" ht="12.75">
      <c r="B1832" s="114" t="str">
        <f>INDEX(SUM!D:D,MATCH(SUM!$F$3,SUM!B:B,0),0)</f>
        <v>P085</v>
      </c>
      <c r="E1832" s="116">
        <v>2020</v>
      </c>
      <c r="F1832" s="112" t="s">
        <v>8001</v>
      </c>
      <c r="G1832" s="117" t="s">
        <v>16821</v>
      </c>
      <c r="H1832" s="114" t="s">
        <v>6745</v>
      </c>
      <c r="I1832" s="113">
        <f>'19'!O24</f>
        <v>0</v>
      </c>
      <c r="N1832" s="112" t="s">
        <v>4670</v>
      </c>
      <c r="O1832" s="112" t="s">
        <v>634</v>
      </c>
    </row>
    <row r="1833" spans="2:15" ht="12.75">
      <c r="B1833" s="114" t="str">
        <f>INDEX(SUM!D:D,MATCH(SUM!$F$3,SUM!B:B,0),0)</f>
        <v>P085</v>
      </c>
      <c r="E1833" s="116">
        <v>2020</v>
      </c>
      <c r="F1833" s="112" t="s">
        <v>8002</v>
      </c>
      <c r="G1833" s="117" t="s">
        <v>16822</v>
      </c>
      <c r="H1833" s="114" t="s">
        <v>6745</v>
      </c>
      <c r="I1833" s="113">
        <f>'19'!O25</f>
        <v>0</v>
      </c>
      <c r="N1833" s="112" t="s">
        <v>4671</v>
      </c>
      <c r="O1833" s="112" t="s">
        <v>634</v>
      </c>
    </row>
    <row r="1834" spans="2:15" ht="12.75">
      <c r="B1834" s="114" t="str">
        <f>INDEX(SUM!D:D,MATCH(SUM!$F$3,SUM!B:B,0),0)</f>
        <v>P085</v>
      </c>
      <c r="E1834" s="116">
        <v>2020</v>
      </c>
      <c r="F1834" s="112" t="s">
        <v>8003</v>
      </c>
      <c r="G1834" s="117" t="s">
        <v>16823</v>
      </c>
      <c r="H1834" s="114" t="s">
        <v>6745</v>
      </c>
      <c r="I1834" s="113">
        <f>'19'!O26</f>
        <v>0</v>
      </c>
      <c r="N1834" s="112" t="s">
        <v>4672</v>
      </c>
      <c r="O1834" s="112" t="s">
        <v>634</v>
      </c>
    </row>
    <row r="1835" spans="2:15" ht="12.75">
      <c r="B1835" s="114" t="str">
        <f>INDEX(SUM!D:D,MATCH(SUM!$F$3,SUM!B:B,0),0)</f>
        <v>P085</v>
      </c>
      <c r="E1835" s="116">
        <v>2020</v>
      </c>
      <c r="F1835" s="112" t="s">
        <v>8004</v>
      </c>
      <c r="G1835" s="117" t="s">
        <v>16824</v>
      </c>
      <c r="H1835" s="114" t="s">
        <v>6745</v>
      </c>
      <c r="I1835" s="113">
        <f>'19'!O27</f>
        <v>0</v>
      </c>
      <c r="N1835" s="112" t="s">
        <v>4673</v>
      </c>
      <c r="O1835" s="112" t="s">
        <v>634</v>
      </c>
    </row>
    <row r="1836" spans="2:15" ht="12.75">
      <c r="B1836" s="114" t="str">
        <f>INDEX(SUM!D:D,MATCH(SUM!$F$3,SUM!B:B,0),0)</f>
        <v>P085</v>
      </c>
      <c r="E1836" s="116">
        <v>2020</v>
      </c>
      <c r="F1836" s="112" t="s">
        <v>8005</v>
      </c>
      <c r="G1836" s="117" t="s">
        <v>16825</v>
      </c>
      <c r="H1836" s="114" t="s">
        <v>6745</v>
      </c>
      <c r="I1836" s="113">
        <f>'19'!O28</f>
        <v>0</v>
      </c>
      <c r="N1836" s="112" t="s">
        <v>4674</v>
      </c>
      <c r="O1836" s="112" t="s">
        <v>634</v>
      </c>
    </row>
    <row r="1837" spans="2:16" ht="12.75">
      <c r="B1837" s="114" t="str">
        <f>INDEX(SUM!D:D,MATCH(SUM!$F$3,SUM!B:B,0),0)</f>
        <v>P085</v>
      </c>
      <c r="E1837" s="116">
        <v>2020</v>
      </c>
      <c r="F1837" s="112" t="s">
        <v>8006</v>
      </c>
      <c r="G1837" s="117" t="s">
        <v>16826</v>
      </c>
      <c r="H1837" s="114" t="s">
        <v>6745</v>
      </c>
      <c r="I1837" s="113">
        <f>'19'!O29</f>
        <v>0</v>
      </c>
      <c r="N1837" s="112" t="s">
        <v>4675</v>
      </c>
      <c r="O1837" s="112" t="s">
        <v>634</v>
      </c>
      <c r="P1837" s="112" t="s">
        <v>4509</v>
      </c>
    </row>
    <row r="1838" spans="2:16" ht="12.75">
      <c r="B1838" s="114" t="str">
        <f>INDEX(SUM!D:D,MATCH(SUM!$F$3,SUM!B:B,0),0)</f>
        <v>P085</v>
      </c>
      <c r="E1838" s="116">
        <v>2020</v>
      </c>
      <c r="F1838" s="112" t="s">
        <v>8007</v>
      </c>
      <c r="G1838" s="117" t="s">
        <v>16827</v>
      </c>
      <c r="H1838" s="114" t="s">
        <v>6745</v>
      </c>
      <c r="I1838" s="113">
        <f>'19'!O30</f>
        <v>0</v>
      </c>
      <c r="N1838" s="112" t="s">
        <v>4676</v>
      </c>
      <c r="O1838" s="112" t="s">
        <v>634</v>
      </c>
      <c r="P1838" s="112" t="s">
        <v>4509</v>
      </c>
    </row>
    <row r="1839" spans="2:16" ht="12.75">
      <c r="B1839" s="114" t="str">
        <f>INDEX(SUM!D:D,MATCH(SUM!$F$3,SUM!B:B,0),0)</f>
        <v>P085</v>
      </c>
      <c r="E1839" s="116">
        <v>2020</v>
      </c>
      <c r="F1839" s="112" t="s">
        <v>8008</v>
      </c>
      <c r="G1839" s="117" t="s">
        <v>16828</v>
      </c>
      <c r="H1839" s="114" t="s">
        <v>6745</v>
      </c>
      <c r="I1839" s="113">
        <f>'19'!O31</f>
        <v>0</v>
      </c>
      <c r="N1839" s="112" t="s">
        <v>4677</v>
      </c>
      <c r="O1839" s="112" t="s">
        <v>634</v>
      </c>
      <c r="P1839" s="112" t="s">
        <v>4512</v>
      </c>
    </row>
    <row r="1840" spans="2:16" ht="12.75">
      <c r="B1840" s="114" t="str">
        <f>INDEX(SUM!D:D,MATCH(SUM!$F$3,SUM!B:B,0),0)</f>
        <v>P085</v>
      </c>
      <c r="E1840" s="116">
        <v>2020</v>
      </c>
      <c r="F1840" s="112" t="s">
        <v>8009</v>
      </c>
      <c r="G1840" s="117" t="s">
        <v>16829</v>
      </c>
      <c r="H1840" s="114" t="s">
        <v>6745</v>
      </c>
      <c r="I1840" s="113">
        <f>'19'!O32</f>
        <v>0</v>
      </c>
      <c r="N1840" s="112" t="s">
        <v>4678</v>
      </c>
      <c r="O1840" s="112" t="s">
        <v>634</v>
      </c>
      <c r="P1840" s="112" t="s">
        <v>4509</v>
      </c>
    </row>
    <row r="1841" spans="2:15" ht="12.75">
      <c r="B1841" s="114" t="str">
        <f>INDEX(SUM!D:D,MATCH(SUM!$F$3,SUM!B:B,0),0)</f>
        <v>P085</v>
      </c>
      <c r="E1841" s="116">
        <v>2020</v>
      </c>
      <c r="F1841" s="112" t="s">
        <v>8010</v>
      </c>
      <c r="G1841" s="117" t="s">
        <v>16830</v>
      </c>
      <c r="H1841" s="114" t="s">
        <v>6745</v>
      </c>
      <c r="I1841" s="113">
        <f>'19'!O33</f>
        <v>0</v>
      </c>
      <c r="N1841" s="112" t="s">
        <v>4679</v>
      </c>
      <c r="O1841" s="112" t="s">
        <v>634</v>
      </c>
    </row>
    <row r="1842" spans="2:15" ht="12.75">
      <c r="B1842" s="114" t="str">
        <f>INDEX(SUM!D:D,MATCH(SUM!$F$3,SUM!B:B,0),0)</f>
        <v>P085</v>
      </c>
      <c r="E1842" s="116">
        <v>2020</v>
      </c>
      <c r="F1842" s="112" t="s">
        <v>8011</v>
      </c>
      <c r="G1842" s="117" t="s">
        <v>16831</v>
      </c>
      <c r="H1842" s="114" t="s">
        <v>6745</v>
      </c>
      <c r="I1842" s="113">
        <f>'19'!O34</f>
        <v>0</v>
      </c>
      <c r="N1842" s="112" t="s">
        <v>4680</v>
      </c>
      <c r="O1842" s="112" t="s">
        <v>634</v>
      </c>
    </row>
    <row r="1843" spans="2:15" ht="12.75">
      <c r="B1843" s="114" t="str">
        <f>INDEX(SUM!D:D,MATCH(SUM!$F$3,SUM!B:B,0),0)</f>
        <v>P085</v>
      </c>
      <c r="E1843" s="116">
        <v>2020</v>
      </c>
      <c r="F1843" s="112" t="s">
        <v>8012</v>
      </c>
      <c r="G1843" s="117" t="s">
        <v>16832</v>
      </c>
      <c r="H1843" s="114" t="s">
        <v>6745</v>
      </c>
      <c r="I1843" s="113">
        <f>'19'!O35</f>
        <v>0</v>
      </c>
      <c r="N1843" s="112" t="s">
        <v>4681</v>
      </c>
      <c r="O1843" s="112" t="s">
        <v>634</v>
      </c>
    </row>
    <row r="1844" spans="2:15" ht="12.75">
      <c r="B1844" s="114" t="str">
        <f>INDEX(SUM!D:D,MATCH(SUM!$F$3,SUM!B:B,0),0)</f>
        <v>P085</v>
      </c>
      <c r="E1844" s="116">
        <v>2020</v>
      </c>
      <c r="F1844" s="112" t="s">
        <v>8013</v>
      </c>
      <c r="G1844" s="117" t="s">
        <v>16833</v>
      </c>
      <c r="H1844" s="114" t="s">
        <v>6745</v>
      </c>
      <c r="I1844" s="113">
        <f>'19'!O36</f>
        <v>0</v>
      </c>
      <c r="N1844" s="112" t="s">
        <v>4682</v>
      </c>
      <c r="O1844" s="112" t="s">
        <v>634</v>
      </c>
    </row>
    <row r="1845" spans="2:15" ht="12.75">
      <c r="B1845" s="114" t="str">
        <f>INDEX(SUM!D:D,MATCH(SUM!$F$3,SUM!B:B,0),0)</f>
        <v>P085</v>
      </c>
      <c r="E1845" s="116">
        <v>2020</v>
      </c>
      <c r="F1845" s="112" t="s">
        <v>8014</v>
      </c>
      <c r="G1845" s="117" t="s">
        <v>16834</v>
      </c>
      <c r="H1845" s="114" t="s">
        <v>6745</v>
      </c>
      <c r="I1845" s="113">
        <f>'19'!O37</f>
        <v>0</v>
      </c>
      <c r="N1845" s="112" t="s">
        <v>4683</v>
      </c>
      <c r="O1845" s="112" t="s">
        <v>634</v>
      </c>
    </row>
    <row r="1846" spans="2:15" ht="12.75">
      <c r="B1846" s="114" t="str">
        <f>INDEX(SUM!D:D,MATCH(SUM!$F$3,SUM!B:B,0),0)</f>
        <v>P085</v>
      </c>
      <c r="E1846" s="116">
        <v>2020</v>
      </c>
      <c r="F1846" s="112" t="s">
        <v>8015</v>
      </c>
      <c r="G1846" s="117" t="s">
        <v>16835</v>
      </c>
      <c r="H1846" s="114" t="s">
        <v>6745</v>
      </c>
      <c r="I1846" s="113">
        <f>'19'!O38</f>
        <v>0</v>
      </c>
      <c r="N1846" s="112" t="s">
        <v>4684</v>
      </c>
      <c r="O1846" s="112" t="s">
        <v>634</v>
      </c>
    </row>
    <row r="1847" spans="2:15" ht="12.75">
      <c r="B1847" s="114" t="str">
        <f>INDEX(SUM!D:D,MATCH(SUM!$F$3,SUM!B:B,0),0)</f>
        <v>P085</v>
      </c>
      <c r="E1847" s="116">
        <v>2020</v>
      </c>
      <c r="F1847" s="112" t="s">
        <v>8016</v>
      </c>
      <c r="G1847" s="117" t="s">
        <v>16836</v>
      </c>
      <c r="H1847" s="114" t="s">
        <v>6745</v>
      </c>
      <c r="I1847" s="113">
        <f>'19'!O39</f>
        <v>0</v>
      </c>
      <c r="N1847" s="112" t="s">
        <v>4685</v>
      </c>
      <c r="O1847" s="112" t="s">
        <v>634</v>
      </c>
    </row>
    <row r="1848" spans="2:15" ht="12.75">
      <c r="B1848" s="114" t="str">
        <f>INDEX(SUM!D:D,MATCH(SUM!$F$3,SUM!B:B,0),0)</f>
        <v>P085</v>
      </c>
      <c r="E1848" s="116">
        <v>2020</v>
      </c>
      <c r="F1848" s="112" t="s">
        <v>8017</v>
      </c>
      <c r="G1848" s="117" t="s">
        <v>16837</v>
      </c>
      <c r="H1848" s="114" t="s">
        <v>6745</v>
      </c>
      <c r="I1848" s="113">
        <f>'19'!O40</f>
        <v>0</v>
      </c>
      <c r="N1848" s="112" t="s">
        <v>4686</v>
      </c>
      <c r="O1848" s="112" t="s">
        <v>634</v>
      </c>
    </row>
    <row r="1849" spans="2:15" ht="12.75">
      <c r="B1849" s="114" t="str">
        <f>INDEX(SUM!D:D,MATCH(SUM!$F$3,SUM!B:B,0),0)</f>
        <v>P085</v>
      </c>
      <c r="E1849" s="116">
        <v>2020</v>
      </c>
      <c r="F1849" s="112" t="s">
        <v>8018</v>
      </c>
      <c r="G1849" s="117" t="s">
        <v>16838</v>
      </c>
      <c r="H1849" s="114" t="s">
        <v>6745</v>
      </c>
      <c r="I1849" s="113">
        <f>'19'!O41</f>
        <v>0</v>
      </c>
      <c r="N1849" s="112" t="s">
        <v>4687</v>
      </c>
      <c r="O1849" s="112" t="s">
        <v>634</v>
      </c>
    </row>
    <row r="1850" spans="2:15" ht="12.75">
      <c r="B1850" s="114" t="str">
        <f>INDEX(SUM!D:D,MATCH(SUM!$F$3,SUM!B:B,0),0)</f>
        <v>P085</v>
      </c>
      <c r="E1850" s="116">
        <v>2020</v>
      </c>
      <c r="F1850" s="112" t="s">
        <v>8019</v>
      </c>
      <c r="G1850" s="117" t="s">
        <v>16839</v>
      </c>
      <c r="H1850" s="114" t="s">
        <v>6745</v>
      </c>
      <c r="I1850" s="113">
        <f>'19'!O42</f>
        <v>0</v>
      </c>
      <c r="N1850" s="112" t="s">
        <v>4688</v>
      </c>
      <c r="O1850" s="112" t="s">
        <v>634</v>
      </c>
    </row>
    <row r="1851" spans="2:15" ht="12.75">
      <c r="B1851" s="114" t="str">
        <f>INDEX(SUM!D:D,MATCH(SUM!$F$3,SUM!B:B,0),0)</f>
        <v>P085</v>
      </c>
      <c r="E1851" s="116">
        <v>2020</v>
      </c>
      <c r="F1851" s="112" t="s">
        <v>8020</v>
      </c>
      <c r="G1851" s="117" t="s">
        <v>16840</v>
      </c>
      <c r="H1851" s="114" t="s">
        <v>6745</v>
      </c>
      <c r="I1851" s="113">
        <f>'19'!O43</f>
        <v>0</v>
      </c>
      <c r="N1851" s="112" t="s">
        <v>4689</v>
      </c>
      <c r="O1851" s="112" t="s">
        <v>634</v>
      </c>
    </row>
    <row r="1852" spans="2:15" ht="12.75">
      <c r="B1852" s="114" t="str">
        <f>INDEX(SUM!D:D,MATCH(SUM!$F$3,SUM!B:B,0),0)</f>
        <v>P085</v>
      </c>
      <c r="E1852" s="116">
        <v>2020</v>
      </c>
      <c r="F1852" s="112" t="s">
        <v>8021</v>
      </c>
      <c r="G1852" s="117" t="s">
        <v>16841</v>
      </c>
      <c r="H1852" s="114" t="s">
        <v>6745</v>
      </c>
      <c r="I1852" s="113">
        <f>'19'!O44</f>
        <v>0</v>
      </c>
      <c r="N1852" s="112" t="s">
        <v>4690</v>
      </c>
      <c r="O1852" s="112" t="s">
        <v>634</v>
      </c>
    </row>
    <row r="1853" spans="2:16" ht="12.75">
      <c r="B1853" s="114" t="str">
        <f>INDEX(SUM!D:D,MATCH(SUM!$F$3,SUM!B:B,0),0)</f>
        <v>P085</v>
      </c>
      <c r="E1853" s="116">
        <v>2020</v>
      </c>
      <c r="F1853" s="112" t="s">
        <v>8022</v>
      </c>
      <c r="G1853" s="117" t="s">
        <v>16842</v>
      </c>
      <c r="H1853" s="114" t="s">
        <v>6745</v>
      </c>
      <c r="I1853" s="113">
        <f>'19'!O45</f>
        <v>0</v>
      </c>
      <c r="N1853" s="112" t="s">
        <v>4691</v>
      </c>
      <c r="O1853" s="112" t="s">
        <v>634</v>
      </c>
      <c r="P1853" s="112" t="s">
        <v>4692</v>
      </c>
    </row>
    <row r="1854" spans="2:16" ht="12.75">
      <c r="B1854" s="114" t="str">
        <f>INDEX(SUM!D:D,MATCH(SUM!$F$3,SUM!B:B,0),0)</f>
        <v>P085</v>
      </c>
      <c r="E1854" s="116">
        <v>2020</v>
      </c>
      <c r="F1854" s="112" t="s">
        <v>8023</v>
      </c>
      <c r="G1854" s="117" t="s">
        <v>16843</v>
      </c>
      <c r="H1854" s="114" t="s">
        <v>6745</v>
      </c>
      <c r="I1854" s="113">
        <f>'19'!O46</f>
        <v>0</v>
      </c>
      <c r="N1854" s="112" t="s">
        <v>4693</v>
      </c>
      <c r="O1854" s="112" t="s">
        <v>634</v>
      </c>
      <c r="P1854" s="112" t="s">
        <v>4694</v>
      </c>
    </row>
    <row r="1855" spans="2:15" ht="12.75">
      <c r="B1855" s="114" t="str">
        <f>INDEX(SUM!D:D,MATCH(SUM!$F$3,SUM!B:B,0),0)</f>
        <v>P085</v>
      </c>
      <c r="E1855" s="116">
        <v>2020</v>
      </c>
      <c r="F1855" s="112" t="s">
        <v>8024</v>
      </c>
      <c r="G1855" s="117" t="s">
        <v>16844</v>
      </c>
      <c r="H1855" s="114" t="s">
        <v>6745</v>
      </c>
      <c r="I1855" s="113">
        <f>'19'!O47</f>
        <v>0</v>
      </c>
      <c r="N1855" s="112" t="s">
        <v>4695</v>
      </c>
      <c r="O1855" s="112" t="s">
        <v>634</v>
      </c>
    </row>
    <row r="1856" spans="2:15" ht="12.75">
      <c r="B1856" s="114" t="str">
        <f>INDEX(SUM!D:D,MATCH(SUM!$F$3,SUM!B:B,0),0)</f>
        <v>P085</v>
      </c>
      <c r="E1856" s="116">
        <v>2020</v>
      </c>
      <c r="F1856" s="112" t="s">
        <v>8025</v>
      </c>
      <c r="G1856" s="117" t="s">
        <v>16845</v>
      </c>
      <c r="H1856" s="114" t="s">
        <v>6745</v>
      </c>
      <c r="I1856" s="113">
        <f>'19'!O48</f>
        <v>0</v>
      </c>
      <c r="N1856" s="112" t="s">
        <v>4696</v>
      </c>
      <c r="O1856" s="112" t="s">
        <v>634</v>
      </c>
    </row>
    <row r="1857" spans="2:15" ht="12.75">
      <c r="B1857" s="114" t="str">
        <f>INDEX(SUM!D:D,MATCH(SUM!$F$3,SUM!B:B,0),0)</f>
        <v>P085</v>
      </c>
      <c r="E1857" s="116">
        <v>2020</v>
      </c>
      <c r="F1857" s="112" t="s">
        <v>8026</v>
      </c>
      <c r="G1857" s="117" t="s">
        <v>16846</v>
      </c>
      <c r="H1857" s="114" t="s">
        <v>6745</v>
      </c>
      <c r="I1857" s="113">
        <f>'19'!O49</f>
        <v>0</v>
      </c>
      <c r="N1857" s="112" t="s">
        <v>4697</v>
      </c>
      <c r="O1857" s="112" t="s">
        <v>634</v>
      </c>
    </row>
    <row r="1858" spans="2:15" ht="12.75">
      <c r="B1858" s="114" t="str">
        <f>INDEX(SUM!D:D,MATCH(SUM!$F$3,SUM!B:B,0),0)</f>
        <v>P085</v>
      </c>
      <c r="E1858" s="116">
        <v>2020</v>
      </c>
      <c r="F1858" s="112" t="s">
        <v>8027</v>
      </c>
      <c r="G1858" s="117" t="s">
        <v>16847</v>
      </c>
      <c r="H1858" s="114" t="s">
        <v>6745</v>
      </c>
      <c r="I1858" s="113">
        <f>'19'!O50</f>
        <v>0</v>
      </c>
      <c r="N1858" s="112" t="s">
        <v>4698</v>
      </c>
      <c r="O1858" s="112" t="s">
        <v>634</v>
      </c>
    </row>
    <row r="1859" spans="2:16" ht="12.75">
      <c r="B1859" s="114" t="str">
        <f>INDEX(SUM!D:D,MATCH(SUM!$F$3,SUM!B:B,0),0)</f>
        <v>P085</v>
      </c>
      <c r="E1859" s="116">
        <v>2020</v>
      </c>
      <c r="F1859" s="112" t="s">
        <v>8028</v>
      </c>
      <c r="G1859" s="117" t="s">
        <v>16848</v>
      </c>
      <c r="H1859" s="114" t="s">
        <v>6745</v>
      </c>
      <c r="I1859" s="113">
        <f>'19'!O51</f>
        <v>0</v>
      </c>
      <c r="N1859" s="112" t="s">
        <v>4699</v>
      </c>
      <c r="O1859" s="112" t="s">
        <v>634</v>
      </c>
      <c r="P1859" s="112" t="s">
        <v>4700</v>
      </c>
    </row>
    <row r="1860" spans="2:16" ht="12.75">
      <c r="B1860" s="114" t="str">
        <f>INDEX(SUM!D:D,MATCH(SUM!$F$3,SUM!B:B,0),0)</f>
        <v>P085</v>
      </c>
      <c r="E1860" s="116">
        <v>2020</v>
      </c>
      <c r="F1860" s="112" t="s">
        <v>8029</v>
      </c>
      <c r="G1860" s="117" t="s">
        <v>16849</v>
      </c>
      <c r="H1860" s="114" t="s">
        <v>6745</v>
      </c>
      <c r="I1860" s="113">
        <f>'19'!O52</f>
        <v>0</v>
      </c>
      <c r="N1860" s="112" t="s">
        <v>4701</v>
      </c>
      <c r="O1860" s="112" t="s">
        <v>634</v>
      </c>
      <c r="P1860" s="112" t="s">
        <v>4700</v>
      </c>
    </row>
    <row r="1861" spans="2:15" ht="12.75">
      <c r="B1861" s="114" t="str">
        <f>INDEX(SUM!D:D,MATCH(SUM!$F$3,SUM!B:B,0),0)</f>
        <v>P085</v>
      </c>
      <c r="E1861" s="116">
        <v>2020</v>
      </c>
      <c r="F1861" s="112" t="s">
        <v>8030</v>
      </c>
      <c r="G1861" s="117" t="s">
        <v>16850</v>
      </c>
      <c r="H1861" s="114" t="s">
        <v>6745</v>
      </c>
      <c r="I1861" s="113">
        <f>'19'!O53</f>
        <v>0</v>
      </c>
      <c r="N1861" s="112" t="s">
        <v>4702</v>
      </c>
      <c r="O1861" s="112" t="s">
        <v>634</v>
      </c>
    </row>
    <row r="1862" spans="2:15" ht="12.75">
      <c r="B1862" s="114" t="str">
        <f>INDEX(SUM!D:D,MATCH(SUM!$F$3,SUM!B:B,0),0)</f>
        <v>P085</v>
      </c>
      <c r="E1862" s="116">
        <v>2020</v>
      </c>
      <c r="F1862" s="112" t="s">
        <v>8031</v>
      </c>
      <c r="G1862" s="117" t="s">
        <v>16851</v>
      </c>
      <c r="H1862" s="114" t="s">
        <v>6745</v>
      </c>
      <c r="I1862" s="113">
        <f>'19'!O54</f>
        <v>0</v>
      </c>
      <c r="N1862" s="112" t="s">
        <v>4703</v>
      </c>
      <c r="O1862" s="112" t="s">
        <v>634</v>
      </c>
    </row>
    <row r="1863" spans="2:15" ht="12.75">
      <c r="B1863" s="114" t="str">
        <f>INDEX(SUM!D:D,MATCH(SUM!$F$3,SUM!B:B,0),0)</f>
        <v>P085</v>
      </c>
      <c r="E1863" s="116">
        <v>2020</v>
      </c>
      <c r="F1863" s="112" t="s">
        <v>8032</v>
      </c>
      <c r="G1863" s="117" t="s">
        <v>16852</v>
      </c>
      <c r="H1863" s="114" t="s">
        <v>6745</v>
      </c>
      <c r="I1863" s="113">
        <f>'19'!O55</f>
        <v>0</v>
      </c>
      <c r="N1863" s="112" t="s">
        <v>4704</v>
      </c>
      <c r="O1863" s="112" t="s">
        <v>634</v>
      </c>
    </row>
    <row r="1864" spans="2:15" ht="12.75">
      <c r="B1864" s="114" t="str">
        <f>INDEX(SUM!D:D,MATCH(SUM!$F$3,SUM!B:B,0),0)</f>
        <v>P085</v>
      </c>
      <c r="E1864" s="116">
        <v>2020</v>
      </c>
      <c r="F1864" s="112" t="s">
        <v>8033</v>
      </c>
      <c r="G1864" s="117" t="s">
        <v>16853</v>
      </c>
      <c r="H1864" s="114" t="s">
        <v>6745</v>
      </c>
      <c r="I1864" s="113">
        <f>'19'!O56</f>
        <v>0</v>
      </c>
      <c r="N1864" s="112" t="s">
        <v>4705</v>
      </c>
      <c r="O1864" s="112" t="s">
        <v>634</v>
      </c>
    </row>
    <row r="1865" spans="2:16" ht="12.75">
      <c r="B1865" s="114" t="str">
        <f>INDEX(SUM!D:D,MATCH(SUM!$F$3,SUM!B:B,0),0)</f>
        <v>P085</v>
      </c>
      <c r="E1865" s="116">
        <v>2020</v>
      </c>
      <c r="F1865" s="112" t="s">
        <v>8034</v>
      </c>
      <c r="G1865" s="117" t="s">
        <v>16854</v>
      </c>
      <c r="H1865" s="114" t="s">
        <v>6745</v>
      </c>
      <c r="I1865" s="113">
        <f>'19'!O57</f>
        <v>0</v>
      </c>
      <c r="N1865" s="112" t="s">
        <v>4706</v>
      </c>
      <c r="O1865" s="112" t="s">
        <v>634</v>
      </c>
      <c r="P1865" s="112" t="s">
        <v>4707</v>
      </c>
    </row>
    <row r="1866" spans="2:15" ht="12.75">
      <c r="B1866" s="114" t="str">
        <f>INDEX(SUM!D:D,MATCH(SUM!$F$3,SUM!B:B,0),0)</f>
        <v>P085</v>
      </c>
      <c r="E1866" s="116">
        <v>2020</v>
      </c>
      <c r="F1866" s="112" t="s">
        <v>8035</v>
      </c>
      <c r="G1866" s="117" t="s">
        <v>16855</v>
      </c>
      <c r="H1866" s="114" t="s">
        <v>6745</v>
      </c>
      <c r="I1866" s="113">
        <f>'19'!O58</f>
        <v>0</v>
      </c>
      <c r="N1866" s="112" t="s">
        <v>4708</v>
      </c>
      <c r="O1866" s="112" t="s">
        <v>634</v>
      </c>
    </row>
    <row r="1867" spans="2:15" ht="12.75">
      <c r="B1867" s="114" t="str">
        <f>INDEX(SUM!D:D,MATCH(SUM!$F$3,SUM!B:B,0),0)</f>
        <v>P085</v>
      </c>
      <c r="E1867" s="116">
        <v>2020</v>
      </c>
      <c r="F1867" s="112" t="s">
        <v>8036</v>
      </c>
      <c r="G1867" s="117" t="s">
        <v>16856</v>
      </c>
      <c r="H1867" s="114" t="s">
        <v>6745</v>
      </c>
      <c r="I1867" s="113">
        <f>'19'!O59</f>
        <v>0</v>
      </c>
      <c r="N1867" s="112" t="s">
        <v>4709</v>
      </c>
      <c r="O1867" s="112" t="s">
        <v>634</v>
      </c>
    </row>
    <row r="1868" spans="2:15" ht="12.75">
      <c r="B1868" s="114" t="str">
        <f>INDEX(SUM!D:D,MATCH(SUM!$F$3,SUM!B:B,0),0)</f>
        <v>P085</v>
      </c>
      <c r="E1868" s="116">
        <v>2020</v>
      </c>
      <c r="F1868" s="112" t="s">
        <v>8037</v>
      </c>
      <c r="G1868" s="117" t="s">
        <v>16857</v>
      </c>
      <c r="H1868" s="114" t="s">
        <v>6745</v>
      </c>
      <c r="I1868" s="113">
        <f>'19'!O60</f>
        <v>0</v>
      </c>
      <c r="N1868" s="112" t="s">
        <v>4710</v>
      </c>
      <c r="O1868" s="112" t="s">
        <v>634</v>
      </c>
    </row>
    <row r="1869" spans="2:16" ht="12.75">
      <c r="B1869" s="114" t="str">
        <f>INDEX(SUM!D:D,MATCH(SUM!$F$3,SUM!B:B,0),0)</f>
        <v>P085</v>
      </c>
      <c r="E1869" s="116">
        <v>2020</v>
      </c>
      <c r="F1869" s="112" t="s">
        <v>8038</v>
      </c>
      <c r="G1869" s="117" t="s">
        <v>16858</v>
      </c>
      <c r="H1869" s="114" t="s">
        <v>6745</v>
      </c>
      <c r="I1869" s="113">
        <f>'19'!O61</f>
        <v>0</v>
      </c>
      <c r="N1869" s="112" t="s">
        <v>4711</v>
      </c>
      <c r="O1869" s="112" t="s">
        <v>634</v>
      </c>
      <c r="P1869" s="112" t="s">
        <v>4700</v>
      </c>
    </row>
    <row r="1870" spans="2:16" ht="12.75">
      <c r="B1870" s="114" t="str">
        <f>INDEX(SUM!D:D,MATCH(SUM!$F$3,SUM!B:B,0),0)</f>
        <v>P085</v>
      </c>
      <c r="E1870" s="116">
        <v>2020</v>
      </c>
      <c r="F1870" s="112" t="s">
        <v>8039</v>
      </c>
      <c r="G1870" s="117" t="s">
        <v>16859</v>
      </c>
      <c r="H1870" s="114" t="s">
        <v>6745</v>
      </c>
      <c r="I1870" s="113">
        <f>'19'!O62</f>
        <v>0</v>
      </c>
      <c r="N1870" s="112" t="s">
        <v>4712</v>
      </c>
      <c r="O1870" s="112" t="s">
        <v>634</v>
      </c>
      <c r="P1870" s="112" t="s">
        <v>4713</v>
      </c>
    </row>
    <row r="1871" spans="2:15" ht="12.75">
      <c r="B1871" s="114" t="str">
        <f>INDEX(SUM!D:D,MATCH(SUM!$F$3,SUM!B:B,0),0)</f>
        <v>P085</v>
      </c>
      <c r="E1871" s="116">
        <v>2020</v>
      </c>
      <c r="F1871" s="112" t="s">
        <v>8040</v>
      </c>
      <c r="G1871" s="117" t="s">
        <v>16860</v>
      </c>
      <c r="H1871" s="114" t="s">
        <v>6745</v>
      </c>
      <c r="I1871" s="113">
        <f>'19'!O63</f>
        <v>0</v>
      </c>
      <c r="N1871" s="112" t="s">
        <v>4714</v>
      </c>
      <c r="O1871" s="112" t="s">
        <v>634</v>
      </c>
    </row>
    <row r="1872" spans="2:15" ht="12.75">
      <c r="B1872" s="114" t="str">
        <f>INDEX(SUM!D:D,MATCH(SUM!$F$3,SUM!B:B,0),0)</f>
        <v>P085</v>
      </c>
      <c r="E1872" s="116">
        <v>2020</v>
      </c>
      <c r="F1872" s="112" t="s">
        <v>8041</v>
      </c>
      <c r="G1872" s="117" t="s">
        <v>16861</v>
      </c>
      <c r="H1872" s="114" t="s">
        <v>6745</v>
      </c>
      <c r="I1872" s="113">
        <f>'19'!O64</f>
        <v>0</v>
      </c>
      <c r="N1872" s="112" t="s">
        <v>4715</v>
      </c>
      <c r="O1872" s="112" t="s">
        <v>634</v>
      </c>
    </row>
    <row r="1873" spans="2:15" ht="12.75">
      <c r="B1873" s="114" t="str">
        <f>INDEX(SUM!D:D,MATCH(SUM!$F$3,SUM!B:B,0),0)</f>
        <v>P085</v>
      </c>
      <c r="E1873" s="116">
        <v>2020</v>
      </c>
      <c r="F1873" s="112" t="s">
        <v>8042</v>
      </c>
      <c r="G1873" s="117" t="s">
        <v>16862</v>
      </c>
      <c r="H1873" s="114" t="s">
        <v>6745</v>
      </c>
      <c r="I1873" s="113">
        <f>'19'!O65</f>
        <v>0</v>
      </c>
      <c r="N1873" s="112" t="s">
        <v>4716</v>
      </c>
      <c r="O1873" s="112" t="s">
        <v>634</v>
      </c>
    </row>
    <row r="1874" spans="2:15" ht="12.75">
      <c r="B1874" s="114" t="str">
        <f>INDEX(SUM!D:D,MATCH(SUM!$F$3,SUM!B:B,0),0)</f>
        <v>P085</v>
      </c>
      <c r="E1874" s="116">
        <v>2020</v>
      </c>
      <c r="F1874" s="112" t="s">
        <v>8043</v>
      </c>
      <c r="G1874" s="117" t="s">
        <v>16863</v>
      </c>
      <c r="H1874" s="114" t="s">
        <v>6745</v>
      </c>
      <c r="I1874" s="113">
        <f>'19'!O66</f>
        <v>0</v>
      </c>
      <c r="N1874" s="112" t="s">
        <v>4717</v>
      </c>
      <c r="O1874" s="112" t="s">
        <v>634</v>
      </c>
    </row>
    <row r="1875" spans="2:16" ht="12.75">
      <c r="B1875" s="114" t="str">
        <f>INDEX(SUM!D:D,MATCH(SUM!$F$3,SUM!B:B,0),0)</f>
        <v>P085</v>
      </c>
      <c r="E1875" s="116">
        <v>2020</v>
      </c>
      <c r="F1875" s="112" t="s">
        <v>8044</v>
      </c>
      <c r="G1875" s="117" t="s">
        <v>16864</v>
      </c>
      <c r="H1875" s="114" t="s">
        <v>6745</v>
      </c>
      <c r="I1875" s="113">
        <f>'19'!O67</f>
        <v>0</v>
      </c>
      <c r="N1875" s="112" t="s">
        <v>4718</v>
      </c>
      <c r="O1875" s="112" t="s">
        <v>634</v>
      </c>
      <c r="P1875" s="112" t="s">
        <v>4700</v>
      </c>
    </row>
    <row r="1876" spans="2:16" ht="12.75">
      <c r="B1876" s="114" t="str">
        <f>INDEX(SUM!D:D,MATCH(SUM!$F$3,SUM!B:B,0),0)</f>
        <v>P085</v>
      </c>
      <c r="E1876" s="116">
        <v>2020</v>
      </c>
      <c r="F1876" s="112" t="s">
        <v>8045</v>
      </c>
      <c r="G1876" s="117" t="s">
        <v>16865</v>
      </c>
      <c r="H1876" s="114" t="s">
        <v>6745</v>
      </c>
      <c r="I1876" s="113">
        <f>'19'!O68</f>
        <v>0</v>
      </c>
      <c r="N1876" s="112" t="s">
        <v>4719</v>
      </c>
      <c r="O1876" s="112" t="s">
        <v>634</v>
      </c>
      <c r="P1876" s="112" t="s">
        <v>4700</v>
      </c>
    </row>
    <row r="1877" spans="2:16" ht="12.75">
      <c r="B1877" s="114" t="str">
        <f>INDEX(SUM!D:D,MATCH(SUM!$F$3,SUM!B:B,0),0)</f>
        <v>P085</v>
      </c>
      <c r="E1877" s="116">
        <v>2020</v>
      </c>
      <c r="F1877" s="112" t="s">
        <v>8046</v>
      </c>
      <c r="G1877" s="117" t="s">
        <v>16866</v>
      </c>
      <c r="H1877" s="114" t="s">
        <v>6745</v>
      </c>
      <c r="I1877" s="113">
        <f>'19'!O69</f>
        <v>0</v>
      </c>
      <c r="N1877" s="112" t="s">
        <v>4720</v>
      </c>
      <c r="O1877" s="112" t="s">
        <v>634</v>
      </c>
      <c r="P1877" s="112" t="s">
        <v>4721</v>
      </c>
    </row>
    <row r="1878" spans="2:16" ht="12.75">
      <c r="B1878" s="114" t="str">
        <f>INDEX(SUM!D:D,MATCH(SUM!$F$3,SUM!B:B,0),0)</f>
        <v>P085</v>
      </c>
      <c r="E1878" s="116">
        <v>2020</v>
      </c>
      <c r="F1878" s="112" t="s">
        <v>8047</v>
      </c>
      <c r="G1878" s="117" t="s">
        <v>16867</v>
      </c>
      <c r="H1878" s="114" t="s">
        <v>6745</v>
      </c>
      <c r="I1878" s="113">
        <f>'19'!O70</f>
        <v>0</v>
      </c>
      <c r="N1878" s="112" t="s">
        <v>4722</v>
      </c>
      <c r="O1878" s="112" t="s">
        <v>634</v>
      </c>
      <c r="P1878" s="112" t="s">
        <v>4723</v>
      </c>
    </row>
    <row r="1879" spans="2:16" ht="12.75">
      <c r="B1879" s="114" t="str">
        <f>INDEX(SUM!D:D,MATCH(SUM!$F$3,SUM!B:B,0),0)</f>
        <v>P085</v>
      </c>
      <c r="E1879" s="116">
        <v>2020</v>
      </c>
      <c r="F1879" s="112" t="s">
        <v>8048</v>
      </c>
      <c r="G1879" s="117" t="s">
        <v>16868</v>
      </c>
      <c r="H1879" s="114" t="s">
        <v>6745</v>
      </c>
      <c r="I1879" s="113">
        <f>'19'!O71</f>
        <v>0</v>
      </c>
      <c r="N1879" s="112" t="s">
        <v>4724</v>
      </c>
      <c r="O1879" s="112" t="s">
        <v>634</v>
      </c>
      <c r="P1879" s="112" t="s">
        <v>4723</v>
      </c>
    </row>
    <row r="1880" spans="2:16" ht="12.75">
      <c r="B1880" s="114" t="str">
        <f>INDEX(SUM!D:D,MATCH(SUM!$F$3,SUM!B:B,0),0)</f>
        <v>P085</v>
      </c>
      <c r="E1880" s="116">
        <v>2020</v>
      </c>
      <c r="F1880" s="112" t="s">
        <v>8049</v>
      </c>
      <c r="G1880" s="117" t="s">
        <v>16869</v>
      </c>
      <c r="H1880" s="114" t="s">
        <v>6745</v>
      </c>
      <c r="I1880" s="113">
        <f>'19'!O72</f>
        <v>0</v>
      </c>
      <c r="N1880" s="112" t="s">
        <v>4725</v>
      </c>
      <c r="O1880" s="112" t="s">
        <v>634</v>
      </c>
      <c r="P1880" s="112" t="s">
        <v>4723</v>
      </c>
    </row>
    <row r="1881" spans="2:16" ht="12.75">
      <c r="B1881" s="114" t="str">
        <f>INDEX(SUM!D:D,MATCH(SUM!$F$3,SUM!B:B,0),0)</f>
        <v>P085</v>
      </c>
      <c r="E1881" s="116">
        <v>2020</v>
      </c>
      <c r="F1881" s="112" t="s">
        <v>8050</v>
      </c>
      <c r="G1881" s="117" t="s">
        <v>16870</v>
      </c>
      <c r="H1881" s="114" t="s">
        <v>6745</v>
      </c>
      <c r="I1881" s="113">
        <f>'19'!O73</f>
        <v>0</v>
      </c>
      <c r="N1881" s="112" t="s">
        <v>4726</v>
      </c>
      <c r="O1881" s="112" t="s">
        <v>634</v>
      </c>
      <c r="P1881" s="112" t="s">
        <v>3992</v>
      </c>
    </row>
    <row r="1882" spans="2:16" ht="12.75">
      <c r="B1882" s="114" t="str">
        <f>INDEX(SUM!D:D,MATCH(SUM!$F$3,SUM!B:B,0),0)</f>
        <v>P085</v>
      </c>
      <c r="E1882" s="116">
        <v>2020</v>
      </c>
      <c r="F1882" s="112" t="s">
        <v>8051</v>
      </c>
      <c r="G1882" s="117" t="s">
        <v>16871</v>
      </c>
      <c r="H1882" s="114" t="s">
        <v>6745</v>
      </c>
      <c r="I1882" s="113">
        <f>'19'!O74</f>
        <v>0</v>
      </c>
      <c r="N1882" s="112" t="s">
        <v>4727</v>
      </c>
      <c r="O1882" s="112" t="s">
        <v>634</v>
      </c>
      <c r="P1882" s="112" t="s">
        <v>3992</v>
      </c>
    </row>
    <row r="1883" spans="2:16" ht="12.75">
      <c r="B1883" s="114" t="str">
        <f>INDEX(SUM!D:D,MATCH(SUM!$F$3,SUM!B:B,0),0)</f>
        <v>P085</v>
      </c>
      <c r="E1883" s="116">
        <v>2020</v>
      </c>
      <c r="F1883" s="112" t="s">
        <v>8052</v>
      </c>
      <c r="G1883" s="117" t="s">
        <v>16872</v>
      </c>
      <c r="H1883" s="114" t="s">
        <v>6745</v>
      </c>
      <c r="I1883" s="113">
        <f>'19'!O75</f>
        <v>0</v>
      </c>
      <c r="N1883" s="112" t="s">
        <v>4728</v>
      </c>
      <c r="O1883" s="112" t="s">
        <v>634</v>
      </c>
      <c r="P1883" s="112" t="s">
        <v>3992</v>
      </c>
    </row>
    <row r="1884" spans="2:16" ht="12.75">
      <c r="B1884" s="114" t="str">
        <f>INDEX(SUM!D:D,MATCH(SUM!$F$3,SUM!B:B,0),0)</f>
        <v>P085</v>
      </c>
      <c r="E1884" s="116">
        <v>2020</v>
      </c>
      <c r="F1884" s="112" t="s">
        <v>8053</v>
      </c>
      <c r="G1884" s="117" t="s">
        <v>16873</v>
      </c>
      <c r="H1884" s="114" t="s">
        <v>6745</v>
      </c>
      <c r="I1884" s="113">
        <f>'19'!O76</f>
        <v>0</v>
      </c>
      <c r="N1884" s="112" t="s">
        <v>4729</v>
      </c>
      <c r="O1884" s="112" t="s">
        <v>634</v>
      </c>
      <c r="P1884" s="112" t="s">
        <v>3992</v>
      </c>
    </row>
    <row r="1885" spans="2:16" ht="12.75">
      <c r="B1885" s="114" t="str">
        <f>INDEX(SUM!D:D,MATCH(SUM!$F$3,SUM!B:B,0),0)</f>
        <v>P085</v>
      </c>
      <c r="E1885" s="116">
        <v>2020</v>
      </c>
      <c r="F1885" s="112" t="s">
        <v>8054</v>
      </c>
      <c r="G1885" s="117" t="s">
        <v>16874</v>
      </c>
      <c r="H1885" s="114" t="s">
        <v>6745</v>
      </c>
      <c r="I1885" s="113">
        <f>'19'!O77</f>
        <v>0</v>
      </c>
      <c r="N1885" s="112" t="s">
        <v>4730</v>
      </c>
      <c r="O1885" s="112" t="s">
        <v>634</v>
      </c>
      <c r="P1885" s="112" t="s">
        <v>4723</v>
      </c>
    </row>
    <row r="1886" spans="2:16" ht="12.75">
      <c r="B1886" s="114" t="str">
        <f>INDEX(SUM!D:D,MATCH(SUM!$F$3,SUM!B:B,0),0)</f>
        <v>P085</v>
      </c>
      <c r="E1886" s="116">
        <v>2020</v>
      </c>
      <c r="F1886" s="112" t="s">
        <v>8055</v>
      </c>
      <c r="G1886" s="117" t="s">
        <v>16875</v>
      </c>
      <c r="H1886" s="114" t="s">
        <v>6745</v>
      </c>
      <c r="I1886" s="113">
        <f>'19'!O78</f>
        <v>0</v>
      </c>
      <c r="N1886" s="112" t="s">
        <v>4731</v>
      </c>
      <c r="O1886" s="112" t="s">
        <v>634</v>
      </c>
      <c r="P1886" s="112" t="s">
        <v>4723</v>
      </c>
    </row>
    <row r="1887" spans="2:16" ht="12.75">
      <c r="B1887" s="114" t="str">
        <f>INDEX(SUM!D:D,MATCH(SUM!$F$3,SUM!B:B,0),0)</f>
        <v>P085</v>
      </c>
      <c r="E1887" s="116">
        <v>2020</v>
      </c>
      <c r="F1887" s="112" t="s">
        <v>8056</v>
      </c>
      <c r="G1887" s="117" t="s">
        <v>16876</v>
      </c>
      <c r="H1887" s="114" t="s">
        <v>6745</v>
      </c>
      <c r="I1887" s="113">
        <f>'19'!O79</f>
        <v>0</v>
      </c>
      <c r="N1887" s="112" t="s">
        <v>4732</v>
      </c>
      <c r="O1887" s="112" t="s">
        <v>634</v>
      </c>
      <c r="P1887" s="112" t="s">
        <v>4723</v>
      </c>
    </row>
    <row r="1888" spans="2:16" ht="12.75">
      <c r="B1888" s="114" t="str">
        <f>INDEX(SUM!D:D,MATCH(SUM!$F$3,SUM!B:B,0),0)</f>
        <v>P085</v>
      </c>
      <c r="E1888" s="116">
        <v>2020</v>
      </c>
      <c r="F1888" s="112" t="s">
        <v>8057</v>
      </c>
      <c r="G1888" s="117" t="s">
        <v>16877</v>
      </c>
      <c r="H1888" s="114" t="s">
        <v>6745</v>
      </c>
      <c r="I1888" s="113">
        <f>'19'!O80</f>
        <v>0</v>
      </c>
      <c r="N1888" s="112" t="s">
        <v>4733</v>
      </c>
      <c r="O1888" s="112" t="s">
        <v>634</v>
      </c>
      <c r="P1888" s="112" t="s">
        <v>3992</v>
      </c>
    </row>
    <row r="1889" spans="2:16" ht="12.75">
      <c r="B1889" s="114" t="str">
        <f>INDEX(SUM!D:D,MATCH(SUM!$F$3,SUM!B:B,0),0)</f>
        <v>P085</v>
      </c>
      <c r="E1889" s="116">
        <v>2020</v>
      </c>
      <c r="F1889" s="112" t="s">
        <v>8058</v>
      </c>
      <c r="G1889" s="117" t="s">
        <v>16878</v>
      </c>
      <c r="H1889" s="114" t="s">
        <v>6745</v>
      </c>
      <c r="I1889" s="113">
        <f>'19'!O81</f>
        <v>0</v>
      </c>
      <c r="N1889" s="112" t="s">
        <v>4734</v>
      </c>
      <c r="O1889" s="112" t="s">
        <v>634</v>
      </c>
      <c r="P1889" s="112" t="s">
        <v>3992</v>
      </c>
    </row>
    <row r="1890" spans="2:16" ht="12.75">
      <c r="B1890" s="114" t="str">
        <f>INDEX(SUM!D:D,MATCH(SUM!$F$3,SUM!B:B,0),0)</f>
        <v>P085</v>
      </c>
      <c r="E1890" s="116">
        <v>2020</v>
      </c>
      <c r="F1890" s="112" t="s">
        <v>8059</v>
      </c>
      <c r="G1890" s="117" t="s">
        <v>16879</v>
      </c>
      <c r="H1890" s="114" t="s">
        <v>6745</v>
      </c>
      <c r="I1890" s="113">
        <f>'19'!O82</f>
        <v>0</v>
      </c>
      <c r="N1890" s="112" t="s">
        <v>4735</v>
      </c>
      <c r="O1890" s="112" t="s">
        <v>634</v>
      </c>
      <c r="P1890" s="112" t="s">
        <v>3992</v>
      </c>
    </row>
    <row r="1891" spans="2:16" ht="12.75">
      <c r="B1891" s="114" t="str">
        <f>INDEX(SUM!D:D,MATCH(SUM!$F$3,SUM!B:B,0),0)</f>
        <v>P085</v>
      </c>
      <c r="E1891" s="116">
        <v>2020</v>
      </c>
      <c r="F1891" s="112" t="s">
        <v>8060</v>
      </c>
      <c r="G1891" s="117" t="s">
        <v>16880</v>
      </c>
      <c r="H1891" s="114" t="s">
        <v>6745</v>
      </c>
      <c r="I1891" s="113">
        <f>'19'!O83</f>
        <v>0</v>
      </c>
      <c r="N1891" s="112" t="s">
        <v>4736</v>
      </c>
      <c r="O1891" s="112" t="s">
        <v>634</v>
      </c>
      <c r="P1891" s="112" t="s">
        <v>4723</v>
      </c>
    </row>
    <row r="1892" spans="2:16" ht="12.75">
      <c r="B1892" s="114" t="str">
        <f>INDEX(SUM!D:D,MATCH(SUM!$F$3,SUM!B:B,0),0)</f>
        <v>P085</v>
      </c>
      <c r="E1892" s="116">
        <v>2020</v>
      </c>
      <c r="F1892" s="112" t="s">
        <v>8061</v>
      </c>
      <c r="G1892" s="117" t="s">
        <v>16881</v>
      </c>
      <c r="H1892" s="114" t="s">
        <v>6745</v>
      </c>
      <c r="I1892" s="113">
        <f>'19'!O84</f>
        <v>0</v>
      </c>
      <c r="N1892" s="112" t="s">
        <v>4737</v>
      </c>
      <c r="O1892" s="112" t="s">
        <v>634</v>
      </c>
      <c r="P1892" s="112" t="s">
        <v>4723</v>
      </c>
    </row>
    <row r="1893" spans="2:16" ht="12.75">
      <c r="B1893" s="114" t="str">
        <f>INDEX(SUM!D:D,MATCH(SUM!$F$3,SUM!B:B,0),0)</f>
        <v>P085</v>
      </c>
      <c r="E1893" s="116">
        <v>2020</v>
      </c>
      <c r="F1893" s="112" t="s">
        <v>8062</v>
      </c>
      <c r="G1893" s="117" t="s">
        <v>16882</v>
      </c>
      <c r="H1893" s="114" t="s">
        <v>6745</v>
      </c>
      <c r="I1893" s="113">
        <f>'19'!O85</f>
        <v>0</v>
      </c>
      <c r="N1893" s="112" t="s">
        <v>4738</v>
      </c>
      <c r="O1893" s="112" t="s">
        <v>634</v>
      </c>
      <c r="P1893" s="112" t="s">
        <v>4723</v>
      </c>
    </row>
    <row r="1894" spans="2:16" ht="12.75">
      <c r="B1894" s="114" t="str">
        <f>INDEX(SUM!D:D,MATCH(SUM!$F$3,SUM!B:B,0),0)</f>
        <v>P085</v>
      </c>
      <c r="E1894" s="116">
        <v>2020</v>
      </c>
      <c r="F1894" s="112" t="s">
        <v>8063</v>
      </c>
      <c r="G1894" s="117" t="s">
        <v>16883</v>
      </c>
      <c r="H1894" s="114" t="s">
        <v>6745</v>
      </c>
      <c r="I1894" s="113">
        <f>'19'!O86</f>
        <v>0</v>
      </c>
      <c r="N1894" s="112" t="s">
        <v>4739</v>
      </c>
      <c r="O1894" s="112" t="s">
        <v>634</v>
      </c>
      <c r="P1894" s="112" t="s">
        <v>4740</v>
      </c>
    </row>
    <row r="1895" spans="2:15" ht="12.75">
      <c r="B1895" s="114" t="str">
        <f>INDEX(SUM!D:D,MATCH(SUM!$F$3,SUM!B:B,0),0)</f>
        <v>P085</v>
      </c>
      <c r="E1895" s="116">
        <v>2020</v>
      </c>
      <c r="F1895" s="112" t="s">
        <v>8064</v>
      </c>
      <c r="G1895" s="117" t="s">
        <v>16884</v>
      </c>
      <c r="H1895" s="114" t="s">
        <v>6745</v>
      </c>
      <c r="I1895" s="113">
        <f>'19'!O87</f>
        <v>0</v>
      </c>
      <c r="N1895" s="112" t="s">
        <v>4741</v>
      </c>
      <c r="O1895" s="112" t="s">
        <v>634</v>
      </c>
    </row>
    <row r="1896" spans="2:15" ht="12.75">
      <c r="B1896" s="114" t="str">
        <f>INDEX(SUM!D:D,MATCH(SUM!$F$3,SUM!B:B,0),0)</f>
        <v>P085</v>
      </c>
      <c r="E1896" s="116">
        <v>2020</v>
      </c>
      <c r="F1896" s="112" t="s">
        <v>8065</v>
      </c>
      <c r="G1896" s="117" t="s">
        <v>16885</v>
      </c>
      <c r="H1896" s="114" t="s">
        <v>6745</v>
      </c>
      <c r="I1896" s="113">
        <f>'19'!O88</f>
        <v>0</v>
      </c>
      <c r="N1896" s="112" t="s">
        <v>4742</v>
      </c>
      <c r="O1896" s="112" t="s">
        <v>634</v>
      </c>
    </row>
    <row r="1897" spans="2:15" ht="12.75">
      <c r="B1897" s="114" t="str">
        <f>INDEX(SUM!D:D,MATCH(SUM!$F$3,SUM!B:B,0),0)</f>
        <v>P085</v>
      </c>
      <c r="E1897" s="116">
        <v>2020</v>
      </c>
      <c r="F1897" s="112" t="s">
        <v>8066</v>
      </c>
      <c r="G1897" s="117" t="s">
        <v>16886</v>
      </c>
      <c r="H1897" s="114" t="s">
        <v>6745</v>
      </c>
      <c r="I1897" s="113">
        <f>'19'!O89</f>
        <v>0</v>
      </c>
      <c r="N1897" s="112" t="s">
        <v>4743</v>
      </c>
      <c r="O1897" s="112" t="s">
        <v>634</v>
      </c>
    </row>
    <row r="1898" spans="2:15" ht="12.75">
      <c r="B1898" s="114" t="str">
        <f>INDEX(SUM!D:D,MATCH(SUM!$F$3,SUM!B:B,0),0)</f>
        <v>P085</v>
      </c>
      <c r="E1898" s="116">
        <v>2020</v>
      </c>
      <c r="F1898" s="112" t="s">
        <v>8067</v>
      </c>
      <c r="G1898" s="117" t="s">
        <v>16887</v>
      </c>
      <c r="H1898" s="114" t="s">
        <v>6745</v>
      </c>
      <c r="I1898" s="113">
        <f>'19'!O90</f>
        <v>0</v>
      </c>
      <c r="N1898" s="112" t="s">
        <v>4744</v>
      </c>
      <c r="O1898" s="112" t="s">
        <v>634</v>
      </c>
    </row>
    <row r="1899" spans="2:15" ht="12.75">
      <c r="B1899" s="114" t="str">
        <f>INDEX(SUM!D:D,MATCH(SUM!$F$3,SUM!B:B,0),0)</f>
        <v>P085</v>
      </c>
      <c r="E1899" s="116">
        <v>2020</v>
      </c>
      <c r="F1899" s="112" t="s">
        <v>8068</v>
      </c>
      <c r="G1899" s="117" t="s">
        <v>16888</v>
      </c>
      <c r="H1899" s="114" t="s">
        <v>6745</v>
      </c>
      <c r="I1899" s="113">
        <f>'19'!O91</f>
        <v>0</v>
      </c>
      <c r="N1899" s="112" t="s">
        <v>4745</v>
      </c>
      <c r="O1899" s="112" t="s">
        <v>634</v>
      </c>
    </row>
    <row r="1900" spans="2:15" ht="12.75">
      <c r="B1900" s="114" t="str">
        <f>INDEX(SUM!D:D,MATCH(SUM!$F$3,SUM!B:B,0),0)</f>
        <v>P085</v>
      </c>
      <c r="E1900" s="116">
        <v>2020</v>
      </c>
      <c r="F1900" s="112" t="s">
        <v>8069</v>
      </c>
      <c r="G1900" s="117" t="s">
        <v>16889</v>
      </c>
      <c r="H1900" s="114" t="s">
        <v>6745</v>
      </c>
      <c r="I1900" s="113">
        <f>'19'!O92</f>
        <v>0</v>
      </c>
      <c r="N1900" s="112" t="s">
        <v>4746</v>
      </c>
      <c r="O1900" s="112" t="s">
        <v>634</v>
      </c>
    </row>
    <row r="1901" spans="2:16" ht="12.75">
      <c r="B1901" s="114" t="str">
        <f>INDEX(SUM!D:D,MATCH(SUM!$F$3,SUM!B:B,0),0)</f>
        <v>P085</v>
      </c>
      <c r="E1901" s="116">
        <v>2020</v>
      </c>
      <c r="F1901" s="112" t="s">
        <v>8070</v>
      </c>
      <c r="G1901" s="117" t="s">
        <v>16890</v>
      </c>
      <c r="H1901" s="114" t="s">
        <v>6745</v>
      </c>
      <c r="I1901" s="113">
        <f>'19'!O93</f>
        <v>0</v>
      </c>
      <c r="N1901" s="112" t="s">
        <v>4747</v>
      </c>
      <c r="O1901" s="112" t="s">
        <v>634</v>
      </c>
      <c r="P1901" s="112" t="s">
        <v>4748</v>
      </c>
    </row>
    <row r="1902" spans="2:16" ht="12.75">
      <c r="B1902" s="114" t="str">
        <f>INDEX(SUM!D:D,MATCH(SUM!$F$3,SUM!B:B,0),0)</f>
        <v>P085</v>
      </c>
      <c r="E1902" s="116">
        <v>2020</v>
      </c>
      <c r="F1902" s="112" t="s">
        <v>8071</v>
      </c>
      <c r="G1902" s="117" t="s">
        <v>16891</v>
      </c>
      <c r="H1902" s="114" t="s">
        <v>6745</v>
      </c>
      <c r="I1902" s="113">
        <f>'19'!O94</f>
        <v>0</v>
      </c>
      <c r="N1902" s="112" t="s">
        <v>4749</v>
      </c>
      <c r="O1902" s="112" t="s">
        <v>634</v>
      </c>
      <c r="P1902" s="112" t="s">
        <v>4750</v>
      </c>
    </row>
    <row r="1903" spans="2:16" ht="12.75">
      <c r="B1903" s="114" t="str">
        <f>INDEX(SUM!D:D,MATCH(SUM!$F$3,SUM!B:B,0),0)</f>
        <v>P085</v>
      </c>
      <c r="E1903" s="116">
        <v>2020</v>
      </c>
      <c r="F1903" s="112" t="s">
        <v>8072</v>
      </c>
      <c r="G1903" s="117" t="s">
        <v>16892</v>
      </c>
      <c r="H1903" s="114" t="s">
        <v>6745</v>
      </c>
      <c r="I1903" s="113">
        <f>'19'!O95</f>
        <v>0</v>
      </c>
      <c r="N1903" s="112" t="s">
        <v>4751</v>
      </c>
      <c r="O1903" s="112" t="s">
        <v>634</v>
      </c>
      <c r="P1903" s="112" t="s">
        <v>4532</v>
      </c>
    </row>
    <row r="1904" spans="2:16" ht="12.75">
      <c r="B1904" s="114" t="str">
        <f>INDEX(SUM!D:D,MATCH(SUM!$F$3,SUM!B:B,0),0)</f>
        <v>P085</v>
      </c>
      <c r="E1904" s="116">
        <v>2020</v>
      </c>
      <c r="F1904" s="112" t="s">
        <v>8073</v>
      </c>
      <c r="G1904" s="117" t="s">
        <v>16893</v>
      </c>
      <c r="H1904" s="114" t="s">
        <v>6745</v>
      </c>
      <c r="I1904" s="113">
        <f>'19'!O96</f>
        <v>0</v>
      </c>
      <c r="N1904" s="112" t="s">
        <v>4752</v>
      </c>
      <c r="O1904" s="112" t="s">
        <v>634</v>
      </c>
      <c r="P1904" s="112" t="s">
        <v>4753</v>
      </c>
    </row>
    <row r="1905" spans="2:16" ht="12.75">
      <c r="B1905" s="114" t="str">
        <f>INDEX(SUM!D:D,MATCH(SUM!$F$3,SUM!B:B,0),0)</f>
        <v>P085</v>
      </c>
      <c r="E1905" s="116">
        <v>2020</v>
      </c>
      <c r="F1905" s="112" t="s">
        <v>8074</v>
      </c>
      <c r="G1905" s="117" t="s">
        <v>16894</v>
      </c>
      <c r="H1905" s="114" t="s">
        <v>6745</v>
      </c>
      <c r="I1905" s="113">
        <f>'19'!O97</f>
        <v>0</v>
      </c>
      <c r="N1905" s="112" t="s">
        <v>4754</v>
      </c>
      <c r="O1905" s="112" t="s">
        <v>634</v>
      </c>
      <c r="P1905" s="112" t="s">
        <v>4753</v>
      </c>
    </row>
    <row r="1906" spans="2:16" ht="12.75">
      <c r="B1906" s="114" t="str">
        <f>INDEX(SUM!D:D,MATCH(SUM!$F$3,SUM!B:B,0),0)</f>
        <v>P085</v>
      </c>
      <c r="E1906" s="116">
        <v>2020</v>
      </c>
      <c r="F1906" s="112" t="s">
        <v>8075</v>
      </c>
      <c r="G1906" s="117" t="s">
        <v>16895</v>
      </c>
      <c r="H1906" s="114" t="s">
        <v>6745</v>
      </c>
      <c r="I1906" s="113">
        <f>'19'!O98</f>
        <v>0</v>
      </c>
      <c r="N1906" s="112" t="s">
        <v>4755</v>
      </c>
      <c r="O1906" s="112" t="s">
        <v>634</v>
      </c>
      <c r="P1906" s="112" t="s">
        <v>4753</v>
      </c>
    </row>
    <row r="1907" spans="2:16" ht="12.75">
      <c r="B1907" s="114" t="str">
        <f>INDEX(SUM!D:D,MATCH(SUM!$F$3,SUM!B:B,0),0)</f>
        <v>P085</v>
      </c>
      <c r="E1907" s="116">
        <v>2020</v>
      </c>
      <c r="F1907" s="112" t="s">
        <v>8076</v>
      </c>
      <c r="G1907" s="117" t="s">
        <v>16896</v>
      </c>
      <c r="H1907" s="114" t="s">
        <v>6745</v>
      </c>
      <c r="I1907" s="113">
        <f>'19'!O99</f>
        <v>0</v>
      </c>
      <c r="N1907" s="112" t="s">
        <v>4756</v>
      </c>
      <c r="O1907" s="112" t="s">
        <v>634</v>
      </c>
      <c r="P1907" s="112" t="s">
        <v>4753</v>
      </c>
    </row>
    <row r="1908" spans="2:16" ht="12.75">
      <c r="B1908" s="114" t="str">
        <f>INDEX(SUM!D:D,MATCH(SUM!$F$3,SUM!B:B,0),0)</f>
        <v>P085</v>
      </c>
      <c r="E1908" s="116">
        <v>2020</v>
      </c>
      <c r="F1908" s="112" t="s">
        <v>8077</v>
      </c>
      <c r="G1908" s="117" t="s">
        <v>16897</v>
      </c>
      <c r="H1908" s="114" t="s">
        <v>6745</v>
      </c>
      <c r="I1908" s="113">
        <f>'19'!O100</f>
        <v>0</v>
      </c>
      <c r="N1908" s="112" t="s">
        <v>4757</v>
      </c>
      <c r="O1908" s="112" t="s">
        <v>634</v>
      </c>
      <c r="P1908" s="112" t="s">
        <v>4753</v>
      </c>
    </row>
    <row r="1909" spans="5:15" ht="12.75">
      <c r="E1909" s="116"/>
      <c r="N1909" s="112" t="s">
        <v>4758</v>
      </c>
      <c r="O1909" s="112" t="s">
        <v>634</v>
      </c>
    </row>
    <row r="1910" spans="2:15" ht="12.75">
      <c r="B1910" s="114" t="str">
        <f>INDEX(SUM!D:D,MATCH(SUM!$F$3,SUM!B:B,0),0)</f>
        <v>P085</v>
      </c>
      <c r="E1910" s="116">
        <v>2020</v>
      </c>
      <c r="F1910" s="112" t="s">
        <v>8078</v>
      </c>
      <c r="G1910" s="117" t="s">
        <v>15638</v>
      </c>
      <c r="H1910" s="114" t="s">
        <v>16898</v>
      </c>
      <c r="I1910" s="113" t="str">
        <f>'20'!B11</f>
        <v>UNIDADE MISTA JOANA AMÉLIA CAVALCANTI</v>
      </c>
      <c r="N1910" s="112" t="s">
        <v>4759</v>
      </c>
      <c r="O1910" s="112" t="s">
        <v>634</v>
      </c>
    </row>
    <row r="1911" spans="2:15" ht="12.75">
      <c r="B1911" s="114" t="str">
        <f>INDEX(SUM!D:D,MATCH(SUM!$F$3,SUM!B:B,0),0)</f>
        <v>P085</v>
      </c>
      <c r="E1911" s="116">
        <v>2020</v>
      </c>
      <c r="F1911" s="112" t="s">
        <v>8079</v>
      </c>
      <c r="G1911" s="117" t="s">
        <v>15639</v>
      </c>
      <c r="H1911" s="114" t="s">
        <v>16898</v>
      </c>
      <c r="I1911" s="113">
        <f>'20'!B12</f>
        <v>0</v>
      </c>
      <c r="N1911" s="112" t="s">
        <v>4760</v>
      </c>
      <c r="O1911" s="112" t="s">
        <v>634</v>
      </c>
    </row>
    <row r="1912" spans="2:15" ht="12.75">
      <c r="B1912" s="114" t="str">
        <f>INDEX(SUM!D:D,MATCH(SUM!$F$3,SUM!B:B,0),0)</f>
        <v>P085</v>
      </c>
      <c r="E1912" s="116">
        <v>2020</v>
      </c>
      <c r="F1912" s="112" t="s">
        <v>8080</v>
      </c>
      <c r="G1912" s="117" t="s">
        <v>15640</v>
      </c>
      <c r="H1912" s="114" t="s">
        <v>16898</v>
      </c>
      <c r="I1912" s="113">
        <f>'20'!B13</f>
        <v>0</v>
      </c>
      <c r="N1912" s="112" t="s">
        <v>4761</v>
      </c>
      <c r="O1912" s="112" t="s">
        <v>634</v>
      </c>
    </row>
    <row r="1913" spans="2:15" ht="12.75">
      <c r="B1913" s="114" t="str">
        <f>INDEX(SUM!D:D,MATCH(SUM!$F$3,SUM!B:B,0),0)</f>
        <v>P085</v>
      </c>
      <c r="E1913" s="116">
        <v>2020</v>
      </c>
      <c r="F1913" s="112" t="s">
        <v>8081</v>
      </c>
      <c r="G1913" s="117" t="s">
        <v>15641</v>
      </c>
      <c r="H1913" s="114" t="s">
        <v>16898</v>
      </c>
      <c r="I1913" s="113">
        <f>'20'!B14</f>
        <v>0</v>
      </c>
      <c r="N1913" s="112" t="s">
        <v>4762</v>
      </c>
      <c r="O1913" s="112" t="s">
        <v>634</v>
      </c>
    </row>
    <row r="1914" spans="2:15" ht="12.75">
      <c r="B1914" s="114" t="str">
        <f>INDEX(SUM!D:D,MATCH(SUM!$F$3,SUM!B:B,0),0)</f>
        <v>P085</v>
      </c>
      <c r="E1914" s="116">
        <v>2020</v>
      </c>
      <c r="F1914" s="112" t="s">
        <v>8082</v>
      </c>
      <c r="G1914" s="117" t="s">
        <v>15642</v>
      </c>
      <c r="H1914" s="114" t="s">
        <v>16898</v>
      </c>
      <c r="I1914" s="113">
        <f>'20'!B15</f>
        <v>0</v>
      </c>
      <c r="N1914" s="112" t="s">
        <v>4763</v>
      </c>
      <c r="O1914" s="112" t="s">
        <v>634</v>
      </c>
    </row>
    <row r="1915" spans="2:15" ht="12.75">
      <c r="B1915" s="114" t="str">
        <f>INDEX(SUM!D:D,MATCH(SUM!$F$3,SUM!B:B,0),0)</f>
        <v>P085</v>
      </c>
      <c r="E1915" s="116">
        <v>2020</v>
      </c>
      <c r="F1915" s="112" t="s">
        <v>8083</v>
      </c>
      <c r="G1915" s="117" t="s">
        <v>15643</v>
      </c>
      <c r="H1915" s="114" t="s">
        <v>16898</v>
      </c>
      <c r="I1915" s="113">
        <f>'20'!B16</f>
        <v>0</v>
      </c>
      <c r="N1915" s="112" t="s">
        <v>4764</v>
      </c>
      <c r="O1915" s="112" t="s">
        <v>634</v>
      </c>
    </row>
    <row r="1916" spans="2:15" ht="12.75">
      <c r="B1916" s="114" t="str">
        <f>INDEX(SUM!D:D,MATCH(SUM!$F$3,SUM!B:B,0),0)</f>
        <v>P085</v>
      </c>
      <c r="E1916" s="116">
        <v>2020</v>
      </c>
      <c r="F1916" s="112" t="s">
        <v>8084</v>
      </c>
      <c r="G1916" s="117" t="s">
        <v>15644</v>
      </c>
      <c r="H1916" s="114" t="s">
        <v>16898</v>
      </c>
      <c r="I1916" s="113">
        <f>'20'!B17</f>
        <v>0</v>
      </c>
      <c r="N1916" s="112" t="s">
        <v>4765</v>
      </c>
      <c r="O1916" s="112" t="s">
        <v>634</v>
      </c>
    </row>
    <row r="1917" spans="2:16" ht="12.75">
      <c r="B1917" s="114" t="str">
        <f>INDEX(SUM!D:D,MATCH(SUM!$F$3,SUM!B:B,0),0)</f>
        <v>P085</v>
      </c>
      <c r="E1917" s="116">
        <v>2020</v>
      </c>
      <c r="F1917" s="112" t="s">
        <v>8085</v>
      </c>
      <c r="G1917" s="117" t="s">
        <v>15645</v>
      </c>
      <c r="H1917" s="114" t="s">
        <v>16898</v>
      </c>
      <c r="I1917" s="113">
        <f>'20'!B18</f>
        <v>0</v>
      </c>
      <c r="N1917" s="112" t="s">
        <v>4766</v>
      </c>
      <c r="O1917" s="112" t="s">
        <v>634</v>
      </c>
      <c r="P1917" s="112" t="s">
        <v>4753</v>
      </c>
    </row>
    <row r="1918" spans="2:16" ht="12.75">
      <c r="B1918" s="114" t="str">
        <f>INDEX(SUM!D:D,MATCH(SUM!$F$3,SUM!B:B,0),0)</f>
        <v>P085</v>
      </c>
      <c r="E1918" s="116">
        <v>2020</v>
      </c>
      <c r="F1918" s="112" t="s">
        <v>8086</v>
      </c>
      <c r="G1918" s="117" t="s">
        <v>15646</v>
      </c>
      <c r="H1918" s="114" t="s">
        <v>16898</v>
      </c>
      <c r="I1918" s="113">
        <f>'20'!B19</f>
        <v>0</v>
      </c>
      <c r="N1918" s="112" t="s">
        <v>4767</v>
      </c>
      <c r="O1918" s="112" t="s">
        <v>634</v>
      </c>
      <c r="P1918" s="112" t="s">
        <v>4534</v>
      </c>
    </row>
    <row r="1919" spans="2:16" ht="12.75">
      <c r="B1919" s="114" t="str">
        <f>INDEX(SUM!D:D,MATCH(SUM!$F$3,SUM!B:B,0),0)</f>
        <v>P085</v>
      </c>
      <c r="E1919" s="116">
        <v>2020</v>
      </c>
      <c r="F1919" s="112" t="s">
        <v>8087</v>
      </c>
      <c r="G1919" s="117" t="s">
        <v>15647</v>
      </c>
      <c r="H1919" s="114" t="s">
        <v>16898</v>
      </c>
      <c r="I1919" s="113">
        <f>'20'!B20</f>
        <v>0</v>
      </c>
      <c r="N1919" s="112" t="s">
        <v>4768</v>
      </c>
      <c r="O1919" s="112" t="s">
        <v>634</v>
      </c>
      <c r="P1919" s="112" t="s">
        <v>4534</v>
      </c>
    </row>
    <row r="1920" spans="2:15" ht="12.75">
      <c r="B1920" s="114" t="str">
        <f>INDEX(SUM!D:D,MATCH(SUM!$F$3,SUM!B:B,0),0)</f>
        <v>P085</v>
      </c>
      <c r="E1920" s="116">
        <v>2020</v>
      </c>
      <c r="F1920" s="112" t="s">
        <v>8088</v>
      </c>
      <c r="G1920" s="117" t="s">
        <v>15648</v>
      </c>
      <c r="H1920" s="114" t="s">
        <v>16898</v>
      </c>
      <c r="I1920" s="113">
        <f>'20'!B21</f>
        <v>0</v>
      </c>
      <c r="N1920" s="112" t="s">
        <v>4769</v>
      </c>
      <c r="O1920" s="112" t="s">
        <v>634</v>
      </c>
    </row>
    <row r="1921" spans="2:16" ht="12.75">
      <c r="B1921" s="114" t="str">
        <f>INDEX(SUM!D:D,MATCH(SUM!$F$3,SUM!B:B,0),0)</f>
        <v>P085</v>
      </c>
      <c r="E1921" s="116">
        <v>2020</v>
      </c>
      <c r="F1921" s="112" t="s">
        <v>8089</v>
      </c>
      <c r="G1921" s="117" t="s">
        <v>15649</v>
      </c>
      <c r="H1921" s="114" t="s">
        <v>16898</v>
      </c>
      <c r="I1921" s="113">
        <f>'20'!B22</f>
        <v>0</v>
      </c>
      <c r="N1921" s="112" t="s">
        <v>4770</v>
      </c>
      <c r="O1921" s="112" t="s">
        <v>634</v>
      </c>
      <c r="P1921" s="112" t="s">
        <v>4771</v>
      </c>
    </row>
    <row r="1922" spans="2:15" ht="12.75">
      <c r="B1922" s="114" t="str">
        <f>INDEX(SUM!D:D,MATCH(SUM!$F$3,SUM!B:B,0),0)</f>
        <v>P085</v>
      </c>
      <c r="E1922" s="116">
        <v>2020</v>
      </c>
      <c r="F1922" s="112" t="s">
        <v>8090</v>
      </c>
      <c r="G1922" s="117" t="s">
        <v>15650</v>
      </c>
      <c r="H1922" s="114" t="s">
        <v>16898</v>
      </c>
      <c r="I1922" s="113">
        <f>'20'!B23</f>
        <v>0</v>
      </c>
      <c r="N1922" s="112" t="s">
        <v>4772</v>
      </c>
      <c r="O1922" s="112" t="s">
        <v>634</v>
      </c>
    </row>
    <row r="1923" spans="2:15" ht="12.75">
      <c r="B1923" s="114" t="str">
        <f>INDEX(SUM!D:D,MATCH(SUM!$F$3,SUM!B:B,0),0)</f>
        <v>P085</v>
      </c>
      <c r="E1923" s="116">
        <v>2020</v>
      </c>
      <c r="F1923" s="112" t="s">
        <v>8091</v>
      </c>
      <c r="G1923" s="117" t="s">
        <v>15651</v>
      </c>
      <c r="H1923" s="114" t="s">
        <v>16898</v>
      </c>
      <c r="I1923" s="113">
        <f>'20'!B24</f>
        <v>0</v>
      </c>
      <c r="N1923" s="112" t="s">
        <v>4773</v>
      </c>
      <c r="O1923" s="112" t="s">
        <v>634</v>
      </c>
    </row>
    <row r="1924" spans="2:15" ht="12.75">
      <c r="B1924" s="114" t="str">
        <f>INDEX(SUM!D:D,MATCH(SUM!$F$3,SUM!B:B,0),0)</f>
        <v>P085</v>
      </c>
      <c r="E1924" s="116">
        <v>2020</v>
      </c>
      <c r="F1924" s="112" t="s">
        <v>8092</v>
      </c>
      <c r="G1924" s="117" t="s">
        <v>15652</v>
      </c>
      <c r="H1924" s="114" t="s">
        <v>16898</v>
      </c>
      <c r="I1924" s="113">
        <f>'20'!B25</f>
        <v>0</v>
      </c>
      <c r="N1924" s="112" t="s">
        <v>4774</v>
      </c>
      <c r="O1924" s="112" t="s">
        <v>634</v>
      </c>
    </row>
    <row r="1925" spans="2:16" ht="12.75">
      <c r="B1925" s="114" t="str">
        <f>INDEX(SUM!D:D,MATCH(SUM!$F$3,SUM!B:B,0),0)</f>
        <v>P085</v>
      </c>
      <c r="E1925" s="116">
        <v>2020</v>
      </c>
      <c r="F1925" s="112" t="s">
        <v>8093</v>
      </c>
      <c r="G1925" s="117" t="s">
        <v>15653</v>
      </c>
      <c r="H1925" s="114" t="s">
        <v>16898</v>
      </c>
      <c r="I1925" s="113">
        <f>'20'!B26</f>
        <v>0</v>
      </c>
      <c r="N1925" s="112" t="s">
        <v>4775</v>
      </c>
      <c r="O1925" s="112" t="s">
        <v>634</v>
      </c>
      <c r="P1925" s="112" t="s">
        <v>4776</v>
      </c>
    </row>
    <row r="1926" spans="2:16" ht="12.75">
      <c r="B1926" s="114" t="str">
        <f>INDEX(SUM!D:D,MATCH(SUM!$F$3,SUM!B:B,0),0)</f>
        <v>P085</v>
      </c>
      <c r="E1926" s="116">
        <v>2020</v>
      </c>
      <c r="F1926" s="112" t="s">
        <v>8094</v>
      </c>
      <c r="G1926" s="117" t="s">
        <v>15654</v>
      </c>
      <c r="H1926" s="114" t="s">
        <v>16898</v>
      </c>
      <c r="I1926" s="113">
        <f>'20'!B27</f>
        <v>0</v>
      </c>
      <c r="N1926" s="112" t="s">
        <v>4777</v>
      </c>
      <c r="O1926" s="112" t="s">
        <v>634</v>
      </c>
      <c r="P1926" s="112" t="s">
        <v>4778</v>
      </c>
    </row>
    <row r="1927" spans="2:15" ht="12.75">
      <c r="B1927" s="114" t="str">
        <f>INDEX(SUM!D:D,MATCH(SUM!$F$3,SUM!B:B,0),0)</f>
        <v>P085</v>
      </c>
      <c r="E1927" s="116">
        <v>2020</v>
      </c>
      <c r="F1927" s="112" t="s">
        <v>8095</v>
      </c>
      <c r="G1927" s="117" t="s">
        <v>15655</v>
      </c>
      <c r="H1927" s="114" t="s">
        <v>16898</v>
      </c>
      <c r="I1927" s="113">
        <f>'20'!B28</f>
        <v>0</v>
      </c>
      <c r="N1927" s="112" t="s">
        <v>4779</v>
      </c>
      <c r="O1927" s="112" t="s">
        <v>634</v>
      </c>
    </row>
    <row r="1928" spans="2:15" ht="12.75">
      <c r="B1928" s="114" t="str">
        <f>INDEX(SUM!D:D,MATCH(SUM!$F$3,SUM!B:B,0),0)</f>
        <v>P085</v>
      </c>
      <c r="E1928" s="116">
        <v>2020</v>
      </c>
      <c r="F1928" s="112" t="s">
        <v>8096</v>
      </c>
      <c r="G1928" s="117" t="s">
        <v>15656</v>
      </c>
      <c r="H1928" s="114" t="s">
        <v>16898</v>
      </c>
      <c r="I1928" s="113">
        <f>'20'!B29</f>
        <v>0</v>
      </c>
      <c r="N1928" s="112" t="s">
        <v>4780</v>
      </c>
      <c r="O1928" s="112" t="s">
        <v>634</v>
      </c>
    </row>
    <row r="1929" spans="2:16" ht="12.75">
      <c r="B1929" s="114" t="str">
        <f>INDEX(SUM!D:D,MATCH(SUM!$F$3,SUM!B:B,0),0)</f>
        <v>P085</v>
      </c>
      <c r="E1929" s="116">
        <v>2020</v>
      </c>
      <c r="F1929" s="112" t="s">
        <v>8097</v>
      </c>
      <c r="G1929" s="117" t="s">
        <v>15657</v>
      </c>
      <c r="H1929" s="114" t="s">
        <v>16898</v>
      </c>
      <c r="I1929" s="113">
        <f>'20'!B30</f>
        <v>0</v>
      </c>
      <c r="N1929" s="112" t="s">
        <v>4781</v>
      </c>
      <c r="O1929" s="112" t="s">
        <v>634</v>
      </c>
      <c r="P1929" s="112" t="s">
        <v>4782</v>
      </c>
    </row>
    <row r="1930" spans="2:16" ht="12.75">
      <c r="B1930" s="114" t="str">
        <f>INDEX(SUM!D:D,MATCH(SUM!$F$3,SUM!B:B,0),0)</f>
        <v>P085</v>
      </c>
      <c r="E1930" s="116">
        <v>2020</v>
      </c>
      <c r="F1930" s="112" t="s">
        <v>8098</v>
      </c>
      <c r="G1930" s="117" t="s">
        <v>15658</v>
      </c>
      <c r="H1930" s="114" t="s">
        <v>16898</v>
      </c>
      <c r="I1930" s="113">
        <f>'20'!B31</f>
        <v>0</v>
      </c>
      <c r="N1930" s="112" t="s">
        <v>4783</v>
      </c>
      <c r="O1930" s="112" t="s">
        <v>634</v>
      </c>
      <c r="P1930" s="112" t="s">
        <v>4782</v>
      </c>
    </row>
    <row r="1931" spans="2:16" ht="12.75">
      <c r="B1931" s="114" t="str">
        <f>INDEX(SUM!D:D,MATCH(SUM!$F$3,SUM!B:B,0),0)</f>
        <v>P085</v>
      </c>
      <c r="E1931" s="116">
        <v>2020</v>
      </c>
      <c r="F1931" s="112" t="s">
        <v>8099</v>
      </c>
      <c r="G1931" s="117" t="s">
        <v>15659</v>
      </c>
      <c r="H1931" s="114" t="s">
        <v>16898</v>
      </c>
      <c r="I1931" s="113">
        <f>'20'!B32</f>
        <v>0</v>
      </c>
      <c r="N1931" s="112" t="s">
        <v>4784</v>
      </c>
      <c r="O1931" s="112" t="s">
        <v>634</v>
      </c>
      <c r="P1931" s="112" t="s">
        <v>4782</v>
      </c>
    </row>
    <row r="1932" spans="2:16" ht="12.75">
      <c r="B1932" s="114" t="str">
        <f>INDEX(SUM!D:D,MATCH(SUM!$F$3,SUM!B:B,0),0)</f>
        <v>P085</v>
      </c>
      <c r="E1932" s="116">
        <v>2020</v>
      </c>
      <c r="F1932" s="112" t="s">
        <v>8100</v>
      </c>
      <c r="G1932" s="117" t="s">
        <v>15660</v>
      </c>
      <c r="H1932" s="114" t="s">
        <v>16898</v>
      </c>
      <c r="I1932" s="113">
        <f>'20'!B33</f>
        <v>0</v>
      </c>
      <c r="N1932" s="112" t="s">
        <v>4785</v>
      </c>
      <c r="O1932" s="112" t="s">
        <v>634</v>
      </c>
      <c r="P1932" s="112" t="s">
        <v>4782</v>
      </c>
    </row>
    <row r="1933" spans="2:16" ht="12.75">
      <c r="B1933" s="114" t="str">
        <f>INDEX(SUM!D:D,MATCH(SUM!$F$3,SUM!B:B,0),0)</f>
        <v>P085</v>
      </c>
      <c r="E1933" s="116">
        <v>2020</v>
      </c>
      <c r="F1933" s="112" t="s">
        <v>8101</v>
      </c>
      <c r="G1933" s="117" t="s">
        <v>15661</v>
      </c>
      <c r="H1933" s="114" t="s">
        <v>16898</v>
      </c>
      <c r="I1933" s="113">
        <f>'20'!B34</f>
        <v>0</v>
      </c>
      <c r="N1933" s="112" t="s">
        <v>4786</v>
      </c>
      <c r="O1933" s="112" t="s">
        <v>634</v>
      </c>
      <c r="P1933" s="112" t="s">
        <v>4782</v>
      </c>
    </row>
    <row r="1934" spans="2:16" ht="12.75">
      <c r="B1934" s="114" t="str">
        <f>INDEX(SUM!D:D,MATCH(SUM!$F$3,SUM!B:B,0),0)</f>
        <v>P085</v>
      </c>
      <c r="E1934" s="116">
        <v>2020</v>
      </c>
      <c r="F1934" s="112" t="s">
        <v>8102</v>
      </c>
      <c r="G1934" s="117" t="s">
        <v>15662</v>
      </c>
      <c r="H1934" s="114" t="s">
        <v>16898</v>
      </c>
      <c r="I1934" s="113">
        <f>'20'!B35</f>
        <v>0</v>
      </c>
      <c r="N1934" s="112" t="s">
        <v>4787</v>
      </c>
      <c r="O1934" s="112" t="s">
        <v>634</v>
      </c>
      <c r="P1934" s="112" t="s">
        <v>4782</v>
      </c>
    </row>
    <row r="1935" spans="2:16" ht="12.75">
      <c r="B1935" s="114" t="str">
        <f>INDEX(SUM!D:D,MATCH(SUM!$F$3,SUM!B:B,0),0)</f>
        <v>P085</v>
      </c>
      <c r="E1935" s="116">
        <v>2020</v>
      </c>
      <c r="F1935" s="112" t="s">
        <v>8103</v>
      </c>
      <c r="G1935" s="117" t="s">
        <v>15663</v>
      </c>
      <c r="H1935" s="114" t="s">
        <v>16898</v>
      </c>
      <c r="I1935" s="113">
        <f>'20'!B36</f>
        <v>0</v>
      </c>
      <c r="N1935" s="112" t="s">
        <v>4788</v>
      </c>
      <c r="O1935" s="112" t="s">
        <v>634</v>
      </c>
      <c r="P1935" s="112" t="s">
        <v>4782</v>
      </c>
    </row>
    <row r="1936" spans="2:16" ht="12.75">
      <c r="B1936" s="114" t="str">
        <f>INDEX(SUM!D:D,MATCH(SUM!$F$3,SUM!B:B,0),0)</f>
        <v>P085</v>
      </c>
      <c r="E1936" s="116">
        <v>2020</v>
      </c>
      <c r="F1936" s="112" t="s">
        <v>8104</v>
      </c>
      <c r="G1936" s="117" t="s">
        <v>15664</v>
      </c>
      <c r="H1936" s="114" t="s">
        <v>16898</v>
      </c>
      <c r="I1936" s="113">
        <f>'20'!B37</f>
        <v>0</v>
      </c>
      <c r="N1936" s="112" t="s">
        <v>4789</v>
      </c>
      <c r="O1936" s="112" t="s">
        <v>634</v>
      </c>
      <c r="P1936" s="112" t="s">
        <v>4782</v>
      </c>
    </row>
    <row r="1937" spans="2:16" ht="12.75">
      <c r="B1937" s="114" t="str">
        <f>INDEX(SUM!D:D,MATCH(SUM!$F$3,SUM!B:B,0),0)</f>
        <v>P085</v>
      </c>
      <c r="E1937" s="116">
        <v>2020</v>
      </c>
      <c r="F1937" s="112" t="s">
        <v>8105</v>
      </c>
      <c r="G1937" s="117" t="s">
        <v>15665</v>
      </c>
      <c r="H1937" s="114" t="s">
        <v>16898</v>
      </c>
      <c r="I1937" s="113">
        <f>'20'!B38</f>
        <v>0</v>
      </c>
      <c r="N1937" s="112" t="s">
        <v>4790</v>
      </c>
      <c r="O1937" s="112" t="s">
        <v>634</v>
      </c>
      <c r="P1937" s="112" t="s">
        <v>4782</v>
      </c>
    </row>
    <row r="1938" spans="2:16" ht="12.75">
      <c r="B1938" s="114" t="str">
        <f>INDEX(SUM!D:D,MATCH(SUM!$F$3,SUM!B:B,0),0)</f>
        <v>P085</v>
      </c>
      <c r="E1938" s="116">
        <v>2020</v>
      </c>
      <c r="F1938" s="112" t="s">
        <v>8106</v>
      </c>
      <c r="G1938" s="117" t="s">
        <v>15666</v>
      </c>
      <c r="H1938" s="114" t="s">
        <v>16898</v>
      </c>
      <c r="I1938" s="113">
        <f>'20'!B39</f>
        <v>0</v>
      </c>
      <c r="N1938" s="112" t="s">
        <v>4791</v>
      </c>
      <c r="O1938" s="112" t="s">
        <v>634</v>
      </c>
      <c r="P1938" s="112" t="s">
        <v>4792</v>
      </c>
    </row>
    <row r="1939" spans="2:16" ht="12.75">
      <c r="B1939" s="114" t="str">
        <f>INDEX(SUM!D:D,MATCH(SUM!$F$3,SUM!B:B,0),0)</f>
        <v>P085</v>
      </c>
      <c r="E1939" s="116">
        <v>2020</v>
      </c>
      <c r="F1939" s="112" t="s">
        <v>8107</v>
      </c>
      <c r="G1939" s="117" t="s">
        <v>15667</v>
      </c>
      <c r="H1939" s="114" t="s">
        <v>16898</v>
      </c>
      <c r="I1939" s="113">
        <f>'20'!B40</f>
        <v>0</v>
      </c>
      <c r="N1939" s="112" t="s">
        <v>4793</v>
      </c>
      <c r="O1939" s="112" t="s">
        <v>634</v>
      </c>
      <c r="P1939" s="112" t="s">
        <v>4792</v>
      </c>
    </row>
    <row r="1940" spans="2:16" ht="12.75">
      <c r="B1940" s="114" t="str">
        <f>INDEX(SUM!D:D,MATCH(SUM!$F$3,SUM!B:B,0),0)</f>
        <v>P085</v>
      </c>
      <c r="E1940" s="116">
        <v>2020</v>
      </c>
      <c r="F1940" s="112" t="s">
        <v>8108</v>
      </c>
      <c r="G1940" s="117" t="s">
        <v>15668</v>
      </c>
      <c r="H1940" s="114" t="s">
        <v>16898</v>
      </c>
      <c r="I1940" s="113">
        <f>'20'!B41</f>
        <v>0</v>
      </c>
      <c r="N1940" s="112" t="s">
        <v>4794</v>
      </c>
      <c r="O1940" s="112" t="s">
        <v>634</v>
      </c>
      <c r="P1940" s="112" t="s">
        <v>4795</v>
      </c>
    </row>
    <row r="1941" spans="2:16" ht="12.75">
      <c r="B1941" s="114" t="str">
        <f>INDEX(SUM!D:D,MATCH(SUM!$F$3,SUM!B:B,0),0)</f>
        <v>P085</v>
      </c>
      <c r="E1941" s="116">
        <v>2020</v>
      </c>
      <c r="F1941" s="112" t="s">
        <v>8109</v>
      </c>
      <c r="G1941" s="117" t="s">
        <v>15669</v>
      </c>
      <c r="H1941" s="114" t="s">
        <v>16898</v>
      </c>
      <c r="I1941" s="113">
        <f>'20'!B42</f>
        <v>0</v>
      </c>
      <c r="N1941" s="112" t="s">
        <v>4796</v>
      </c>
      <c r="O1941" s="112" t="s">
        <v>634</v>
      </c>
      <c r="P1941" s="112" t="s">
        <v>4795</v>
      </c>
    </row>
    <row r="1942" spans="2:16" ht="12.75">
      <c r="B1942" s="114" t="str">
        <f>INDEX(SUM!D:D,MATCH(SUM!$F$3,SUM!B:B,0),0)</f>
        <v>P085</v>
      </c>
      <c r="E1942" s="116">
        <v>2020</v>
      </c>
      <c r="F1942" s="112" t="s">
        <v>8110</v>
      </c>
      <c r="G1942" s="117" t="s">
        <v>15670</v>
      </c>
      <c r="H1942" s="114" t="s">
        <v>16898</v>
      </c>
      <c r="I1942" s="113">
        <f>'20'!B43</f>
        <v>0</v>
      </c>
      <c r="N1942" s="112" t="s">
        <v>4797</v>
      </c>
      <c r="O1942" s="112" t="s">
        <v>634</v>
      </c>
      <c r="P1942" s="112" t="s">
        <v>4795</v>
      </c>
    </row>
    <row r="1943" spans="2:16" ht="12.75">
      <c r="B1943" s="114" t="str">
        <f>INDEX(SUM!D:D,MATCH(SUM!$F$3,SUM!B:B,0),0)</f>
        <v>P085</v>
      </c>
      <c r="E1943" s="116">
        <v>2020</v>
      </c>
      <c r="F1943" s="112" t="s">
        <v>8111</v>
      </c>
      <c r="G1943" s="117" t="s">
        <v>15671</v>
      </c>
      <c r="H1943" s="114" t="s">
        <v>16898</v>
      </c>
      <c r="I1943" s="113">
        <f>'20'!B44</f>
        <v>0</v>
      </c>
      <c r="N1943" s="112" t="s">
        <v>4798</v>
      </c>
      <c r="O1943" s="112" t="s">
        <v>634</v>
      </c>
      <c r="P1943" s="112" t="s">
        <v>4795</v>
      </c>
    </row>
    <row r="1944" spans="2:16" ht="12.75">
      <c r="B1944" s="114" t="str">
        <f>INDEX(SUM!D:D,MATCH(SUM!$F$3,SUM!B:B,0),0)</f>
        <v>P085</v>
      </c>
      <c r="E1944" s="116">
        <v>2020</v>
      </c>
      <c r="F1944" s="112" t="s">
        <v>8112</v>
      </c>
      <c r="G1944" s="117" t="s">
        <v>15672</v>
      </c>
      <c r="H1944" s="114" t="s">
        <v>16898</v>
      </c>
      <c r="I1944" s="113">
        <f>'20'!B45</f>
        <v>0</v>
      </c>
      <c r="N1944" s="112" t="s">
        <v>4799</v>
      </c>
      <c r="O1944" s="112" t="s">
        <v>634</v>
      </c>
      <c r="P1944" s="112" t="s">
        <v>4795</v>
      </c>
    </row>
    <row r="1945" spans="2:16" ht="12.75">
      <c r="B1945" s="114" t="str">
        <f>INDEX(SUM!D:D,MATCH(SUM!$F$3,SUM!B:B,0),0)</f>
        <v>P085</v>
      </c>
      <c r="E1945" s="116">
        <v>2020</v>
      </c>
      <c r="F1945" s="112" t="s">
        <v>8113</v>
      </c>
      <c r="G1945" s="117" t="s">
        <v>15673</v>
      </c>
      <c r="H1945" s="114" t="s">
        <v>16898</v>
      </c>
      <c r="I1945" s="113">
        <f>'20'!B46</f>
        <v>0</v>
      </c>
      <c r="N1945" s="112" t="s">
        <v>4800</v>
      </c>
      <c r="O1945" s="112" t="s">
        <v>634</v>
      </c>
      <c r="P1945" s="112" t="s">
        <v>4795</v>
      </c>
    </row>
    <row r="1946" spans="2:16" ht="12.75">
      <c r="B1946" s="114" t="str">
        <f>INDEX(SUM!D:D,MATCH(SUM!$F$3,SUM!B:B,0),0)</f>
        <v>P085</v>
      </c>
      <c r="E1946" s="116">
        <v>2020</v>
      </c>
      <c r="F1946" s="112" t="s">
        <v>8114</v>
      </c>
      <c r="G1946" s="117" t="s">
        <v>15674</v>
      </c>
      <c r="H1946" s="114" t="s">
        <v>16898</v>
      </c>
      <c r="I1946" s="113">
        <f>'20'!B47</f>
        <v>0</v>
      </c>
      <c r="N1946" s="112" t="s">
        <v>4801</v>
      </c>
      <c r="O1946" s="112" t="s">
        <v>634</v>
      </c>
      <c r="P1946" s="112" t="s">
        <v>4795</v>
      </c>
    </row>
    <row r="1947" spans="2:16" ht="12.75">
      <c r="B1947" s="114" t="str">
        <f>INDEX(SUM!D:D,MATCH(SUM!$F$3,SUM!B:B,0),0)</f>
        <v>P085</v>
      </c>
      <c r="E1947" s="116">
        <v>2020</v>
      </c>
      <c r="F1947" s="112" t="s">
        <v>8115</v>
      </c>
      <c r="G1947" s="117" t="s">
        <v>15675</v>
      </c>
      <c r="H1947" s="114" t="s">
        <v>16898</v>
      </c>
      <c r="I1947" s="113">
        <f>'20'!B48</f>
        <v>0</v>
      </c>
      <c r="N1947" s="112" t="s">
        <v>4802</v>
      </c>
      <c r="O1947" s="112" t="s">
        <v>634</v>
      </c>
      <c r="P1947" s="112" t="s">
        <v>4795</v>
      </c>
    </row>
    <row r="1948" spans="2:16" ht="12.75">
      <c r="B1948" s="114" t="str">
        <f>INDEX(SUM!D:D,MATCH(SUM!$F$3,SUM!B:B,0),0)</f>
        <v>P085</v>
      </c>
      <c r="E1948" s="116">
        <v>2020</v>
      </c>
      <c r="F1948" s="112" t="s">
        <v>8116</v>
      </c>
      <c r="G1948" s="117" t="s">
        <v>15676</v>
      </c>
      <c r="H1948" s="114" t="s">
        <v>16898</v>
      </c>
      <c r="I1948" s="113">
        <f>'20'!B49</f>
        <v>0</v>
      </c>
      <c r="N1948" s="112" t="s">
        <v>4803</v>
      </c>
      <c r="O1948" s="112" t="s">
        <v>634</v>
      </c>
      <c r="P1948" s="112" t="s">
        <v>4795</v>
      </c>
    </row>
    <row r="1949" spans="2:16" ht="12.75">
      <c r="B1949" s="114" t="str">
        <f>INDEX(SUM!D:D,MATCH(SUM!$F$3,SUM!B:B,0),0)</f>
        <v>P085</v>
      </c>
      <c r="E1949" s="116">
        <v>2020</v>
      </c>
      <c r="F1949" s="112" t="s">
        <v>8117</v>
      </c>
      <c r="G1949" s="117" t="s">
        <v>15677</v>
      </c>
      <c r="H1949" s="114" t="s">
        <v>16898</v>
      </c>
      <c r="I1949" s="113">
        <f>'20'!B50</f>
        <v>0</v>
      </c>
      <c r="N1949" s="112" t="s">
        <v>4804</v>
      </c>
      <c r="O1949" s="112" t="s">
        <v>634</v>
      </c>
      <c r="P1949" s="112" t="s">
        <v>4795</v>
      </c>
    </row>
    <row r="1950" spans="2:16" ht="12.75">
      <c r="B1950" s="114" t="str">
        <f>INDEX(SUM!D:D,MATCH(SUM!$F$3,SUM!B:B,0),0)</f>
        <v>P085</v>
      </c>
      <c r="E1950" s="116">
        <v>2020</v>
      </c>
      <c r="F1950" s="112" t="s">
        <v>8118</v>
      </c>
      <c r="G1950" s="117" t="s">
        <v>15678</v>
      </c>
      <c r="H1950" s="114" t="s">
        <v>16898</v>
      </c>
      <c r="I1950" s="113">
        <f>'20'!B51</f>
        <v>0</v>
      </c>
      <c r="N1950" s="112" t="s">
        <v>4805</v>
      </c>
      <c r="O1950" s="112" t="s">
        <v>634</v>
      </c>
      <c r="P1950" s="112" t="s">
        <v>4795</v>
      </c>
    </row>
    <row r="1951" spans="2:16" ht="12.75">
      <c r="B1951" s="114" t="str">
        <f>INDEX(SUM!D:D,MATCH(SUM!$F$3,SUM!B:B,0),0)</f>
        <v>P085</v>
      </c>
      <c r="E1951" s="116">
        <v>2020</v>
      </c>
      <c r="F1951" s="112" t="s">
        <v>8119</v>
      </c>
      <c r="G1951" s="117" t="s">
        <v>15679</v>
      </c>
      <c r="H1951" s="114" t="s">
        <v>16898</v>
      </c>
      <c r="I1951" s="113">
        <f>'20'!B52</f>
        <v>0</v>
      </c>
      <c r="N1951" s="112" t="s">
        <v>4806</v>
      </c>
      <c r="O1951" s="112" t="s">
        <v>634</v>
      </c>
      <c r="P1951" s="112" t="s">
        <v>4795</v>
      </c>
    </row>
    <row r="1952" spans="2:16" ht="12.75">
      <c r="B1952" s="114" t="str">
        <f>INDEX(SUM!D:D,MATCH(SUM!$F$3,SUM!B:B,0),0)</f>
        <v>P085</v>
      </c>
      <c r="E1952" s="116">
        <v>2020</v>
      </c>
      <c r="F1952" s="112" t="s">
        <v>8120</v>
      </c>
      <c r="G1952" s="117" t="s">
        <v>15680</v>
      </c>
      <c r="H1952" s="114" t="s">
        <v>16898</v>
      </c>
      <c r="I1952" s="113">
        <f>'20'!B53</f>
        <v>0</v>
      </c>
      <c r="N1952" s="112" t="s">
        <v>4807</v>
      </c>
      <c r="O1952" s="112" t="s">
        <v>634</v>
      </c>
      <c r="P1952" s="112" t="s">
        <v>4795</v>
      </c>
    </row>
    <row r="1953" spans="2:16" ht="12.75">
      <c r="B1953" s="114" t="str">
        <f>INDEX(SUM!D:D,MATCH(SUM!$F$3,SUM!B:B,0),0)</f>
        <v>P085</v>
      </c>
      <c r="E1953" s="116">
        <v>2020</v>
      </c>
      <c r="F1953" s="112" t="s">
        <v>8121</v>
      </c>
      <c r="G1953" s="117" t="s">
        <v>15681</v>
      </c>
      <c r="H1953" s="114" t="s">
        <v>16898</v>
      </c>
      <c r="I1953" s="113">
        <f>'20'!B54</f>
        <v>0</v>
      </c>
      <c r="N1953" s="112" t="s">
        <v>4808</v>
      </c>
      <c r="O1953" s="112" t="s">
        <v>634</v>
      </c>
      <c r="P1953" s="112" t="s">
        <v>4795</v>
      </c>
    </row>
    <row r="1954" spans="2:16" ht="12.75">
      <c r="B1954" s="114" t="str">
        <f>INDEX(SUM!D:D,MATCH(SUM!$F$3,SUM!B:B,0),0)</f>
        <v>P085</v>
      </c>
      <c r="E1954" s="116">
        <v>2020</v>
      </c>
      <c r="F1954" s="112" t="s">
        <v>8122</v>
      </c>
      <c r="G1954" s="117" t="s">
        <v>15682</v>
      </c>
      <c r="H1954" s="114" t="s">
        <v>16898</v>
      </c>
      <c r="I1954" s="113">
        <f>'20'!B55</f>
        <v>0</v>
      </c>
      <c r="N1954" s="112" t="s">
        <v>4809</v>
      </c>
      <c r="O1954" s="112" t="s">
        <v>634</v>
      </c>
      <c r="P1954" s="112" t="s">
        <v>4795</v>
      </c>
    </row>
    <row r="1955" spans="2:16" ht="12.75">
      <c r="B1955" s="114" t="str">
        <f>INDEX(SUM!D:D,MATCH(SUM!$F$3,SUM!B:B,0),0)</f>
        <v>P085</v>
      </c>
      <c r="E1955" s="116">
        <v>2020</v>
      </c>
      <c r="F1955" s="112" t="s">
        <v>8123</v>
      </c>
      <c r="G1955" s="117" t="s">
        <v>15683</v>
      </c>
      <c r="H1955" s="114" t="s">
        <v>16898</v>
      </c>
      <c r="I1955" s="113">
        <f>'20'!B56</f>
        <v>0</v>
      </c>
      <c r="N1955" s="112" t="s">
        <v>4810</v>
      </c>
      <c r="O1955" s="112" t="s">
        <v>634</v>
      </c>
      <c r="P1955" s="112" t="s">
        <v>4795</v>
      </c>
    </row>
    <row r="1956" spans="2:16" ht="12.75">
      <c r="B1956" s="114" t="str">
        <f>INDEX(SUM!D:D,MATCH(SUM!$F$3,SUM!B:B,0),0)</f>
        <v>P085</v>
      </c>
      <c r="E1956" s="116">
        <v>2020</v>
      </c>
      <c r="F1956" s="112" t="s">
        <v>8124</v>
      </c>
      <c r="G1956" s="117" t="s">
        <v>15684</v>
      </c>
      <c r="H1956" s="114" t="s">
        <v>16898</v>
      </c>
      <c r="I1956" s="113">
        <f>'20'!B57</f>
        <v>0</v>
      </c>
      <c r="N1956" s="112" t="s">
        <v>4811</v>
      </c>
      <c r="O1956" s="112" t="s">
        <v>634</v>
      </c>
      <c r="P1956" s="112" t="s">
        <v>4795</v>
      </c>
    </row>
    <row r="1957" spans="2:16" ht="12.75">
      <c r="B1957" s="114" t="str">
        <f>INDEX(SUM!D:D,MATCH(SUM!$F$3,SUM!B:B,0),0)</f>
        <v>P085</v>
      </c>
      <c r="E1957" s="116">
        <v>2020</v>
      </c>
      <c r="F1957" s="112" t="s">
        <v>8125</v>
      </c>
      <c r="G1957" s="117" t="s">
        <v>15685</v>
      </c>
      <c r="H1957" s="114" t="s">
        <v>16898</v>
      </c>
      <c r="I1957" s="113">
        <f>'20'!B58</f>
        <v>0</v>
      </c>
      <c r="N1957" s="112" t="s">
        <v>4812</v>
      </c>
      <c r="O1957" s="112" t="s">
        <v>634</v>
      </c>
      <c r="P1957" s="112" t="s">
        <v>4795</v>
      </c>
    </row>
    <row r="1958" spans="2:16" ht="12.75">
      <c r="B1958" s="114" t="str">
        <f>INDEX(SUM!D:D,MATCH(SUM!$F$3,SUM!B:B,0),0)</f>
        <v>P085</v>
      </c>
      <c r="E1958" s="116">
        <v>2020</v>
      </c>
      <c r="F1958" s="112" t="s">
        <v>8126</v>
      </c>
      <c r="G1958" s="117" t="s">
        <v>15686</v>
      </c>
      <c r="H1958" s="114" t="s">
        <v>16898</v>
      </c>
      <c r="I1958" s="113">
        <f>'20'!B59</f>
        <v>0</v>
      </c>
      <c r="N1958" s="112" t="s">
        <v>4813</v>
      </c>
      <c r="O1958" s="112" t="s">
        <v>634</v>
      </c>
      <c r="P1958" s="112" t="s">
        <v>4814</v>
      </c>
    </row>
    <row r="1959" spans="2:16" ht="12.75">
      <c r="B1959" s="114" t="str">
        <f>INDEX(SUM!D:D,MATCH(SUM!$F$3,SUM!B:B,0),0)</f>
        <v>P085</v>
      </c>
      <c r="E1959" s="116">
        <v>2020</v>
      </c>
      <c r="F1959" s="112" t="s">
        <v>8127</v>
      </c>
      <c r="G1959" s="117" t="s">
        <v>15687</v>
      </c>
      <c r="H1959" s="114" t="s">
        <v>16898</v>
      </c>
      <c r="I1959" s="113">
        <f>'20'!B60</f>
        <v>0</v>
      </c>
      <c r="N1959" s="112" t="s">
        <v>4815</v>
      </c>
      <c r="O1959" s="112" t="s">
        <v>634</v>
      </c>
      <c r="P1959" s="112" t="s">
        <v>4814</v>
      </c>
    </row>
    <row r="1960" spans="2:16" ht="12.75">
      <c r="B1960" s="114" t="str">
        <f>INDEX(SUM!D:D,MATCH(SUM!$F$3,SUM!B:B,0),0)</f>
        <v>P085</v>
      </c>
      <c r="E1960" s="116">
        <v>2020</v>
      </c>
      <c r="F1960" s="112" t="s">
        <v>8128</v>
      </c>
      <c r="G1960" s="117" t="s">
        <v>15688</v>
      </c>
      <c r="H1960" s="114" t="s">
        <v>16898</v>
      </c>
      <c r="I1960" s="113">
        <f>'20'!B61</f>
        <v>0</v>
      </c>
      <c r="N1960" s="112" t="s">
        <v>4816</v>
      </c>
      <c r="O1960" s="112" t="s">
        <v>634</v>
      </c>
      <c r="P1960" s="112" t="s">
        <v>4814</v>
      </c>
    </row>
    <row r="1961" spans="2:16" ht="12.75">
      <c r="B1961" s="114" t="str">
        <f>INDEX(SUM!D:D,MATCH(SUM!$F$3,SUM!B:B,0),0)</f>
        <v>P085</v>
      </c>
      <c r="E1961" s="116">
        <v>2020</v>
      </c>
      <c r="F1961" s="112" t="s">
        <v>8129</v>
      </c>
      <c r="G1961" s="117" t="s">
        <v>15689</v>
      </c>
      <c r="H1961" s="114" t="s">
        <v>16898</v>
      </c>
      <c r="I1961" s="113">
        <f>'20'!B62</f>
        <v>0</v>
      </c>
      <c r="N1961" s="112" t="s">
        <v>4817</v>
      </c>
      <c r="O1961" s="112" t="s">
        <v>634</v>
      </c>
      <c r="P1961" s="112" t="s">
        <v>4814</v>
      </c>
    </row>
    <row r="1962" spans="2:16" ht="12.75">
      <c r="B1962" s="114" t="str">
        <f>INDEX(SUM!D:D,MATCH(SUM!$F$3,SUM!B:B,0),0)</f>
        <v>P085</v>
      </c>
      <c r="E1962" s="116">
        <v>2020</v>
      </c>
      <c r="F1962" s="112" t="s">
        <v>8130</v>
      </c>
      <c r="G1962" s="117" t="s">
        <v>15690</v>
      </c>
      <c r="H1962" s="114" t="s">
        <v>16898</v>
      </c>
      <c r="I1962" s="113">
        <f>'20'!B63</f>
        <v>0</v>
      </c>
      <c r="N1962" s="112" t="s">
        <v>4818</v>
      </c>
      <c r="O1962" s="112" t="s">
        <v>634</v>
      </c>
      <c r="P1962" s="112" t="s">
        <v>4814</v>
      </c>
    </row>
    <row r="1963" spans="2:16" ht="12.75">
      <c r="B1963" s="114" t="str">
        <f>INDEX(SUM!D:D,MATCH(SUM!$F$3,SUM!B:B,0),0)</f>
        <v>P085</v>
      </c>
      <c r="E1963" s="116">
        <v>2020</v>
      </c>
      <c r="F1963" s="112" t="s">
        <v>8131</v>
      </c>
      <c r="G1963" s="117" t="s">
        <v>15691</v>
      </c>
      <c r="H1963" s="114" t="s">
        <v>16898</v>
      </c>
      <c r="I1963" s="113">
        <f>'20'!B64</f>
        <v>0</v>
      </c>
      <c r="N1963" s="112" t="s">
        <v>4819</v>
      </c>
      <c r="O1963" s="112" t="s">
        <v>634</v>
      </c>
      <c r="P1963" s="112" t="s">
        <v>4814</v>
      </c>
    </row>
    <row r="1964" spans="2:16" ht="12.75">
      <c r="B1964" s="114" t="str">
        <f>INDEX(SUM!D:D,MATCH(SUM!$F$3,SUM!B:B,0),0)</f>
        <v>P085</v>
      </c>
      <c r="E1964" s="116">
        <v>2020</v>
      </c>
      <c r="F1964" s="112" t="s">
        <v>8132</v>
      </c>
      <c r="G1964" s="117" t="s">
        <v>15692</v>
      </c>
      <c r="H1964" s="114" t="s">
        <v>16898</v>
      </c>
      <c r="I1964" s="113">
        <f>'20'!B65</f>
        <v>0</v>
      </c>
      <c r="N1964" s="112" t="s">
        <v>4820</v>
      </c>
      <c r="O1964" s="112" t="s">
        <v>634</v>
      </c>
      <c r="P1964" s="112" t="s">
        <v>4814</v>
      </c>
    </row>
    <row r="1965" spans="2:16" ht="12.75">
      <c r="B1965" s="114" t="str">
        <f>INDEX(SUM!D:D,MATCH(SUM!$F$3,SUM!B:B,0),0)</f>
        <v>P085</v>
      </c>
      <c r="E1965" s="116">
        <v>2020</v>
      </c>
      <c r="F1965" s="112" t="s">
        <v>8133</v>
      </c>
      <c r="G1965" s="117" t="s">
        <v>15693</v>
      </c>
      <c r="H1965" s="114" t="s">
        <v>16898</v>
      </c>
      <c r="I1965" s="113">
        <f>'20'!B66</f>
        <v>0</v>
      </c>
      <c r="N1965" s="112" t="s">
        <v>4821</v>
      </c>
      <c r="O1965" s="112" t="s">
        <v>634</v>
      </c>
      <c r="P1965" s="112" t="s">
        <v>4814</v>
      </c>
    </row>
    <row r="1966" spans="2:16" ht="12.75">
      <c r="B1966" s="114" t="str">
        <f>INDEX(SUM!D:D,MATCH(SUM!$F$3,SUM!B:B,0),0)</f>
        <v>P085</v>
      </c>
      <c r="E1966" s="116">
        <v>2020</v>
      </c>
      <c r="F1966" s="112" t="s">
        <v>8134</v>
      </c>
      <c r="G1966" s="117" t="s">
        <v>15694</v>
      </c>
      <c r="H1966" s="114" t="s">
        <v>16898</v>
      </c>
      <c r="I1966" s="113">
        <f>'20'!B67</f>
        <v>0</v>
      </c>
      <c r="N1966" s="112" t="s">
        <v>4822</v>
      </c>
      <c r="O1966" s="112" t="s">
        <v>634</v>
      </c>
      <c r="P1966" s="112" t="s">
        <v>4814</v>
      </c>
    </row>
    <row r="1967" spans="2:16" ht="12.75">
      <c r="B1967" s="114" t="str">
        <f>INDEX(SUM!D:D,MATCH(SUM!$F$3,SUM!B:B,0),0)</f>
        <v>P085</v>
      </c>
      <c r="E1967" s="116">
        <v>2020</v>
      </c>
      <c r="F1967" s="112" t="s">
        <v>8135</v>
      </c>
      <c r="G1967" s="117" t="s">
        <v>15695</v>
      </c>
      <c r="H1967" s="114" t="s">
        <v>16898</v>
      </c>
      <c r="I1967" s="113">
        <f>'20'!B68</f>
        <v>0</v>
      </c>
      <c r="N1967" s="112" t="s">
        <v>4823</v>
      </c>
      <c r="O1967" s="112" t="s">
        <v>634</v>
      </c>
      <c r="P1967" s="112" t="s">
        <v>4814</v>
      </c>
    </row>
    <row r="1968" spans="2:16" ht="12.75">
      <c r="B1968" s="114" t="str">
        <f>INDEX(SUM!D:D,MATCH(SUM!$F$3,SUM!B:B,0),0)</f>
        <v>P085</v>
      </c>
      <c r="E1968" s="116">
        <v>2020</v>
      </c>
      <c r="F1968" s="112" t="s">
        <v>8136</v>
      </c>
      <c r="G1968" s="117" t="s">
        <v>15696</v>
      </c>
      <c r="H1968" s="114" t="s">
        <v>16898</v>
      </c>
      <c r="I1968" s="113">
        <f>'20'!B69</f>
        <v>0</v>
      </c>
      <c r="N1968" s="112" t="s">
        <v>4824</v>
      </c>
      <c r="O1968" s="112" t="s">
        <v>634</v>
      </c>
      <c r="P1968" s="112" t="s">
        <v>4814</v>
      </c>
    </row>
    <row r="1969" spans="2:16" ht="12.75">
      <c r="B1969" s="114" t="str">
        <f>INDEX(SUM!D:D,MATCH(SUM!$F$3,SUM!B:B,0),0)</f>
        <v>P085</v>
      </c>
      <c r="E1969" s="116">
        <v>2020</v>
      </c>
      <c r="F1969" s="112" t="s">
        <v>8137</v>
      </c>
      <c r="G1969" s="117" t="s">
        <v>15697</v>
      </c>
      <c r="H1969" s="114" t="s">
        <v>16898</v>
      </c>
      <c r="I1969" s="113">
        <f>'20'!B70</f>
        <v>0</v>
      </c>
      <c r="N1969" s="112" t="s">
        <v>4825</v>
      </c>
      <c r="O1969" s="112" t="s">
        <v>634</v>
      </c>
      <c r="P1969" s="112" t="s">
        <v>4814</v>
      </c>
    </row>
    <row r="1970" spans="2:16" ht="12.75">
      <c r="B1970" s="114" t="str">
        <f>INDEX(SUM!D:D,MATCH(SUM!$F$3,SUM!B:B,0),0)</f>
        <v>P085</v>
      </c>
      <c r="E1970" s="116">
        <v>2020</v>
      </c>
      <c r="F1970" s="112" t="s">
        <v>8138</v>
      </c>
      <c r="G1970" s="117" t="s">
        <v>15698</v>
      </c>
      <c r="H1970" s="114" t="s">
        <v>16898</v>
      </c>
      <c r="I1970" s="113">
        <f>'20'!B71</f>
        <v>0</v>
      </c>
      <c r="N1970" s="112" t="s">
        <v>4826</v>
      </c>
      <c r="O1970" s="112" t="s">
        <v>634</v>
      </c>
      <c r="P1970" s="112" t="s">
        <v>4814</v>
      </c>
    </row>
    <row r="1971" spans="2:16" ht="12.75">
      <c r="B1971" s="114" t="str">
        <f>INDEX(SUM!D:D,MATCH(SUM!$F$3,SUM!B:B,0),0)</f>
        <v>P085</v>
      </c>
      <c r="E1971" s="116">
        <v>2020</v>
      </c>
      <c r="F1971" s="112" t="s">
        <v>8139</v>
      </c>
      <c r="G1971" s="117" t="s">
        <v>15699</v>
      </c>
      <c r="H1971" s="114" t="s">
        <v>16898</v>
      </c>
      <c r="I1971" s="113">
        <f>'20'!B72</f>
        <v>0</v>
      </c>
      <c r="N1971" s="112" t="s">
        <v>4827</v>
      </c>
      <c r="O1971" s="112" t="s">
        <v>634</v>
      </c>
      <c r="P1971" s="112" t="s">
        <v>4814</v>
      </c>
    </row>
    <row r="1972" spans="2:16" ht="12.75">
      <c r="B1972" s="114" t="str">
        <f>INDEX(SUM!D:D,MATCH(SUM!$F$3,SUM!B:B,0),0)</f>
        <v>P085</v>
      </c>
      <c r="E1972" s="116">
        <v>2020</v>
      </c>
      <c r="F1972" s="112" t="s">
        <v>8140</v>
      </c>
      <c r="G1972" s="117" t="s">
        <v>15700</v>
      </c>
      <c r="H1972" s="114" t="s">
        <v>16898</v>
      </c>
      <c r="I1972" s="113">
        <f>'20'!B73</f>
        <v>0</v>
      </c>
      <c r="N1972" s="112" t="s">
        <v>4828</v>
      </c>
      <c r="O1972" s="112" t="s">
        <v>634</v>
      </c>
      <c r="P1972" s="112" t="s">
        <v>4814</v>
      </c>
    </row>
    <row r="1973" spans="2:16" ht="12.75">
      <c r="B1973" s="114" t="str">
        <f>INDEX(SUM!D:D,MATCH(SUM!$F$3,SUM!B:B,0),0)</f>
        <v>P085</v>
      </c>
      <c r="E1973" s="116">
        <v>2020</v>
      </c>
      <c r="F1973" s="112" t="s">
        <v>8141</v>
      </c>
      <c r="G1973" s="117" t="s">
        <v>15701</v>
      </c>
      <c r="H1973" s="114" t="s">
        <v>16898</v>
      </c>
      <c r="I1973" s="113">
        <f>'20'!B74</f>
        <v>0</v>
      </c>
      <c r="N1973" s="112" t="s">
        <v>4829</v>
      </c>
      <c r="O1973" s="112" t="s">
        <v>634</v>
      </c>
      <c r="P1973" s="112" t="s">
        <v>4814</v>
      </c>
    </row>
    <row r="1974" spans="2:16" ht="12.75">
      <c r="B1974" s="114" t="str">
        <f>INDEX(SUM!D:D,MATCH(SUM!$F$3,SUM!B:B,0),0)</f>
        <v>P085</v>
      </c>
      <c r="E1974" s="116">
        <v>2020</v>
      </c>
      <c r="F1974" s="112" t="s">
        <v>8142</v>
      </c>
      <c r="G1974" s="117" t="s">
        <v>15702</v>
      </c>
      <c r="H1974" s="114" t="s">
        <v>16898</v>
      </c>
      <c r="I1974" s="113">
        <f>'20'!B75</f>
        <v>0</v>
      </c>
      <c r="N1974" s="112" t="s">
        <v>4830</v>
      </c>
      <c r="O1974" s="112" t="s">
        <v>634</v>
      </c>
      <c r="P1974" s="112" t="s">
        <v>4831</v>
      </c>
    </row>
    <row r="1975" spans="2:16" ht="12.75">
      <c r="B1975" s="114" t="str">
        <f>INDEX(SUM!D:D,MATCH(SUM!$F$3,SUM!B:B,0),0)</f>
        <v>P085</v>
      </c>
      <c r="E1975" s="116">
        <v>2020</v>
      </c>
      <c r="F1975" s="112" t="s">
        <v>8143</v>
      </c>
      <c r="G1975" s="117" t="s">
        <v>15703</v>
      </c>
      <c r="H1975" s="114" t="s">
        <v>16898</v>
      </c>
      <c r="I1975" s="113">
        <f>'20'!B76</f>
        <v>0</v>
      </c>
      <c r="N1975" s="112" t="s">
        <v>4832</v>
      </c>
      <c r="O1975" s="112" t="s">
        <v>634</v>
      </c>
      <c r="P1975" s="112" t="s">
        <v>4831</v>
      </c>
    </row>
    <row r="1976" spans="2:16" ht="12.75">
      <c r="B1976" s="114" t="str">
        <f>INDEX(SUM!D:D,MATCH(SUM!$F$3,SUM!B:B,0),0)</f>
        <v>P085</v>
      </c>
      <c r="E1976" s="116">
        <v>2020</v>
      </c>
      <c r="F1976" s="112" t="s">
        <v>8144</v>
      </c>
      <c r="G1976" s="117" t="s">
        <v>15704</v>
      </c>
      <c r="H1976" s="114" t="s">
        <v>16898</v>
      </c>
      <c r="I1976" s="113">
        <f>'20'!B77</f>
        <v>0</v>
      </c>
      <c r="N1976" s="112" t="s">
        <v>4833</v>
      </c>
      <c r="O1976" s="112" t="s">
        <v>634</v>
      </c>
      <c r="P1976" s="112" t="s">
        <v>4831</v>
      </c>
    </row>
    <row r="1977" spans="2:16" ht="12.75">
      <c r="B1977" s="114" t="str">
        <f>INDEX(SUM!D:D,MATCH(SUM!$F$3,SUM!B:B,0),0)</f>
        <v>P085</v>
      </c>
      <c r="E1977" s="116">
        <v>2020</v>
      </c>
      <c r="F1977" s="112" t="s">
        <v>8145</v>
      </c>
      <c r="G1977" s="117" t="s">
        <v>15705</v>
      </c>
      <c r="H1977" s="114" t="s">
        <v>16898</v>
      </c>
      <c r="I1977" s="113">
        <f>'20'!B78</f>
        <v>0</v>
      </c>
      <c r="N1977" s="112" t="s">
        <v>4834</v>
      </c>
      <c r="O1977" s="112" t="s">
        <v>634</v>
      </c>
      <c r="P1977" s="112" t="s">
        <v>4831</v>
      </c>
    </row>
    <row r="1978" spans="2:16" ht="12.75">
      <c r="B1978" s="114" t="str">
        <f>INDEX(SUM!D:D,MATCH(SUM!$F$3,SUM!B:B,0),0)</f>
        <v>P085</v>
      </c>
      <c r="E1978" s="116">
        <v>2020</v>
      </c>
      <c r="F1978" s="112" t="s">
        <v>8146</v>
      </c>
      <c r="G1978" s="117" t="s">
        <v>15706</v>
      </c>
      <c r="H1978" s="114" t="s">
        <v>16898</v>
      </c>
      <c r="I1978" s="113">
        <f>'20'!B79</f>
        <v>0</v>
      </c>
      <c r="N1978" s="112" t="s">
        <v>4835</v>
      </c>
      <c r="O1978" s="112" t="s">
        <v>634</v>
      </c>
      <c r="P1978" s="112" t="s">
        <v>4836</v>
      </c>
    </row>
    <row r="1979" spans="2:16" ht="12.75">
      <c r="B1979" s="114" t="str">
        <f>INDEX(SUM!D:D,MATCH(SUM!$F$3,SUM!B:B,0),0)</f>
        <v>P085</v>
      </c>
      <c r="E1979" s="116">
        <v>2020</v>
      </c>
      <c r="F1979" s="112" t="s">
        <v>8147</v>
      </c>
      <c r="G1979" s="117" t="s">
        <v>15707</v>
      </c>
      <c r="H1979" s="114" t="s">
        <v>16898</v>
      </c>
      <c r="I1979" s="113">
        <f>'20'!B80</f>
        <v>0</v>
      </c>
      <c r="N1979" s="112" t="s">
        <v>4837</v>
      </c>
      <c r="O1979" s="112" t="s">
        <v>634</v>
      </c>
      <c r="P1979" s="112" t="s">
        <v>4836</v>
      </c>
    </row>
    <row r="1980" spans="2:16" ht="12.75">
      <c r="B1980" s="114" t="str">
        <f>INDEX(SUM!D:D,MATCH(SUM!$F$3,SUM!B:B,0),0)</f>
        <v>P085</v>
      </c>
      <c r="E1980" s="116">
        <v>2020</v>
      </c>
      <c r="F1980" s="112" t="s">
        <v>8148</v>
      </c>
      <c r="G1980" s="117" t="s">
        <v>15708</v>
      </c>
      <c r="H1980" s="114" t="s">
        <v>16898</v>
      </c>
      <c r="I1980" s="113">
        <f>'20'!B81</f>
        <v>0</v>
      </c>
      <c r="N1980" s="112" t="s">
        <v>4838</v>
      </c>
      <c r="O1980" s="112" t="s">
        <v>634</v>
      </c>
      <c r="P1980" s="112" t="s">
        <v>4836</v>
      </c>
    </row>
    <row r="1981" spans="2:16" ht="12.75">
      <c r="B1981" s="114" t="str">
        <f>INDEX(SUM!D:D,MATCH(SUM!$F$3,SUM!B:B,0),0)</f>
        <v>P085</v>
      </c>
      <c r="E1981" s="116">
        <v>2020</v>
      </c>
      <c r="F1981" s="112" t="s">
        <v>8149</v>
      </c>
      <c r="G1981" s="117" t="s">
        <v>15709</v>
      </c>
      <c r="H1981" s="114" t="s">
        <v>16898</v>
      </c>
      <c r="I1981" s="113">
        <f>'20'!B82</f>
        <v>0</v>
      </c>
      <c r="N1981" s="112" t="s">
        <v>4839</v>
      </c>
      <c r="O1981" s="112" t="s">
        <v>634</v>
      </c>
      <c r="P1981" s="112" t="s">
        <v>4836</v>
      </c>
    </row>
    <row r="1982" spans="2:16" ht="12.75">
      <c r="B1982" s="114" t="str">
        <f>INDEX(SUM!D:D,MATCH(SUM!$F$3,SUM!B:B,0),0)</f>
        <v>P085</v>
      </c>
      <c r="E1982" s="116">
        <v>2020</v>
      </c>
      <c r="F1982" s="112" t="s">
        <v>8150</v>
      </c>
      <c r="G1982" s="117" t="s">
        <v>15710</v>
      </c>
      <c r="H1982" s="114" t="s">
        <v>16898</v>
      </c>
      <c r="I1982" s="113">
        <f>'20'!B83</f>
        <v>0</v>
      </c>
      <c r="N1982" s="112" t="s">
        <v>4840</v>
      </c>
      <c r="O1982" s="112" t="s">
        <v>634</v>
      </c>
      <c r="P1982" s="112" t="s">
        <v>4836</v>
      </c>
    </row>
    <row r="1983" spans="2:16" ht="12.75">
      <c r="B1983" s="114" t="str">
        <f>INDEX(SUM!D:D,MATCH(SUM!$F$3,SUM!B:B,0),0)</f>
        <v>P085</v>
      </c>
      <c r="E1983" s="116">
        <v>2020</v>
      </c>
      <c r="F1983" s="112" t="s">
        <v>8151</v>
      </c>
      <c r="G1983" s="117" t="s">
        <v>15711</v>
      </c>
      <c r="H1983" s="114" t="s">
        <v>16898</v>
      </c>
      <c r="I1983" s="113">
        <f>'20'!B84</f>
        <v>0</v>
      </c>
      <c r="N1983" s="112" t="s">
        <v>4841</v>
      </c>
      <c r="O1983" s="112" t="s">
        <v>634</v>
      </c>
      <c r="P1983" s="112" t="s">
        <v>4836</v>
      </c>
    </row>
    <row r="1984" spans="2:16" ht="12.75">
      <c r="B1984" s="114" t="str">
        <f>INDEX(SUM!D:D,MATCH(SUM!$F$3,SUM!B:B,0),0)</f>
        <v>P085</v>
      </c>
      <c r="E1984" s="116">
        <v>2020</v>
      </c>
      <c r="F1984" s="112" t="s">
        <v>8152</v>
      </c>
      <c r="G1984" s="117" t="s">
        <v>15712</v>
      </c>
      <c r="H1984" s="114" t="s">
        <v>16898</v>
      </c>
      <c r="I1984" s="113">
        <f>'20'!B85</f>
        <v>0</v>
      </c>
      <c r="N1984" s="112" t="s">
        <v>4842</v>
      </c>
      <c r="O1984" s="112" t="s">
        <v>634</v>
      </c>
      <c r="P1984" s="112" t="s">
        <v>4836</v>
      </c>
    </row>
    <row r="1985" spans="2:16" ht="12.75">
      <c r="B1985" s="114" t="str">
        <f>INDEX(SUM!D:D,MATCH(SUM!$F$3,SUM!B:B,0),0)</f>
        <v>P085</v>
      </c>
      <c r="E1985" s="116">
        <v>2020</v>
      </c>
      <c r="F1985" s="112" t="s">
        <v>8153</v>
      </c>
      <c r="G1985" s="117" t="s">
        <v>15713</v>
      </c>
      <c r="H1985" s="114" t="s">
        <v>16898</v>
      </c>
      <c r="I1985" s="113">
        <f>'20'!B86</f>
        <v>0</v>
      </c>
      <c r="N1985" s="112" t="s">
        <v>4843</v>
      </c>
      <c r="O1985" s="112" t="s">
        <v>634</v>
      </c>
      <c r="P1985" s="112" t="s">
        <v>4836</v>
      </c>
    </row>
    <row r="1986" spans="2:16" ht="12.75">
      <c r="B1986" s="114" t="str">
        <f>INDEX(SUM!D:D,MATCH(SUM!$F$3,SUM!B:B,0),0)</f>
        <v>P085</v>
      </c>
      <c r="E1986" s="116">
        <v>2020</v>
      </c>
      <c r="F1986" s="112" t="s">
        <v>8154</v>
      </c>
      <c r="G1986" s="117" t="s">
        <v>15714</v>
      </c>
      <c r="H1986" s="114" t="s">
        <v>16898</v>
      </c>
      <c r="I1986" s="113">
        <f>'20'!B87</f>
        <v>0</v>
      </c>
      <c r="N1986" s="112" t="s">
        <v>4844</v>
      </c>
      <c r="O1986" s="112" t="s">
        <v>634</v>
      </c>
      <c r="P1986" s="112" t="s">
        <v>4836</v>
      </c>
    </row>
    <row r="1987" spans="2:16" ht="12.75">
      <c r="B1987" s="114" t="str">
        <f>INDEX(SUM!D:D,MATCH(SUM!$F$3,SUM!B:B,0),0)</f>
        <v>P085</v>
      </c>
      <c r="E1987" s="116">
        <v>2020</v>
      </c>
      <c r="F1987" s="112" t="s">
        <v>8155</v>
      </c>
      <c r="G1987" s="117" t="s">
        <v>15715</v>
      </c>
      <c r="H1987" s="114" t="s">
        <v>16898</v>
      </c>
      <c r="I1987" s="113">
        <f>'20'!B88</f>
        <v>0</v>
      </c>
      <c r="N1987" s="112" t="s">
        <v>4845</v>
      </c>
      <c r="O1987" s="112" t="s">
        <v>634</v>
      </c>
      <c r="P1987" s="112" t="s">
        <v>4836</v>
      </c>
    </row>
    <row r="1988" spans="2:16" ht="12.75">
      <c r="B1988" s="114" t="str">
        <f>INDEX(SUM!D:D,MATCH(SUM!$F$3,SUM!B:B,0),0)</f>
        <v>P085</v>
      </c>
      <c r="E1988" s="116">
        <v>2020</v>
      </c>
      <c r="F1988" s="112" t="s">
        <v>8156</v>
      </c>
      <c r="G1988" s="117" t="s">
        <v>15716</v>
      </c>
      <c r="H1988" s="114" t="s">
        <v>16898</v>
      </c>
      <c r="I1988" s="113">
        <f>'20'!B89</f>
        <v>0</v>
      </c>
      <c r="N1988" s="112" t="s">
        <v>4846</v>
      </c>
      <c r="O1988" s="112" t="s">
        <v>634</v>
      </c>
      <c r="P1988" s="112" t="s">
        <v>4836</v>
      </c>
    </row>
    <row r="1989" spans="2:16" ht="12.75">
      <c r="B1989" s="114" t="str">
        <f>INDEX(SUM!D:D,MATCH(SUM!$F$3,SUM!B:B,0),0)</f>
        <v>P085</v>
      </c>
      <c r="E1989" s="116">
        <v>2020</v>
      </c>
      <c r="F1989" s="112" t="s">
        <v>8157</v>
      </c>
      <c r="G1989" s="117" t="s">
        <v>15717</v>
      </c>
      <c r="H1989" s="114" t="s">
        <v>16898</v>
      </c>
      <c r="I1989" s="113">
        <f>'20'!B90</f>
        <v>0</v>
      </c>
      <c r="N1989" s="112" t="s">
        <v>4847</v>
      </c>
      <c r="O1989" s="112" t="s">
        <v>634</v>
      </c>
      <c r="P1989" s="112" t="s">
        <v>4836</v>
      </c>
    </row>
    <row r="1990" spans="2:16" ht="12.75">
      <c r="B1990" s="114" t="str">
        <f>INDEX(SUM!D:D,MATCH(SUM!$F$3,SUM!B:B,0),0)</f>
        <v>P085</v>
      </c>
      <c r="E1990" s="116">
        <v>2020</v>
      </c>
      <c r="F1990" s="112" t="s">
        <v>8158</v>
      </c>
      <c r="G1990" s="117" t="s">
        <v>15718</v>
      </c>
      <c r="H1990" s="114" t="s">
        <v>16898</v>
      </c>
      <c r="I1990" s="113">
        <f>'20'!B91</f>
        <v>0</v>
      </c>
      <c r="N1990" s="112" t="s">
        <v>4848</v>
      </c>
      <c r="O1990" s="112" t="s">
        <v>634</v>
      </c>
      <c r="P1990" s="112" t="s">
        <v>4849</v>
      </c>
    </row>
    <row r="1991" spans="2:16" ht="12.75">
      <c r="B1991" s="114" t="str">
        <f>INDEX(SUM!D:D,MATCH(SUM!$F$3,SUM!B:B,0),0)</f>
        <v>P085</v>
      </c>
      <c r="E1991" s="116">
        <v>2020</v>
      </c>
      <c r="F1991" s="112" t="s">
        <v>8159</v>
      </c>
      <c r="G1991" s="117" t="s">
        <v>15719</v>
      </c>
      <c r="H1991" s="114" t="s">
        <v>16898</v>
      </c>
      <c r="I1991" s="113">
        <f>'20'!B92</f>
        <v>0</v>
      </c>
      <c r="N1991" s="112" t="s">
        <v>4850</v>
      </c>
      <c r="O1991" s="112" t="s">
        <v>634</v>
      </c>
      <c r="P1991" s="112" t="s">
        <v>4836</v>
      </c>
    </row>
    <row r="1992" spans="2:16" ht="12.75">
      <c r="B1992" s="114" t="str">
        <f>INDEX(SUM!D:D,MATCH(SUM!$F$3,SUM!B:B,0),0)</f>
        <v>P085</v>
      </c>
      <c r="E1992" s="116">
        <v>2020</v>
      </c>
      <c r="F1992" s="112" t="s">
        <v>8160</v>
      </c>
      <c r="G1992" s="117" t="s">
        <v>15720</v>
      </c>
      <c r="H1992" s="114" t="s">
        <v>16898</v>
      </c>
      <c r="I1992" s="113">
        <f>'20'!B93</f>
        <v>0</v>
      </c>
      <c r="N1992" s="112" t="s">
        <v>4851</v>
      </c>
      <c r="O1992" s="112" t="s">
        <v>634</v>
      </c>
      <c r="P1992" s="112" t="s">
        <v>4836</v>
      </c>
    </row>
    <row r="1993" spans="2:16" ht="12.75">
      <c r="B1993" s="114" t="str">
        <f>INDEX(SUM!D:D,MATCH(SUM!$F$3,SUM!B:B,0),0)</f>
        <v>P085</v>
      </c>
      <c r="E1993" s="116">
        <v>2020</v>
      </c>
      <c r="F1993" s="112" t="s">
        <v>8161</v>
      </c>
      <c r="G1993" s="117" t="s">
        <v>15721</v>
      </c>
      <c r="H1993" s="114" t="s">
        <v>16898</v>
      </c>
      <c r="I1993" s="113">
        <f>'20'!B94</f>
        <v>0</v>
      </c>
      <c r="N1993" s="112" t="s">
        <v>4852</v>
      </c>
      <c r="O1993" s="112" t="s">
        <v>634</v>
      </c>
      <c r="P1993" s="112" t="s">
        <v>4836</v>
      </c>
    </row>
    <row r="1994" spans="2:16" ht="12.75">
      <c r="B1994" s="114" t="str">
        <f>INDEX(SUM!D:D,MATCH(SUM!$F$3,SUM!B:B,0),0)</f>
        <v>P085</v>
      </c>
      <c r="E1994" s="116">
        <v>2020</v>
      </c>
      <c r="F1994" s="112" t="s">
        <v>8162</v>
      </c>
      <c r="G1994" s="117" t="s">
        <v>15722</v>
      </c>
      <c r="H1994" s="114" t="s">
        <v>16898</v>
      </c>
      <c r="I1994" s="113">
        <f>'20'!B95</f>
        <v>0</v>
      </c>
      <c r="N1994" s="112" t="s">
        <v>4853</v>
      </c>
      <c r="O1994" s="112" t="s">
        <v>634</v>
      </c>
      <c r="P1994" s="112" t="s">
        <v>4836</v>
      </c>
    </row>
    <row r="1995" spans="2:16" ht="12.75">
      <c r="B1995" s="114" t="str">
        <f>INDEX(SUM!D:D,MATCH(SUM!$F$3,SUM!B:B,0),0)</f>
        <v>P085</v>
      </c>
      <c r="E1995" s="116">
        <v>2020</v>
      </c>
      <c r="F1995" s="112" t="s">
        <v>8163</v>
      </c>
      <c r="G1995" s="117" t="s">
        <v>15723</v>
      </c>
      <c r="H1995" s="114" t="s">
        <v>16898</v>
      </c>
      <c r="I1995" s="113">
        <f>'20'!B96</f>
        <v>0</v>
      </c>
      <c r="N1995" s="112" t="s">
        <v>4854</v>
      </c>
      <c r="O1995" s="112" t="s">
        <v>634</v>
      </c>
      <c r="P1995" s="112" t="s">
        <v>4836</v>
      </c>
    </row>
    <row r="1996" spans="2:16" ht="12.75">
      <c r="B1996" s="114" t="str">
        <f>INDEX(SUM!D:D,MATCH(SUM!$F$3,SUM!B:B,0),0)</f>
        <v>P085</v>
      </c>
      <c r="E1996" s="116">
        <v>2020</v>
      </c>
      <c r="F1996" s="112" t="s">
        <v>8164</v>
      </c>
      <c r="G1996" s="117" t="s">
        <v>15724</v>
      </c>
      <c r="H1996" s="114" t="s">
        <v>16898</v>
      </c>
      <c r="I1996" s="113">
        <f>'20'!B97</f>
        <v>0</v>
      </c>
      <c r="N1996" s="112" t="s">
        <v>4855</v>
      </c>
      <c r="O1996" s="112" t="s">
        <v>634</v>
      </c>
      <c r="P1996" s="112" t="s">
        <v>4836</v>
      </c>
    </row>
    <row r="1997" spans="2:15" ht="12.75">
      <c r="B1997" s="114" t="str">
        <f>INDEX(SUM!D:D,MATCH(SUM!$F$3,SUM!B:B,0),0)</f>
        <v>P085</v>
      </c>
      <c r="E1997" s="116">
        <v>2020</v>
      </c>
      <c r="F1997" s="112" t="s">
        <v>8165</v>
      </c>
      <c r="G1997" s="117" t="s">
        <v>15725</v>
      </c>
      <c r="H1997" s="114" t="s">
        <v>16898</v>
      </c>
      <c r="I1997" s="113">
        <f>'20'!B98</f>
        <v>0</v>
      </c>
      <c r="N1997" s="112" t="s">
        <v>4856</v>
      </c>
      <c r="O1997" s="112" t="s">
        <v>634</v>
      </c>
    </row>
    <row r="1998" spans="2:15" ht="12.75">
      <c r="B1998" s="114" t="str">
        <f>INDEX(SUM!D:D,MATCH(SUM!$F$3,SUM!B:B,0),0)</f>
        <v>P085</v>
      </c>
      <c r="E1998" s="116">
        <v>2020</v>
      </c>
      <c r="F1998" s="112" t="s">
        <v>8166</v>
      </c>
      <c r="G1998" s="117" t="s">
        <v>15726</v>
      </c>
      <c r="H1998" s="114" t="s">
        <v>16898</v>
      </c>
      <c r="I1998" s="113">
        <f>'20'!B99</f>
        <v>0</v>
      </c>
      <c r="N1998" s="112" t="s">
        <v>4857</v>
      </c>
      <c r="O1998" s="112" t="s">
        <v>634</v>
      </c>
    </row>
    <row r="1999" spans="2:15" ht="12.75">
      <c r="B1999" s="114" t="str">
        <f>INDEX(SUM!D:D,MATCH(SUM!$F$3,SUM!B:B,0),0)</f>
        <v>P085</v>
      </c>
      <c r="E1999" s="116">
        <v>2020</v>
      </c>
      <c r="F1999" s="112" t="s">
        <v>8167</v>
      </c>
      <c r="G1999" s="117" t="s">
        <v>15727</v>
      </c>
      <c r="H1999" s="114" t="s">
        <v>16898</v>
      </c>
      <c r="I1999" s="113">
        <f>'20'!B100</f>
        <v>0</v>
      </c>
      <c r="N1999" s="112" t="s">
        <v>4858</v>
      </c>
      <c r="O1999" s="112" t="s">
        <v>634</v>
      </c>
    </row>
    <row r="2000" spans="2:15" ht="12.75">
      <c r="B2000" s="114" t="str">
        <f>INDEX(SUM!D:D,MATCH(SUM!$F$3,SUM!B:B,0),0)</f>
        <v>P085</v>
      </c>
      <c r="E2000" s="116">
        <v>2020</v>
      </c>
      <c r="F2000" s="112" t="s">
        <v>8168</v>
      </c>
      <c r="G2000" s="117" t="s">
        <v>15728</v>
      </c>
      <c r="H2000" s="114" t="s">
        <v>16899</v>
      </c>
      <c r="I2000" s="113">
        <f>'20'!C11</f>
        <v>2715287</v>
      </c>
      <c r="N2000" s="112" t="s">
        <v>4859</v>
      </c>
      <c r="O2000" s="112" t="s">
        <v>634</v>
      </c>
    </row>
    <row r="2001" spans="2:16" ht="12.75">
      <c r="B2001" s="114" t="str">
        <f>INDEX(SUM!D:D,MATCH(SUM!$F$3,SUM!B:B,0),0)</f>
        <v>P085</v>
      </c>
      <c r="E2001" s="116">
        <v>2020</v>
      </c>
      <c r="F2001" s="112" t="s">
        <v>8169</v>
      </c>
      <c r="G2001" s="117" t="s">
        <v>15729</v>
      </c>
      <c r="H2001" s="114" t="s">
        <v>16899</v>
      </c>
      <c r="I2001" s="113">
        <f>'20'!C12</f>
        <v>0</v>
      </c>
      <c r="N2001" s="112" t="s">
        <v>4860</v>
      </c>
      <c r="O2001" s="112" t="s">
        <v>634</v>
      </c>
      <c r="P2001" s="112" t="s">
        <v>4836</v>
      </c>
    </row>
    <row r="2002" spans="2:15" ht="12.75">
      <c r="B2002" s="114" t="str">
        <f>INDEX(SUM!D:D,MATCH(SUM!$F$3,SUM!B:B,0),0)</f>
        <v>P085</v>
      </c>
      <c r="E2002" s="116">
        <v>2020</v>
      </c>
      <c r="F2002" s="112" t="s">
        <v>8170</v>
      </c>
      <c r="G2002" s="117" t="s">
        <v>15730</v>
      </c>
      <c r="H2002" s="114" t="s">
        <v>16899</v>
      </c>
      <c r="I2002" s="113">
        <f>'20'!C13</f>
        <v>0</v>
      </c>
      <c r="N2002" s="112" t="s">
        <v>4861</v>
      </c>
      <c r="O2002" s="112" t="s">
        <v>634</v>
      </c>
    </row>
    <row r="2003" spans="2:16" ht="12.75">
      <c r="B2003" s="114" t="str">
        <f>INDEX(SUM!D:D,MATCH(SUM!$F$3,SUM!B:B,0),0)</f>
        <v>P085</v>
      </c>
      <c r="E2003" s="116">
        <v>2020</v>
      </c>
      <c r="F2003" s="112" t="s">
        <v>8171</v>
      </c>
      <c r="G2003" s="117" t="s">
        <v>15731</v>
      </c>
      <c r="H2003" s="114" t="s">
        <v>16899</v>
      </c>
      <c r="I2003" s="113">
        <f>'20'!C14</f>
        <v>0</v>
      </c>
      <c r="N2003" s="112" t="s">
        <v>4862</v>
      </c>
      <c r="O2003" s="112" t="s">
        <v>634</v>
      </c>
      <c r="P2003" s="112" t="s">
        <v>4836</v>
      </c>
    </row>
    <row r="2004" spans="2:15" ht="12.75">
      <c r="B2004" s="114" t="str">
        <f>INDEX(SUM!D:D,MATCH(SUM!$F$3,SUM!B:B,0),0)</f>
        <v>P085</v>
      </c>
      <c r="E2004" s="116">
        <v>2020</v>
      </c>
      <c r="F2004" s="112" t="s">
        <v>8172</v>
      </c>
      <c r="G2004" s="117" t="s">
        <v>15732</v>
      </c>
      <c r="H2004" s="114" t="s">
        <v>16899</v>
      </c>
      <c r="I2004" s="113">
        <f>'20'!C15</f>
        <v>0</v>
      </c>
      <c r="N2004" s="112" t="s">
        <v>4863</v>
      </c>
      <c r="O2004" s="112" t="s">
        <v>634</v>
      </c>
    </row>
    <row r="2005" spans="2:15" ht="12.75">
      <c r="B2005" s="114" t="str">
        <f>INDEX(SUM!D:D,MATCH(SUM!$F$3,SUM!B:B,0),0)</f>
        <v>P085</v>
      </c>
      <c r="E2005" s="116">
        <v>2020</v>
      </c>
      <c r="F2005" s="112" t="s">
        <v>8173</v>
      </c>
      <c r="G2005" s="117" t="s">
        <v>15733</v>
      </c>
      <c r="H2005" s="114" t="s">
        <v>16899</v>
      </c>
      <c r="I2005" s="113">
        <f>'20'!C16</f>
        <v>0</v>
      </c>
      <c r="N2005" s="112" t="s">
        <v>4864</v>
      </c>
      <c r="O2005" s="112" t="s">
        <v>634</v>
      </c>
    </row>
    <row r="2006" spans="2:15" ht="12.75">
      <c r="B2006" s="114" t="str">
        <f>INDEX(SUM!D:D,MATCH(SUM!$F$3,SUM!B:B,0),0)</f>
        <v>P085</v>
      </c>
      <c r="E2006" s="116">
        <v>2020</v>
      </c>
      <c r="F2006" s="112" t="s">
        <v>8174</v>
      </c>
      <c r="G2006" s="117" t="s">
        <v>15734</v>
      </c>
      <c r="H2006" s="114" t="s">
        <v>16899</v>
      </c>
      <c r="I2006" s="113">
        <f>'20'!C17</f>
        <v>0</v>
      </c>
      <c r="N2006" s="112" t="s">
        <v>4865</v>
      </c>
      <c r="O2006" s="112" t="s">
        <v>634</v>
      </c>
    </row>
    <row r="2007" spans="2:15" ht="12.75">
      <c r="B2007" s="114" t="str">
        <f>INDEX(SUM!D:D,MATCH(SUM!$F$3,SUM!B:B,0),0)</f>
        <v>P085</v>
      </c>
      <c r="E2007" s="116">
        <v>2020</v>
      </c>
      <c r="F2007" s="112" t="s">
        <v>8175</v>
      </c>
      <c r="G2007" s="117" t="s">
        <v>15735</v>
      </c>
      <c r="H2007" s="114" t="s">
        <v>16899</v>
      </c>
      <c r="I2007" s="113">
        <f>'20'!C18</f>
        <v>0</v>
      </c>
      <c r="N2007" s="112" t="s">
        <v>4866</v>
      </c>
      <c r="O2007" s="112" t="s">
        <v>634</v>
      </c>
    </row>
    <row r="2008" spans="2:15" ht="12.75">
      <c r="B2008" s="114" t="str">
        <f>INDEX(SUM!D:D,MATCH(SUM!$F$3,SUM!B:B,0),0)</f>
        <v>P085</v>
      </c>
      <c r="E2008" s="116">
        <v>2020</v>
      </c>
      <c r="F2008" s="112" t="s">
        <v>8176</v>
      </c>
      <c r="G2008" s="117" t="s">
        <v>15736</v>
      </c>
      <c r="H2008" s="114" t="s">
        <v>16899</v>
      </c>
      <c r="I2008" s="113">
        <f>'20'!C19</f>
        <v>0</v>
      </c>
      <c r="N2008" s="112" t="s">
        <v>4867</v>
      </c>
      <c r="O2008" s="112" t="s">
        <v>634</v>
      </c>
    </row>
    <row r="2009" spans="2:16" ht="12.75">
      <c r="B2009" s="114" t="str">
        <f>INDEX(SUM!D:D,MATCH(SUM!$F$3,SUM!B:B,0),0)</f>
        <v>P085</v>
      </c>
      <c r="E2009" s="116">
        <v>2020</v>
      </c>
      <c r="F2009" s="112" t="s">
        <v>8177</v>
      </c>
      <c r="G2009" s="117" t="s">
        <v>15737</v>
      </c>
      <c r="H2009" s="114" t="s">
        <v>16899</v>
      </c>
      <c r="I2009" s="113">
        <f>'20'!C20</f>
        <v>0</v>
      </c>
      <c r="N2009" s="112" t="s">
        <v>4868</v>
      </c>
      <c r="O2009" s="112" t="s">
        <v>634</v>
      </c>
      <c r="P2009" s="112" t="s">
        <v>4836</v>
      </c>
    </row>
    <row r="2010" spans="2:15" ht="12.75">
      <c r="B2010" s="114" t="str">
        <f>INDEX(SUM!D:D,MATCH(SUM!$F$3,SUM!B:B,0),0)</f>
        <v>P085</v>
      </c>
      <c r="E2010" s="116">
        <v>2020</v>
      </c>
      <c r="F2010" s="112" t="s">
        <v>8178</v>
      </c>
      <c r="G2010" s="117" t="s">
        <v>15738</v>
      </c>
      <c r="H2010" s="114" t="s">
        <v>16899</v>
      </c>
      <c r="I2010" s="113">
        <f>'20'!C21</f>
        <v>0</v>
      </c>
      <c r="N2010" s="112" t="s">
        <v>4869</v>
      </c>
      <c r="O2010" s="112" t="s">
        <v>634</v>
      </c>
    </row>
    <row r="2011" spans="2:15" ht="12.75">
      <c r="B2011" s="114" t="str">
        <f>INDEX(SUM!D:D,MATCH(SUM!$F$3,SUM!B:B,0),0)</f>
        <v>P085</v>
      </c>
      <c r="E2011" s="116">
        <v>2020</v>
      </c>
      <c r="F2011" s="112" t="s">
        <v>8179</v>
      </c>
      <c r="G2011" s="117" t="s">
        <v>15739</v>
      </c>
      <c r="H2011" s="114" t="s">
        <v>16899</v>
      </c>
      <c r="I2011" s="113">
        <f>'20'!C22</f>
        <v>0</v>
      </c>
      <c r="N2011" s="112" t="s">
        <v>4870</v>
      </c>
      <c r="O2011" s="112" t="s">
        <v>634</v>
      </c>
    </row>
    <row r="2012" spans="2:16" ht="12.75">
      <c r="B2012" s="114" t="str">
        <f>INDEX(SUM!D:D,MATCH(SUM!$F$3,SUM!B:B,0),0)</f>
        <v>P085</v>
      </c>
      <c r="E2012" s="116">
        <v>2020</v>
      </c>
      <c r="F2012" s="112" t="s">
        <v>8180</v>
      </c>
      <c r="G2012" s="117" t="s">
        <v>15740</v>
      </c>
      <c r="H2012" s="114" t="s">
        <v>16899</v>
      </c>
      <c r="I2012" s="113">
        <f>'20'!C23</f>
        <v>0</v>
      </c>
      <c r="N2012" s="112" t="s">
        <v>4871</v>
      </c>
      <c r="O2012" s="112" t="s">
        <v>634</v>
      </c>
      <c r="P2012" s="112" t="s">
        <v>4836</v>
      </c>
    </row>
    <row r="2013" spans="2:16" ht="12.75">
      <c r="B2013" s="114" t="str">
        <f>INDEX(SUM!D:D,MATCH(SUM!$F$3,SUM!B:B,0),0)</f>
        <v>P085</v>
      </c>
      <c r="E2013" s="116">
        <v>2020</v>
      </c>
      <c r="F2013" s="112" t="s">
        <v>8181</v>
      </c>
      <c r="G2013" s="117" t="s">
        <v>15741</v>
      </c>
      <c r="H2013" s="114" t="s">
        <v>16899</v>
      </c>
      <c r="I2013" s="113">
        <f>'20'!C24</f>
        <v>0</v>
      </c>
      <c r="N2013" s="112" t="s">
        <v>4872</v>
      </c>
      <c r="O2013" s="112" t="s">
        <v>634</v>
      </c>
      <c r="P2013" s="112" t="s">
        <v>4836</v>
      </c>
    </row>
    <row r="2014" spans="2:16" ht="12.75">
      <c r="B2014" s="114" t="str">
        <f>INDEX(SUM!D:D,MATCH(SUM!$F$3,SUM!B:B,0),0)</f>
        <v>P085</v>
      </c>
      <c r="E2014" s="116">
        <v>2020</v>
      </c>
      <c r="F2014" s="112" t="s">
        <v>8182</v>
      </c>
      <c r="G2014" s="117" t="s">
        <v>15742</v>
      </c>
      <c r="H2014" s="114" t="s">
        <v>16899</v>
      </c>
      <c r="I2014" s="113">
        <f>'20'!C25</f>
        <v>0</v>
      </c>
      <c r="N2014" s="112" t="s">
        <v>4873</v>
      </c>
      <c r="O2014" s="112" t="s">
        <v>634</v>
      </c>
      <c r="P2014" s="112" t="s">
        <v>4874</v>
      </c>
    </row>
    <row r="2015" spans="2:16" ht="12.75">
      <c r="B2015" s="114" t="str">
        <f>INDEX(SUM!D:D,MATCH(SUM!$F$3,SUM!B:B,0),0)</f>
        <v>P085</v>
      </c>
      <c r="E2015" s="116">
        <v>2020</v>
      </c>
      <c r="F2015" s="112" t="s">
        <v>8183</v>
      </c>
      <c r="G2015" s="117" t="s">
        <v>15743</v>
      </c>
      <c r="H2015" s="114" t="s">
        <v>16899</v>
      </c>
      <c r="I2015" s="113">
        <f>'20'!C26</f>
        <v>0</v>
      </c>
      <c r="N2015" s="112" t="s">
        <v>4875</v>
      </c>
      <c r="O2015" s="112" t="s">
        <v>634</v>
      </c>
      <c r="P2015" s="112" t="s">
        <v>4874</v>
      </c>
    </row>
    <row r="2016" spans="2:16" ht="12.75">
      <c r="B2016" s="114" t="str">
        <f>INDEX(SUM!D:D,MATCH(SUM!$F$3,SUM!B:B,0),0)</f>
        <v>P085</v>
      </c>
      <c r="E2016" s="116">
        <v>2020</v>
      </c>
      <c r="F2016" s="112" t="s">
        <v>8184</v>
      </c>
      <c r="G2016" s="117" t="s">
        <v>15744</v>
      </c>
      <c r="H2016" s="114" t="s">
        <v>16899</v>
      </c>
      <c r="I2016" s="113">
        <f>'20'!C27</f>
        <v>0</v>
      </c>
      <c r="N2016" s="112" t="s">
        <v>4876</v>
      </c>
      <c r="O2016" s="112" t="s">
        <v>634</v>
      </c>
      <c r="P2016" s="112" t="s">
        <v>4874</v>
      </c>
    </row>
    <row r="2017" spans="2:16" ht="12.75">
      <c r="B2017" s="114" t="str">
        <f>INDEX(SUM!D:D,MATCH(SUM!$F$3,SUM!B:B,0),0)</f>
        <v>P085</v>
      </c>
      <c r="E2017" s="116">
        <v>2020</v>
      </c>
      <c r="F2017" s="112" t="s">
        <v>8185</v>
      </c>
      <c r="G2017" s="117" t="s">
        <v>15745</v>
      </c>
      <c r="H2017" s="114" t="s">
        <v>16899</v>
      </c>
      <c r="I2017" s="113">
        <f>'20'!C28</f>
        <v>0</v>
      </c>
      <c r="N2017" s="112" t="s">
        <v>4877</v>
      </c>
      <c r="O2017" s="112" t="s">
        <v>634</v>
      </c>
      <c r="P2017" s="112" t="s">
        <v>4874</v>
      </c>
    </row>
    <row r="2018" spans="2:16" ht="12.75">
      <c r="B2018" s="114" t="str">
        <f>INDEX(SUM!D:D,MATCH(SUM!$F$3,SUM!B:B,0),0)</f>
        <v>P085</v>
      </c>
      <c r="E2018" s="116">
        <v>2020</v>
      </c>
      <c r="F2018" s="112" t="s">
        <v>8186</v>
      </c>
      <c r="G2018" s="117" t="s">
        <v>15746</v>
      </c>
      <c r="H2018" s="114" t="s">
        <v>16899</v>
      </c>
      <c r="I2018" s="113">
        <f>'20'!C29</f>
        <v>0</v>
      </c>
      <c r="N2018" s="112" t="s">
        <v>4878</v>
      </c>
      <c r="O2018" s="112" t="s">
        <v>634</v>
      </c>
      <c r="P2018" s="112" t="s">
        <v>4879</v>
      </c>
    </row>
    <row r="2019" spans="2:16" ht="12.75">
      <c r="B2019" s="114" t="str">
        <f>INDEX(SUM!D:D,MATCH(SUM!$F$3,SUM!B:B,0),0)</f>
        <v>P085</v>
      </c>
      <c r="E2019" s="116">
        <v>2020</v>
      </c>
      <c r="F2019" s="112" t="s">
        <v>8187</v>
      </c>
      <c r="G2019" s="117" t="s">
        <v>15747</v>
      </c>
      <c r="H2019" s="114" t="s">
        <v>16899</v>
      </c>
      <c r="I2019" s="113">
        <f>'20'!C30</f>
        <v>0</v>
      </c>
      <c r="N2019" s="112" t="s">
        <v>4880</v>
      </c>
      <c r="O2019" s="112" t="s">
        <v>634</v>
      </c>
      <c r="P2019" s="112" t="s">
        <v>4879</v>
      </c>
    </row>
    <row r="2020" spans="2:16" ht="12.75">
      <c r="B2020" s="114" t="str">
        <f>INDEX(SUM!D:D,MATCH(SUM!$F$3,SUM!B:B,0),0)</f>
        <v>P085</v>
      </c>
      <c r="E2020" s="116">
        <v>2020</v>
      </c>
      <c r="F2020" s="112" t="s">
        <v>8188</v>
      </c>
      <c r="G2020" s="117" t="s">
        <v>15748</v>
      </c>
      <c r="H2020" s="114" t="s">
        <v>16899</v>
      </c>
      <c r="I2020" s="113">
        <f>'20'!C31</f>
        <v>0</v>
      </c>
      <c r="N2020" s="112" t="s">
        <v>4881</v>
      </c>
      <c r="O2020" s="112" t="s">
        <v>634</v>
      </c>
      <c r="P2020" s="112" t="s">
        <v>4879</v>
      </c>
    </row>
    <row r="2021" spans="2:16" ht="12.75">
      <c r="B2021" s="114" t="str">
        <f>INDEX(SUM!D:D,MATCH(SUM!$F$3,SUM!B:B,0),0)</f>
        <v>P085</v>
      </c>
      <c r="E2021" s="116">
        <v>2020</v>
      </c>
      <c r="F2021" s="112" t="s">
        <v>8189</v>
      </c>
      <c r="G2021" s="117" t="s">
        <v>15749</v>
      </c>
      <c r="H2021" s="114" t="s">
        <v>16899</v>
      </c>
      <c r="I2021" s="113">
        <f>'20'!C32</f>
        <v>0</v>
      </c>
      <c r="N2021" s="112" t="s">
        <v>4882</v>
      </c>
      <c r="O2021" s="112" t="s">
        <v>634</v>
      </c>
      <c r="P2021" s="112" t="s">
        <v>4879</v>
      </c>
    </row>
    <row r="2022" spans="2:16" ht="12.75">
      <c r="B2022" s="114" t="str">
        <f>INDEX(SUM!D:D,MATCH(SUM!$F$3,SUM!B:B,0),0)</f>
        <v>P085</v>
      </c>
      <c r="E2022" s="116">
        <v>2020</v>
      </c>
      <c r="F2022" s="112" t="s">
        <v>8190</v>
      </c>
      <c r="G2022" s="117" t="s">
        <v>15750</v>
      </c>
      <c r="H2022" s="114" t="s">
        <v>16899</v>
      </c>
      <c r="I2022" s="113">
        <f>'20'!C33</f>
        <v>0</v>
      </c>
      <c r="N2022" s="112" t="s">
        <v>4883</v>
      </c>
      <c r="O2022" s="112" t="s">
        <v>634</v>
      </c>
      <c r="P2022" s="112" t="s">
        <v>4879</v>
      </c>
    </row>
    <row r="2023" spans="2:16" ht="12.75">
      <c r="B2023" s="114" t="str">
        <f>INDEX(SUM!D:D,MATCH(SUM!$F$3,SUM!B:B,0),0)</f>
        <v>P085</v>
      </c>
      <c r="E2023" s="116">
        <v>2020</v>
      </c>
      <c r="F2023" s="112" t="s">
        <v>8191</v>
      </c>
      <c r="G2023" s="117" t="s">
        <v>15751</v>
      </c>
      <c r="H2023" s="114" t="s">
        <v>16899</v>
      </c>
      <c r="I2023" s="113">
        <f>'20'!C34</f>
        <v>0</v>
      </c>
      <c r="N2023" s="112" t="s">
        <v>4884</v>
      </c>
      <c r="O2023" s="112" t="s">
        <v>634</v>
      </c>
      <c r="P2023" s="112" t="s">
        <v>4885</v>
      </c>
    </row>
    <row r="2024" spans="2:16" ht="12.75">
      <c r="B2024" s="114" t="str">
        <f>INDEX(SUM!D:D,MATCH(SUM!$F$3,SUM!B:B,0),0)</f>
        <v>P085</v>
      </c>
      <c r="E2024" s="116">
        <v>2020</v>
      </c>
      <c r="F2024" s="112" t="s">
        <v>8192</v>
      </c>
      <c r="G2024" s="117" t="s">
        <v>15752</v>
      </c>
      <c r="H2024" s="114" t="s">
        <v>16899</v>
      </c>
      <c r="I2024" s="113">
        <f>'20'!C35</f>
        <v>0</v>
      </c>
      <c r="N2024" s="112" t="s">
        <v>4886</v>
      </c>
      <c r="O2024" s="112" t="s">
        <v>634</v>
      </c>
      <c r="P2024" s="112" t="s">
        <v>4885</v>
      </c>
    </row>
    <row r="2025" spans="2:16" ht="12.75">
      <c r="B2025" s="114" t="str">
        <f>INDEX(SUM!D:D,MATCH(SUM!$F$3,SUM!B:B,0),0)</f>
        <v>P085</v>
      </c>
      <c r="E2025" s="116">
        <v>2020</v>
      </c>
      <c r="F2025" s="112" t="s">
        <v>8193</v>
      </c>
      <c r="G2025" s="117" t="s">
        <v>15753</v>
      </c>
      <c r="H2025" s="114" t="s">
        <v>16899</v>
      </c>
      <c r="I2025" s="113">
        <f>'20'!C36</f>
        <v>0</v>
      </c>
      <c r="N2025" s="112" t="s">
        <v>4887</v>
      </c>
      <c r="O2025" s="112" t="s">
        <v>634</v>
      </c>
      <c r="P2025" s="112" t="s">
        <v>4885</v>
      </c>
    </row>
    <row r="2026" spans="2:16" ht="12.75">
      <c r="B2026" s="114" t="str">
        <f>INDEX(SUM!D:D,MATCH(SUM!$F$3,SUM!B:B,0),0)</f>
        <v>P085</v>
      </c>
      <c r="E2026" s="116">
        <v>2020</v>
      </c>
      <c r="F2026" s="112" t="s">
        <v>8194</v>
      </c>
      <c r="G2026" s="117" t="s">
        <v>15754</v>
      </c>
      <c r="H2026" s="114" t="s">
        <v>16899</v>
      </c>
      <c r="I2026" s="113">
        <f>'20'!C37</f>
        <v>0</v>
      </c>
      <c r="N2026" s="112" t="s">
        <v>4888</v>
      </c>
      <c r="O2026" s="112" t="s">
        <v>634</v>
      </c>
      <c r="P2026" s="112" t="s">
        <v>4885</v>
      </c>
    </row>
    <row r="2027" spans="2:16" ht="12.75">
      <c r="B2027" s="114" t="str">
        <f>INDEX(SUM!D:D,MATCH(SUM!$F$3,SUM!B:B,0),0)</f>
        <v>P085</v>
      </c>
      <c r="E2027" s="116">
        <v>2020</v>
      </c>
      <c r="F2027" s="112" t="s">
        <v>8195</v>
      </c>
      <c r="G2027" s="117" t="s">
        <v>15755</v>
      </c>
      <c r="H2027" s="114" t="s">
        <v>16899</v>
      </c>
      <c r="I2027" s="113">
        <f>'20'!C38</f>
        <v>0</v>
      </c>
      <c r="N2027" s="112" t="s">
        <v>4889</v>
      </c>
      <c r="O2027" s="112" t="s">
        <v>634</v>
      </c>
      <c r="P2027" s="112" t="s">
        <v>4885</v>
      </c>
    </row>
    <row r="2028" spans="2:16" ht="12.75">
      <c r="B2028" s="114" t="str">
        <f>INDEX(SUM!D:D,MATCH(SUM!$F$3,SUM!B:B,0),0)</f>
        <v>P085</v>
      </c>
      <c r="E2028" s="116">
        <v>2020</v>
      </c>
      <c r="F2028" s="112" t="s">
        <v>8196</v>
      </c>
      <c r="G2028" s="117" t="s">
        <v>15756</v>
      </c>
      <c r="H2028" s="114" t="s">
        <v>16899</v>
      </c>
      <c r="I2028" s="113">
        <f>'20'!C39</f>
        <v>0</v>
      </c>
      <c r="N2028" s="112" t="s">
        <v>4890</v>
      </c>
      <c r="O2028" s="112" t="s">
        <v>634</v>
      </c>
      <c r="P2028" s="112" t="s">
        <v>4885</v>
      </c>
    </row>
    <row r="2029" spans="2:16" ht="12.75">
      <c r="B2029" s="114" t="str">
        <f>INDEX(SUM!D:D,MATCH(SUM!$F$3,SUM!B:B,0),0)</f>
        <v>P085</v>
      </c>
      <c r="E2029" s="116">
        <v>2020</v>
      </c>
      <c r="F2029" s="112" t="s">
        <v>8197</v>
      </c>
      <c r="G2029" s="117" t="s">
        <v>15757</v>
      </c>
      <c r="H2029" s="114" t="s">
        <v>16899</v>
      </c>
      <c r="I2029" s="113">
        <f>'20'!C40</f>
        <v>0</v>
      </c>
      <c r="N2029" s="112" t="s">
        <v>4891</v>
      </c>
      <c r="O2029" s="112" t="s">
        <v>634</v>
      </c>
      <c r="P2029" s="112" t="s">
        <v>4885</v>
      </c>
    </row>
    <row r="2030" spans="2:16" ht="12.75">
      <c r="B2030" s="114" t="str">
        <f>INDEX(SUM!D:D,MATCH(SUM!$F$3,SUM!B:B,0),0)</f>
        <v>P085</v>
      </c>
      <c r="E2030" s="116">
        <v>2020</v>
      </c>
      <c r="F2030" s="112" t="s">
        <v>8198</v>
      </c>
      <c r="G2030" s="117" t="s">
        <v>15758</v>
      </c>
      <c r="H2030" s="114" t="s">
        <v>16899</v>
      </c>
      <c r="I2030" s="113">
        <f>'20'!C41</f>
        <v>0</v>
      </c>
      <c r="N2030" s="112" t="s">
        <v>4892</v>
      </c>
      <c r="O2030" s="112" t="s">
        <v>634</v>
      </c>
      <c r="P2030" s="112" t="s">
        <v>4885</v>
      </c>
    </row>
    <row r="2031" spans="2:16" ht="12.75">
      <c r="B2031" s="114" t="str">
        <f>INDEX(SUM!D:D,MATCH(SUM!$F$3,SUM!B:B,0),0)</f>
        <v>P085</v>
      </c>
      <c r="E2031" s="116">
        <v>2020</v>
      </c>
      <c r="F2031" s="112" t="s">
        <v>8199</v>
      </c>
      <c r="G2031" s="117" t="s">
        <v>15759</v>
      </c>
      <c r="H2031" s="114" t="s">
        <v>16899</v>
      </c>
      <c r="I2031" s="113">
        <f>'20'!C42</f>
        <v>0</v>
      </c>
      <c r="N2031" s="112" t="s">
        <v>4893</v>
      </c>
      <c r="O2031" s="112" t="s">
        <v>634</v>
      </c>
      <c r="P2031" s="112" t="s">
        <v>4885</v>
      </c>
    </row>
    <row r="2032" spans="2:16" ht="12.75">
      <c r="B2032" s="114" t="str">
        <f>INDEX(SUM!D:D,MATCH(SUM!$F$3,SUM!B:B,0),0)</f>
        <v>P085</v>
      </c>
      <c r="E2032" s="116">
        <v>2020</v>
      </c>
      <c r="F2032" s="112" t="s">
        <v>8200</v>
      </c>
      <c r="G2032" s="117" t="s">
        <v>15760</v>
      </c>
      <c r="H2032" s="114" t="s">
        <v>16899</v>
      </c>
      <c r="I2032" s="113">
        <f>'20'!C43</f>
        <v>0</v>
      </c>
      <c r="N2032" s="112" t="s">
        <v>4894</v>
      </c>
      <c r="O2032" s="112" t="s">
        <v>634</v>
      </c>
      <c r="P2032" s="112" t="s">
        <v>4885</v>
      </c>
    </row>
    <row r="2033" spans="2:16" ht="12.75">
      <c r="B2033" s="114" t="str">
        <f>INDEX(SUM!D:D,MATCH(SUM!$F$3,SUM!B:B,0),0)</f>
        <v>P085</v>
      </c>
      <c r="E2033" s="116">
        <v>2020</v>
      </c>
      <c r="F2033" s="112" t="s">
        <v>8201</v>
      </c>
      <c r="G2033" s="117" t="s">
        <v>15761</v>
      </c>
      <c r="H2033" s="114" t="s">
        <v>16899</v>
      </c>
      <c r="I2033" s="113">
        <f>'20'!C44</f>
        <v>0</v>
      </c>
      <c r="N2033" s="112" t="s">
        <v>4895</v>
      </c>
      <c r="O2033" s="112" t="s">
        <v>634</v>
      </c>
      <c r="P2033" s="112" t="s">
        <v>4885</v>
      </c>
    </row>
    <row r="2034" spans="2:16" ht="12.75">
      <c r="B2034" s="114" t="str">
        <f>INDEX(SUM!D:D,MATCH(SUM!$F$3,SUM!B:B,0),0)</f>
        <v>P085</v>
      </c>
      <c r="E2034" s="116">
        <v>2020</v>
      </c>
      <c r="F2034" s="112" t="s">
        <v>8202</v>
      </c>
      <c r="G2034" s="117" t="s">
        <v>15762</v>
      </c>
      <c r="H2034" s="114" t="s">
        <v>16899</v>
      </c>
      <c r="I2034" s="113">
        <f>'20'!C45</f>
        <v>0</v>
      </c>
      <c r="N2034" s="112" t="s">
        <v>4896</v>
      </c>
      <c r="O2034" s="112" t="s">
        <v>634</v>
      </c>
      <c r="P2034" s="112" t="s">
        <v>4885</v>
      </c>
    </row>
    <row r="2035" spans="2:16" ht="12.75">
      <c r="B2035" s="114" t="str">
        <f>INDEX(SUM!D:D,MATCH(SUM!$F$3,SUM!B:B,0),0)</f>
        <v>P085</v>
      </c>
      <c r="E2035" s="116">
        <v>2020</v>
      </c>
      <c r="F2035" s="112" t="s">
        <v>8203</v>
      </c>
      <c r="G2035" s="117" t="s">
        <v>15763</v>
      </c>
      <c r="H2035" s="114" t="s">
        <v>16899</v>
      </c>
      <c r="I2035" s="113">
        <f>'20'!C46</f>
        <v>0</v>
      </c>
      <c r="N2035" s="112" t="s">
        <v>4897</v>
      </c>
      <c r="O2035" s="112" t="s">
        <v>634</v>
      </c>
      <c r="P2035" s="112" t="s">
        <v>4885</v>
      </c>
    </row>
    <row r="2036" spans="2:16" ht="12.75">
      <c r="B2036" s="114" t="str">
        <f>INDEX(SUM!D:D,MATCH(SUM!$F$3,SUM!B:B,0),0)</f>
        <v>P085</v>
      </c>
      <c r="E2036" s="116">
        <v>2020</v>
      </c>
      <c r="F2036" s="112" t="s">
        <v>8204</v>
      </c>
      <c r="G2036" s="117" t="s">
        <v>15764</v>
      </c>
      <c r="H2036" s="114" t="s">
        <v>16899</v>
      </c>
      <c r="I2036" s="113">
        <f>'20'!C47</f>
        <v>0</v>
      </c>
      <c r="N2036" s="112" t="s">
        <v>4898</v>
      </c>
      <c r="O2036" s="112" t="s">
        <v>634</v>
      </c>
      <c r="P2036" s="112" t="s">
        <v>4885</v>
      </c>
    </row>
    <row r="2037" spans="2:16" ht="12.75">
      <c r="B2037" s="114" t="str">
        <f>INDEX(SUM!D:D,MATCH(SUM!$F$3,SUM!B:B,0),0)</f>
        <v>P085</v>
      </c>
      <c r="E2037" s="116">
        <v>2020</v>
      </c>
      <c r="F2037" s="112" t="s">
        <v>8205</v>
      </c>
      <c r="G2037" s="117" t="s">
        <v>15765</v>
      </c>
      <c r="H2037" s="114" t="s">
        <v>16899</v>
      </c>
      <c r="I2037" s="113">
        <f>'20'!C48</f>
        <v>0</v>
      </c>
      <c r="N2037" s="112" t="s">
        <v>4899</v>
      </c>
      <c r="O2037" s="112" t="s">
        <v>634</v>
      </c>
      <c r="P2037" s="112" t="s">
        <v>4885</v>
      </c>
    </row>
    <row r="2038" spans="2:16" ht="12.75">
      <c r="B2038" s="114" t="str">
        <f>INDEX(SUM!D:D,MATCH(SUM!$F$3,SUM!B:B,0),0)</f>
        <v>P085</v>
      </c>
      <c r="E2038" s="116">
        <v>2020</v>
      </c>
      <c r="F2038" s="112" t="s">
        <v>8206</v>
      </c>
      <c r="G2038" s="117" t="s">
        <v>15766</v>
      </c>
      <c r="H2038" s="114" t="s">
        <v>16899</v>
      </c>
      <c r="I2038" s="113">
        <f>'20'!C49</f>
        <v>0</v>
      </c>
      <c r="N2038" s="112" t="s">
        <v>4900</v>
      </c>
      <c r="O2038" s="112" t="s">
        <v>634</v>
      </c>
      <c r="P2038" s="112" t="s">
        <v>4885</v>
      </c>
    </row>
    <row r="2039" spans="2:16" ht="12.75">
      <c r="B2039" s="114" t="str">
        <f>INDEX(SUM!D:D,MATCH(SUM!$F$3,SUM!B:B,0),0)</f>
        <v>P085</v>
      </c>
      <c r="E2039" s="116">
        <v>2020</v>
      </c>
      <c r="F2039" s="112" t="s">
        <v>8207</v>
      </c>
      <c r="G2039" s="117" t="s">
        <v>15767</v>
      </c>
      <c r="H2039" s="114" t="s">
        <v>16899</v>
      </c>
      <c r="I2039" s="113">
        <f>'20'!C50</f>
        <v>0</v>
      </c>
      <c r="N2039" s="112" t="s">
        <v>4901</v>
      </c>
      <c r="O2039" s="112" t="s">
        <v>634</v>
      </c>
      <c r="P2039" s="112" t="s">
        <v>4885</v>
      </c>
    </row>
    <row r="2040" spans="2:15" ht="12.75">
      <c r="B2040" s="114" t="str">
        <f>INDEX(SUM!D:D,MATCH(SUM!$F$3,SUM!B:B,0),0)</f>
        <v>P085</v>
      </c>
      <c r="E2040" s="116">
        <v>2020</v>
      </c>
      <c r="F2040" s="112" t="s">
        <v>8208</v>
      </c>
      <c r="G2040" s="117" t="s">
        <v>15768</v>
      </c>
      <c r="H2040" s="114" t="s">
        <v>16899</v>
      </c>
      <c r="I2040" s="113">
        <f>'20'!C51</f>
        <v>0</v>
      </c>
      <c r="N2040" s="112" t="s">
        <v>4902</v>
      </c>
      <c r="O2040" s="112" t="s">
        <v>634</v>
      </c>
    </row>
    <row r="2041" spans="2:16" ht="12.75">
      <c r="B2041" s="114" t="str">
        <f>INDEX(SUM!D:D,MATCH(SUM!$F$3,SUM!B:B,0),0)</f>
        <v>P085</v>
      </c>
      <c r="E2041" s="116">
        <v>2020</v>
      </c>
      <c r="F2041" s="112" t="s">
        <v>8209</v>
      </c>
      <c r="G2041" s="117" t="s">
        <v>15769</v>
      </c>
      <c r="H2041" s="114" t="s">
        <v>16899</v>
      </c>
      <c r="I2041" s="113">
        <f>'20'!C52</f>
        <v>0</v>
      </c>
      <c r="N2041" s="112" t="s">
        <v>4903</v>
      </c>
      <c r="O2041" s="112" t="s">
        <v>634</v>
      </c>
      <c r="P2041" s="112" t="s">
        <v>4885</v>
      </c>
    </row>
    <row r="2042" spans="2:16" ht="12.75">
      <c r="B2042" s="114" t="str">
        <f>INDEX(SUM!D:D,MATCH(SUM!$F$3,SUM!B:B,0),0)</f>
        <v>P085</v>
      </c>
      <c r="E2042" s="116">
        <v>2020</v>
      </c>
      <c r="F2042" s="112" t="s">
        <v>8210</v>
      </c>
      <c r="G2042" s="117" t="s">
        <v>15770</v>
      </c>
      <c r="H2042" s="114" t="s">
        <v>16899</v>
      </c>
      <c r="I2042" s="113">
        <f>'20'!C53</f>
        <v>0</v>
      </c>
      <c r="N2042" s="112" t="s">
        <v>4904</v>
      </c>
      <c r="O2042" s="112" t="s">
        <v>634</v>
      </c>
      <c r="P2042" s="112" t="s">
        <v>4885</v>
      </c>
    </row>
    <row r="2043" spans="2:16" ht="12.75">
      <c r="B2043" s="114" t="str">
        <f>INDEX(SUM!D:D,MATCH(SUM!$F$3,SUM!B:B,0),0)</f>
        <v>P085</v>
      </c>
      <c r="E2043" s="116">
        <v>2020</v>
      </c>
      <c r="F2043" s="112" t="s">
        <v>8211</v>
      </c>
      <c r="G2043" s="117" t="s">
        <v>15771</v>
      </c>
      <c r="H2043" s="114" t="s">
        <v>16899</v>
      </c>
      <c r="I2043" s="113">
        <f>'20'!C54</f>
        <v>0</v>
      </c>
      <c r="N2043" s="112" t="s">
        <v>4905</v>
      </c>
      <c r="O2043" s="112" t="s">
        <v>634</v>
      </c>
      <c r="P2043" s="112" t="s">
        <v>4885</v>
      </c>
    </row>
    <row r="2044" spans="2:16" ht="12.75">
      <c r="B2044" s="114" t="str">
        <f>INDEX(SUM!D:D,MATCH(SUM!$F$3,SUM!B:B,0),0)</f>
        <v>P085</v>
      </c>
      <c r="E2044" s="116">
        <v>2020</v>
      </c>
      <c r="F2044" s="112" t="s">
        <v>8212</v>
      </c>
      <c r="G2044" s="117" t="s">
        <v>15772</v>
      </c>
      <c r="H2044" s="114" t="s">
        <v>16899</v>
      </c>
      <c r="I2044" s="113">
        <f>'20'!C55</f>
        <v>0</v>
      </c>
      <c r="N2044" s="112" t="s">
        <v>4906</v>
      </c>
      <c r="O2044" s="112" t="s">
        <v>634</v>
      </c>
      <c r="P2044" s="112" t="s">
        <v>4885</v>
      </c>
    </row>
    <row r="2045" spans="2:16" ht="12.75">
      <c r="B2045" s="114" t="str">
        <f>INDEX(SUM!D:D,MATCH(SUM!$F$3,SUM!B:B,0),0)</f>
        <v>P085</v>
      </c>
      <c r="E2045" s="116">
        <v>2020</v>
      </c>
      <c r="F2045" s="112" t="s">
        <v>8213</v>
      </c>
      <c r="G2045" s="117" t="s">
        <v>15773</v>
      </c>
      <c r="H2045" s="114" t="s">
        <v>16899</v>
      </c>
      <c r="I2045" s="113">
        <f>'20'!C56</f>
        <v>0</v>
      </c>
      <c r="N2045" s="112" t="s">
        <v>4907</v>
      </c>
      <c r="O2045" s="112" t="s">
        <v>634</v>
      </c>
      <c r="P2045" s="112" t="s">
        <v>4885</v>
      </c>
    </row>
    <row r="2046" spans="2:16" ht="12.75">
      <c r="B2046" s="114" t="str">
        <f>INDEX(SUM!D:D,MATCH(SUM!$F$3,SUM!B:B,0),0)</f>
        <v>P085</v>
      </c>
      <c r="E2046" s="116">
        <v>2020</v>
      </c>
      <c r="F2046" s="112" t="s">
        <v>8214</v>
      </c>
      <c r="G2046" s="117" t="s">
        <v>15774</v>
      </c>
      <c r="H2046" s="114" t="s">
        <v>16899</v>
      </c>
      <c r="I2046" s="113">
        <f>'20'!C57</f>
        <v>0</v>
      </c>
      <c r="N2046" s="112" t="s">
        <v>4908</v>
      </c>
      <c r="O2046" s="112" t="s">
        <v>634</v>
      </c>
      <c r="P2046" s="112" t="s">
        <v>4885</v>
      </c>
    </row>
    <row r="2047" spans="2:16" ht="12.75">
      <c r="B2047" s="114" t="str">
        <f>INDEX(SUM!D:D,MATCH(SUM!$F$3,SUM!B:B,0),0)</f>
        <v>P085</v>
      </c>
      <c r="E2047" s="116">
        <v>2020</v>
      </c>
      <c r="F2047" s="112" t="s">
        <v>8215</v>
      </c>
      <c r="G2047" s="117" t="s">
        <v>15775</v>
      </c>
      <c r="H2047" s="114" t="s">
        <v>16899</v>
      </c>
      <c r="I2047" s="113">
        <f>'20'!C58</f>
        <v>0</v>
      </c>
      <c r="N2047" s="112" t="s">
        <v>4909</v>
      </c>
      <c r="O2047" s="112" t="s">
        <v>634</v>
      </c>
      <c r="P2047" s="112" t="s">
        <v>4885</v>
      </c>
    </row>
    <row r="2048" spans="2:16" ht="12.75">
      <c r="B2048" s="114" t="str">
        <f>INDEX(SUM!D:D,MATCH(SUM!$F$3,SUM!B:B,0),0)</f>
        <v>P085</v>
      </c>
      <c r="E2048" s="116">
        <v>2020</v>
      </c>
      <c r="F2048" s="112" t="s">
        <v>8216</v>
      </c>
      <c r="G2048" s="117" t="s">
        <v>15776</v>
      </c>
      <c r="H2048" s="114" t="s">
        <v>16899</v>
      </c>
      <c r="I2048" s="113">
        <f>'20'!C59</f>
        <v>0</v>
      </c>
      <c r="N2048" s="112" t="s">
        <v>4910</v>
      </c>
      <c r="O2048" s="112" t="s">
        <v>634</v>
      </c>
      <c r="P2048" s="112" t="s">
        <v>4885</v>
      </c>
    </row>
    <row r="2049" spans="2:16" ht="12.75">
      <c r="B2049" s="114" t="str">
        <f>INDEX(SUM!D:D,MATCH(SUM!$F$3,SUM!B:B,0),0)</f>
        <v>P085</v>
      </c>
      <c r="E2049" s="116">
        <v>2020</v>
      </c>
      <c r="F2049" s="112" t="s">
        <v>8217</v>
      </c>
      <c r="G2049" s="117" t="s">
        <v>15777</v>
      </c>
      <c r="H2049" s="114" t="s">
        <v>16899</v>
      </c>
      <c r="I2049" s="113">
        <f>'20'!C60</f>
        <v>0</v>
      </c>
      <c r="N2049" s="112" t="s">
        <v>4911</v>
      </c>
      <c r="O2049" s="112" t="s">
        <v>634</v>
      </c>
      <c r="P2049" s="112" t="s">
        <v>4885</v>
      </c>
    </row>
    <row r="2050" spans="2:15" ht="12.75">
      <c r="B2050" s="114" t="str">
        <f>INDEX(SUM!D:D,MATCH(SUM!$F$3,SUM!B:B,0),0)</f>
        <v>P085</v>
      </c>
      <c r="E2050" s="116">
        <v>2020</v>
      </c>
      <c r="F2050" s="112" t="s">
        <v>8218</v>
      </c>
      <c r="G2050" s="117" t="s">
        <v>15778</v>
      </c>
      <c r="H2050" s="114" t="s">
        <v>16899</v>
      </c>
      <c r="I2050" s="113">
        <f>'20'!C61</f>
        <v>0</v>
      </c>
      <c r="N2050" s="112" t="s">
        <v>4912</v>
      </c>
      <c r="O2050" s="112" t="s">
        <v>634</v>
      </c>
    </row>
    <row r="2051" spans="2:15" ht="12.75">
      <c r="B2051" s="114" t="str">
        <f>INDEX(SUM!D:D,MATCH(SUM!$F$3,SUM!B:B,0),0)</f>
        <v>P085</v>
      </c>
      <c r="E2051" s="116">
        <v>2020</v>
      </c>
      <c r="F2051" s="112" t="s">
        <v>8219</v>
      </c>
      <c r="G2051" s="117" t="s">
        <v>15779</v>
      </c>
      <c r="H2051" s="114" t="s">
        <v>16899</v>
      </c>
      <c r="I2051" s="113">
        <f>'20'!C62</f>
        <v>0</v>
      </c>
      <c r="N2051" s="112" t="s">
        <v>4913</v>
      </c>
      <c r="O2051" s="112" t="s">
        <v>634</v>
      </c>
    </row>
    <row r="2052" spans="2:15" ht="12.75">
      <c r="B2052" s="114" t="str">
        <f>INDEX(SUM!D:D,MATCH(SUM!$F$3,SUM!B:B,0),0)</f>
        <v>P085</v>
      </c>
      <c r="E2052" s="116">
        <v>2020</v>
      </c>
      <c r="F2052" s="112" t="s">
        <v>8220</v>
      </c>
      <c r="G2052" s="117" t="s">
        <v>15780</v>
      </c>
      <c r="H2052" s="114" t="s">
        <v>16899</v>
      </c>
      <c r="I2052" s="113">
        <f>'20'!C63</f>
        <v>0</v>
      </c>
      <c r="N2052" s="112" t="s">
        <v>4914</v>
      </c>
      <c r="O2052" s="112" t="s">
        <v>634</v>
      </c>
    </row>
    <row r="2053" spans="2:15" ht="12.75">
      <c r="B2053" s="114" t="str">
        <f>INDEX(SUM!D:D,MATCH(SUM!$F$3,SUM!B:B,0),0)</f>
        <v>P085</v>
      </c>
      <c r="E2053" s="116">
        <v>2020</v>
      </c>
      <c r="F2053" s="112" t="s">
        <v>8221</v>
      </c>
      <c r="G2053" s="117" t="s">
        <v>15781</v>
      </c>
      <c r="H2053" s="114" t="s">
        <v>16899</v>
      </c>
      <c r="I2053" s="113">
        <f>'20'!C64</f>
        <v>0</v>
      </c>
      <c r="N2053" s="112" t="s">
        <v>4915</v>
      </c>
      <c r="O2053" s="112" t="s">
        <v>634</v>
      </c>
    </row>
    <row r="2054" spans="2:16" ht="12.75">
      <c r="B2054" s="114" t="str">
        <f>INDEX(SUM!D:D,MATCH(SUM!$F$3,SUM!B:B,0),0)</f>
        <v>P085</v>
      </c>
      <c r="E2054" s="116">
        <v>2020</v>
      </c>
      <c r="F2054" s="112" t="s">
        <v>8222</v>
      </c>
      <c r="G2054" s="117" t="s">
        <v>15782</v>
      </c>
      <c r="H2054" s="114" t="s">
        <v>16899</v>
      </c>
      <c r="I2054" s="113">
        <f>'20'!C65</f>
        <v>0</v>
      </c>
      <c r="N2054" s="112" t="s">
        <v>4916</v>
      </c>
      <c r="O2054" s="112" t="s">
        <v>634</v>
      </c>
      <c r="P2054" s="112" t="s">
        <v>4885</v>
      </c>
    </row>
    <row r="2055" spans="2:15" ht="12.75">
      <c r="B2055" s="114" t="str">
        <f>INDEX(SUM!D:D,MATCH(SUM!$F$3,SUM!B:B,0),0)</f>
        <v>P085</v>
      </c>
      <c r="E2055" s="116">
        <v>2020</v>
      </c>
      <c r="F2055" s="112" t="s">
        <v>8223</v>
      </c>
      <c r="G2055" s="117" t="s">
        <v>15783</v>
      </c>
      <c r="H2055" s="114" t="s">
        <v>16899</v>
      </c>
      <c r="I2055" s="113">
        <f>'20'!C66</f>
        <v>0</v>
      </c>
      <c r="N2055" s="112" t="s">
        <v>4917</v>
      </c>
      <c r="O2055" s="112" t="s">
        <v>634</v>
      </c>
    </row>
    <row r="2056" spans="2:16" ht="12.75">
      <c r="B2056" s="114" t="str">
        <f>INDEX(SUM!D:D,MATCH(SUM!$F$3,SUM!B:B,0),0)</f>
        <v>P085</v>
      </c>
      <c r="E2056" s="116">
        <v>2020</v>
      </c>
      <c r="F2056" s="112" t="s">
        <v>8224</v>
      </c>
      <c r="G2056" s="117" t="s">
        <v>15784</v>
      </c>
      <c r="H2056" s="114" t="s">
        <v>16899</v>
      </c>
      <c r="I2056" s="113">
        <f>'20'!C67</f>
        <v>0</v>
      </c>
      <c r="N2056" s="112" t="s">
        <v>4918</v>
      </c>
      <c r="O2056" s="112" t="s">
        <v>634</v>
      </c>
      <c r="P2056" s="112" t="s">
        <v>4885</v>
      </c>
    </row>
    <row r="2057" spans="2:16" ht="12.75">
      <c r="B2057" s="114" t="str">
        <f>INDEX(SUM!D:D,MATCH(SUM!$F$3,SUM!B:B,0),0)</f>
        <v>P085</v>
      </c>
      <c r="E2057" s="116">
        <v>2020</v>
      </c>
      <c r="F2057" s="112" t="s">
        <v>8225</v>
      </c>
      <c r="G2057" s="117" t="s">
        <v>15785</v>
      </c>
      <c r="H2057" s="114" t="s">
        <v>16899</v>
      </c>
      <c r="I2057" s="113">
        <f>'20'!C68</f>
        <v>0</v>
      </c>
      <c r="N2057" s="112" t="s">
        <v>4919</v>
      </c>
      <c r="O2057" s="112" t="s">
        <v>634</v>
      </c>
      <c r="P2057" s="112" t="s">
        <v>4885</v>
      </c>
    </row>
    <row r="2058" spans="2:15" ht="12.75">
      <c r="B2058" s="114" t="str">
        <f>INDEX(SUM!D:D,MATCH(SUM!$F$3,SUM!B:B,0),0)</f>
        <v>P085</v>
      </c>
      <c r="E2058" s="116">
        <v>2020</v>
      </c>
      <c r="F2058" s="112" t="s">
        <v>8226</v>
      </c>
      <c r="G2058" s="117" t="s">
        <v>15786</v>
      </c>
      <c r="H2058" s="114" t="s">
        <v>16899</v>
      </c>
      <c r="I2058" s="113">
        <f>'20'!C69</f>
        <v>0</v>
      </c>
      <c r="N2058" s="112" t="s">
        <v>4920</v>
      </c>
      <c r="O2058" s="112" t="s">
        <v>634</v>
      </c>
    </row>
    <row r="2059" spans="2:15" ht="12.75">
      <c r="B2059" s="114" t="str">
        <f>INDEX(SUM!D:D,MATCH(SUM!$F$3,SUM!B:B,0),0)</f>
        <v>P085</v>
      </c>
      <c r="E2059" s="116">
        <v>2020</v>
      </c>
      <c r="F2059" s="112" t="s">
        <v>8227</v>
      </c>
      <c r="G2059" s="117" t="s">
        <v>15787</v>
      </c>
      <c r="H2059" s="114" t="s">
        <v>16899</v>
      </c>
      <c r="I2059" s="113">
        <f>'20'!C70</f>
        <v>0</v>
      </c>
      <c r="N2059" s="112" t="s">
        <v>4921</v>
      </c>
      <c r="O2059" s="112" t="s">
        <v>634</v>
      </c>
    </row>
    <row r="2060" spans="2:15" ht="12.75">
      <c r="B2060" s="114" t="str">
        <f>INDEX(SUM!D:D,MATCH(SUM!$F$3,SUM!B:B,0),0)</f>
        <v>P085</v>
      </c>
      <c r="E2060" s="116">
        <v>2020</v>
      </c>
      <c r="F2060" s="112" t="s">
        <v>8228</v>
      </c>
      <c r="G2060" s="117" t="s">
        <v>15788</v>
      </c>
      <c r="H2060" s="114" t="s">
        <v>16899</v>
      </c>
      <c r="I2060" s="113">
        <f>'20'!C71</f>
        <v>0</v>
      </c>
      <c r="N2060" s="112" t="s">
        <v>4922</v>
      </c>
      <c r="O2060" s="112" t="s">
        <v>634</v>
      </c>
    </row>
    <row r="2061" spans="2:15" ht="12.75">
      <c r="B2061" s="114" t="str">
        <f>INDEX(SUM!D:D,MATCH(SUM!$F$3,SUM!B:B,0),0)</f>
        <v>P085</v>
      </c>
      <c r="E2061" s="116">
        <v>2020</v>
      </c>
      <c r="F2061" s="112" t="s">
        <v>8229</v>
      </c>
      <c r="G2061" s="117" t="s">
        <v>15789</v>
      </c>
      <c r="H2061" s="114" t="s">
        <v>16899</v>
      </c>
      <c r="I2061" s="113">
        <f>'20'!C72</f>
        <v>0</v>
      </c>
      <c r="N2061" s="112" t="s">
        <v>4923</v>
      </c>
      <c r="O2061" s="112" t="s">
        <v>634</v>
      </c>
    </row>
    <row r="2062" spans="2:15" ht="12.75">
      <c r="B2062" s="114" t="str">
        <f>INDEX(SUM!D:D,MATCH(SUM!$F$3,SUM!B:B,0),0)</f>
        <v>P085</v>
      </c>
      <c r="E2062" s="116">
        <v>2020</v>
      </c>
      <c r="F2062" s="112" t="s">
        <v>8230</v>
      </c>
      <c r="G2062" s="117" t="s">
        <v>15790</v>
      </c>
      <c r="H2062" s="114" t="s">
        <v>16899</v>
      </c>
      <c r="I2062" s="113">
        <f>'20'!C73</f>
        <v>0</v>
      </c>
      <c r="N2062" s="112" t="s">
        <v>4924</v>
      </c>
      <c r="O2062" s="112" t="s">
        <v>634</v>
      </c>
    </row>
    <row r="2063" spans="2:15" ht="12.75">
      <c r="B2063" s="114" t="str">
        <f>INDEX(SUM!D:D,MATCH(SUM!$F$3,SUM!B:B,0),0)</f>
        <v>P085</v>
      </c>
      <c r="E2063" s="116">
        <v>2020</v>
      </c>
      <c r="F2063" s="112" t="s">
        <v>8231</v>
      </c>
      <c r="G2063" s="117" t="s">
        <v>15791</v>
      </c>
      <c r="H2063" s="114" t="s">
        <v>16899</v>
      </c>
      <c r="I2063" s="113">
        <f>'20'!C74</f>
        <v>0</v>
      </c>
      <c r="N2063" s="112" t="s">
        <v>4925</v>
      </c>
      <c r="O2063" s="112" t="s">
        <v>634</v>
      </c>
    </row>
    <row r="2064" spans="2:15" ht="12.75">
      <c r="B2064" s="114" t="str">
        <f>INDEX(SUM!D:D,MATCH(SUM!$F$3,SUM!B:B,0),0)</f>
        <v>P085</v>
      </c>
      <c r="E2064" s="116">
        <v>2020</v>
      </c>
      <c r="F2064" s="112" t="s">
        <v>8232</v>
      </c>
      <c r="G2064" s="117" t="s">
        <v>15792</v>
      </c>
      <c r="H2064" s="114" t="s">
        <v>16899</v>
      </c>
      <c r="I2064" s="113">
        <f>'20'!C75</f>
        <v>0</v>
      </c>
      <c r="N2064" s="112" t="s">
        <v>4926</v>
      </c>
      <c r="O2064" s="112" t="s">
        <v>634</v>
      </c>
    </row>
    <row r="2065" spans="2:15" ht="12.75">
      <c r="B2065" s="114" t="str">
        <f>INDEX(SUM!D:D,MATCH(SUM!$F$3,SUM!B:B,0),0)</f>
        <v>P085</v>
      </c>
      <c r="E2065" s="116">
        <v>2020</v>
      </c>
      <c r="F2065" s="112" t="s">
        <v>8233</v>
      </c>
      <c r="G2065" s="117" t="s">
        <v>15793</v>
      </c>
      <c r="H2065" s="114" t="s">
        <v>16899</v>
      </c>
      <c r="I2065" s="113">
        <f>'20'!C76</f>
        <v>0</v>
      </c>
      <c r="N2065" s="112" t="s">
        <v>4927</v>
      </c>
      <c r="O2065" s="112" t="s">
        <v>634</v>
      </c>
    </row>
    <row r="2066" spans="2:15" ht="12.75">
      <c r="B2066" s="114" t="str">
        <f>INDEX(SUM!D:D,MATCH(SUM!$F$3,SUM!B:B,0),0)</f>
        <v>P085</v>
      </c>
      <c r="E2066" s="116">
        <v>2020</v>
      </c>
      <c r="F2066" s="112" t="s">
        <v>8234</v>
      </c>
      <c r="G2066" s="117" t="s">
        <v>15794</v>
      </c>
      <c r="H2066" s="114" t="s">
        <v>16899</v>
      </c>
      <c r="I2066" s="113">
        <f>'20'!C77</f>
        <v>0</v>
      </c>
      <c r="N2066" s="112" t="s">
        <v>4928</v>
      </c>
      <c r="O2066" s="112" t="s">
        <v>634</v>
      </c>
    </row>
    <row r="2067" spans="2:15" ht="12.75">
      <c r="B2067" s="114" t="str">
        <f>INDEX(SUM!D:D,MATCH(SUM!$F$3,SUM!B:B,0),0)</f>
        <v>P085</v>
      </c>
      <c r="E2067" s="116">
        <v>2020</v>
      </c>
      <c r="F2067" s="112" t="s">
        <v>8235</v>
      </c>
      <c r="G2067" s="117" t="s">
        <v>15795</v>
      </c>
      <c r="H2067" s="114" t="s">
        <v>16899</v>
      </c>
      <c r="I2067" s="113">
        <f>'20'!C78</f>
        <v>0</v>
      </c>
      <c r="N2067" s="112" t="s">
        <v>4929</v>
      </c>
      <c r="O2067" s="112" t="s">
        <v>634</v>
      </c>
    </row>
    <row r="2068" spans="2:15" ht="12.75">
      <c r="B2068" s="114" t="str">
        <f>INDEX(SUM!D:D,MATCH(SUM!$F$3,SUM!B:B,0),0)</f>
        <v>P085</v>
      </c>
      <c r="E2068" s="116">
        <v>2020</v>
      </c>
      <c r="F2068" s="112" t="s">
        <v>8236</v>
      </c>
      <c r="G2068" s="117" t="s">
        <v>15796</v>
      </c>
      <c r="H2068" s="114" t="s">
        <v>16899</v>
      </c>
      <c r="I2068" s="113">
        <f>'20'!C79</f>
        <v>0</v>
      </c>
      <c r="N2068" s="112" t="s">
        <v>4930</v>
      </c>
      <c r="O2068" s="112" t="s">
        <v>634</v>
      </c>
    </row>
    <row r="2069" spans="2:15" ht="12.75">
      <c r="B2069" s="114" t="str">
        <f>INDEX(SUM!D:D,MATCH(SUM!$F$3,SUM!B:B,0),0)</f>
        <v>P085</v>
      </c>
      <c r="E2069" s="116">
        <v>2020</v>
      </c>
      <c r="F2069" s="112" t="s">
        <v>8237</v>
      </c>
      <c r="G2069" s="117" t="s">
        <v>15797</v>
      </c>
      <c r="H2069" s="114" t="s">
        <v>16899</v>
      </c>
      <c r="I2069" s="113">
        <f>'20'!C80</f>
        <v>0</v>
      </c>
      <c r="N2069" s="112" t="s">
        <v>4931</v>
      </c>
      <c r="O2069" s="112" t="s">
        <v>634</v>
      </c>
    </row>
    <row r="2070" spans="2:15" ht="12.75">
      <c r="B2070" s="114" t="str">
        <f>INDEX(SUM!D:D,MATCH(SUM!$F$3,SUM!B:B,0),0)</f>
        <v>P085</v>
      </c>
      <c r="E2070" s="116">
        <v>2020</v>
      </c>
      <c r="F2070" s="112" t="s">
        <v>8238</v>
      </c>
      <c r="G2070" s="117" t="s">
        <v>15798</v>
      </c>
      <c r="H2070" s="114" t="s">
        <v>16899</v>
      </c>
      <c r="I2070" s="113">
        <f>'20'!C81</f>
        <v>0</v>
      </c>
      <c r="N2070" s="112" t="s">
        <v>4932</v>
      </c>
      <c r="O2070" s="112" t="s">
        <v>634</v>
      </c>
    </row>
    <row r="2071" spans="2:16" ht="12.75">
      <c r="B2071" s="114" t="str">
        <f>INDEX(SUM!D:D,MATCH(SUM!$F$3,SUM!B:B,0),0)</f>
        <v>P085</v>
      </c>
      <c r="E2071" s="116">
        <v>2020</v>
      </c>
      <c r="F2071" s="112" t="s">
        <v>8239</v>
      </c>
      <c r="G2071" s="117" t="s">
        <v>15799</v>
      </c>
      <c r="H2071" s="114" t="s">
        <v>16899</v>
      </c>
      <c r="I2071" s="113">
        <f>'20'!C82</f>
        <v>0</v>
      </c>
      <c r="N2071" s="112" t="s">
        <v>4933</v>
      </c>
      <c r="O2071" s="112" t="s">
        <v>634</v>
      </c>
      <c r="P2071" s="112" t="s">
        <v>4874</v>
      </c>
    </row>
    <row r="2072" spans="2:16" ht="12.75">
      <c r="B2072" s="114" t="str">
        <f>INDEX(SUM!D:D,MATCH(SUM!$F$3,SUM!B:B,0),0)</f>
        <v>P085</v>
      </c>
      <c r="E2072" s="116">
        <v>2020</v>
      </c>
      <c r="F2072" s="112" t="s">
        <v>8240</v>
      </c>
      <c r="G2072" s="117" t="s">
        <v>15800</v>
      </c>
      <c r="H2072" s="114" t="s">
        <v>16899</v>
      </c>
      <c r="I2072" s="113">
        <f>'20'!C83</f>
        <v>0</v>
      </c>
      <c r="N2072" s="112" t="s">
        <v>4934</v>
      </c>
      <c r="O2072" s="112" t="s">
        <v>634</v>
      </c>
      <c r="P2072" s="112" t="s">
        <v>4874</v>
      </c>
    </row>
    <row r="2073" spans="2:16" ht="12.75">
      <c r="B2073" s="114" t="str">
        <f>INDEX(SUM!D:D,MATCH(SUM!$F$3,SUM!B:B,0),0)</f>
        <v>P085</v>
      </c>
      <c r="E2073" s="116">
        <v>2020</v>
      </c>
      <c r="F2073" s="112" t="s">
        <v>8241</v>
      </c>
      <c r="G2073" s="117" t="s">
        <v>15801</v>
      </c>
      <c r="H2073" s="114" t="s">
        <v>16899</v>
      </c>
      <c r="I2073" s="113">
        <f>'20'!C84</f>
        <v>0</v>
      </c>
      <c r="N2073" s="112" t="s">
        <v>4935</v>
      </c>
      <c r="O2073" s="112" t="s">
        <v>634</v>
      </c>
      <c r="P2073" s="112" t="s">
        <v>4874</v>
      </c>
    </row>
    <row r="2074" spans="2:15" ht="12.75">
      <c r="B2074" s="114" t="str">
        <f>INDEX(SUM!D:D,MATCH(SUM!$F$3,SUM!B:B,0),0)</f>
        <v>P085</v>
      </c>
      <c r="E2074" s="116">
        <v>2020</v>
      </c>
      <c r="F2074" s="112" t="s">
        <v>8242</v>
      </c>
      <c r="G2074" s="117" t="s">
        <v>15802</v>
      </c>
      <c r="H2074" s="114" t="s">
        <v>16899</v>
      </c>
      <c r="I2074" s="113">
        <f>'20'!C85</f>
        <v>0</v>
      </c>
      <c r="N2074" s="112" t="s">
        <v>4936</v>
      </c>
      <c r="O2074" s="112" t="s">
        <v>634</v>
      </c>
    </row>
    <row r="2075" spans="2:15" ht="12.75">
      <c r="B2075" s="114" t="str">
        <f>INDEX(SUM!D:D,MATCH(SUM!$F$3,SUM!B:B,0),0)</f>
        <v>P085</v>
      </c>
      <c r="E2075" s="116">
        <v>2020</v>
      </c>
      <c r="F2075" s="112" t="s">
        <v>8243</v>
      </c>
      <c r="G2075" s="117" t="s">
        <v>15803</v>
      </c>
      <c r="H2075" s="114" t="s">
        <v>16899</v>
      </c>
      <c r="I2075" s="113">
        <f>'20'!C86</f>
        <v>0</v>
      </c>
      <c r="N2075" s="112" t="s">
        <v>4937</v>
      </c>
      <c r="O2075" s="112" t="s">
        <v>634</v>
      </c>
    </row>
    <row r="2076" spans="2:15" ht="12.75">
      <c r="B2076" s="114" t="str">
        <f>INDEX(SUM!D:D,MATCH(SUM!$F$3,SUM!B:B,0),0)</f>
        <v>P085</v>
      </c>
      <c r="E2076" s="116">
        <v>2020</v>
      </c>
      <c r="F2076" s="112" t="s">
        <v>8244</v>
      </c>
      <c r="G2076" s="117" t="s">
        <v>15804</v>
      </c>
      <c r="H2076" s="114" t="s">
        <v>16899</v>
      </c>
      <c r="I2076" s="113">
        <f>'20'!C87</f>
        <v>0</v>
      </c>
      <c r="N2076" s="112" t="s">
        <v>4938</v>
      </c>
      <c r="O2076" s="112" t="s">
        <v>634</v>
      </c>
    </row>
    <row r="2077" spans="2:15" ht="12.75">
      <c r="B2077" s="114" t="str">
        <f>INDEX(SUM!D:D,MATCH(SUM!$F$3,SUM!B:B,0),0)</f>
        <v>P085</v>
      </c>
      <c r="E2077" s="116">
        <v>2020</v>
      </c>
      <c r="F2077" s="112" t="s">
        <v>8245</v>
      </c>
      <c r="G2077" s="117" t="s">
        <v>15805</v>
      </c>
      <c r="H2077" s="114" t="s">
        <v>16899</v>
      </c>
      <c r="I2077" s="113">
        <f>'20'!C88</f>
        <v>0</v>
      </c>
      <c r="N2077" s="112" t="s">
        <v>4939</v>
      </c>
      <c r="O2077" s="112" t="s">
        <v>634</v>
      </c>
    </row>
    <row r="2078" spans="2:16" ht="12.75">
      <c r="B2078" s="114" t="str">
        <f>INDEX(SUM!D:D,MATCH(SUM!$F$3,SUM!B:B,0),0)</f>
        <v>P085</v>
      </c>
      <c r="E2078" s="116">
        <v>2020</v>
      </c>
      <c r="F2078" s="112" t="s">
        <v>8246</v>
      </c>
      <c r="G2078" s="117" t="s">
        <v>15806</v>
      </c>
      <c r="H2078" s="114" t="s">
        <v>16899</v>
      </c>
      <c r="I2078" s="113">
        <f>'20'!C89</f>
        <v>0</v>
      </c>
      <c r="N2078" s="112" t="s">
        <v>4940</v>
      </c>
      <c r="O2078" s="112" t="s">
        <v>634</v>
      </c>
      <c r="P2078" s="112" t="s">
        <v>4874</v>
      </c>
    </row>
    <row r="2079" spans="2:16" ht="12.75">
      <c r="B2079" s="114" t="str">
        <f>INDEX(SUM!D:D,MATCH(SUM!$F$3,SUM!B:B,0),0)</f>
        <v>P085</v>
      </c>
      <c r="E2079" s="116">
        <v>2020</v>
      </c>
      <c r="F2079" s="112" t="s">
        <v>8247</v>
      </c>
      <c r="G2079" s="117" t="s">
        <v>15807</v>
      </c>
      <c r="H2079" s="114" t="s">
        <v>16899</v>
      </c>
      <c r="I2079" s="113">
        <f>'20'!C90</f>
        <v>0</v>
      </c>
      <c r="N2079" s="112" t="s">
        <v>4941</v>
      </c>
      <c r="O2079" s="112" t="s">
        <v>634</v>
      </c>
      <c r="P2079" s="112" t="s">
        <v>4942</v>
      </c>
    </row>
    <row r="2080" spans="2:16" ht="12.75">
      <c r="B2080" s="114" t="str">
        <f>INDEX(SUM!D:D,MATCH(SUM!$F$3,SUM!B:B,0),0)</f>
        <v>P085</v>
      </c>
      <c r="E2080" s="116">
        <v>2020</v>
      </c>
      <c r="F2080" s="112" t="s">
        <v>8248</v>
      </c>
      <c r="G2080" s="117" t="s">
        <v>15808</v>
      </c>
      <c r="H2080" s="114" t="s">
        <v>16899</v>
      </c>
      <c r="I2080" s="113">
        <f>'20'!C91</f>
        <v>0</v>
      </c>
      <c r="N2080" s="112" t="s">
        <v>4943</v>
      </c>
      <c r="O2080" s="112" t="s">
        <v>634</v>
      </c>
      <c r="P2080" s="112" t="s">
        <v>4942</v>
      </c>
    </row>
    <row r="2081" spans="2:16" ht="12.75">
      <c r="B2081" s="114" t="str">
        <f>INDEX(SUM!D:D,MATCH(SUM!$F$3,SUM!B:B,0),0)</f>
        <v>P085</v>
      </c>
      <c r="E2081" s="116">
        <v>2020</v>
      </c>
      <c r="F2081" s="112" t="s">
        <v>8249</v>
      </c>
      <c r="G2081" s="117" t="s">
        <v>15809</v>
      </c>
      <c r="H2081" s="114" t="s">
        <v>16899</v>
      </c>
      <c r="I2081" s="113">
        <f>'20'!C92</f>
        <v>0</v>
      </c>
      <c r="N2081" s="112" t="s">
        <v>4944</v>
      </c>
      <c r="O2081" s="112" t="s">
        <v>634</v>
      </c>
      <c r="P2081" s="112" t="s">
        <v>4942</v>
      </c>
    </row>
    <row r="2082" spans="2:16" ht="12.75">
      <c r="B2082" s="114" t="str">
        <f>INDEX(SUM!D:D,MATCH(SUM!$F$3,SUM!B:B,0),0)</f>
        <v>P085</v>
      </c>
      <c r="E2082" s="116">
        <v>2020</v>
      </c>
      <c r="F2082" s="112" t="s">
        <v>8250</v>
      </c>
      <c r="G2082" s="117" t="s">
        <v>15810</v>
      </c>
      <c r="H2082" s="114" t="s">
        <v>16899</v>
      </c>
      <c r="I2082" s="113">
        <f>'20'!C93</f>
        <v>0</v>
      </c>
      <c r="N2082" s="112" t="s">
        <v>4945</v>
      </c>
      <c r="O2082" s="112" t="s">
        <v>634</v>
      </c>
      <c r="P2082" s="112" t="s">
        <v>4942</v>
      </c>
    </row>
    <row r="2083" spans="2:16" ht="12.75">
      <c r="B2083" s="114" t="str">
        <f>INDEX(SUM!D:D,MATCH(SUM!$F$3,SUM!B:B,0),0)</f>
        <v>P085</v>
      </c>
      <c r="E2083" s="116">
        <v>2020</v>
      </c>
      <c r="F2083" s="112" t="s">
        <v>8251</v>
      </c>
      <c r="G2083" s="117" t="s">
        <v>15811</v>
      </c>
      <c r="H2083" s="114" t="s">
        <v>16899</v>
      </c>
      <c r="I2083" s="113">
        <f>'20'!C94</f>
        <v>0</v>
      </c>
      <c r="N2083" s="112" t="s">
        <v>4946</v>
      </c>
      <c r="O2083" s="112" t="s">
        <v>634</v>
      </c>
      <c r="P2083" s="112" t="s">
        <v>4942</v>
      </c>
    </row>
    <row r="2084" spans="2:16" ht="12.75">
      <c r="B2084" s="114" t="str">
        <f>INDEX(SUM!D:D,MATCH(SUM!$F$3,SUM!B:B,0),0)</f>
        <v>P085</v>
      </c>
      <c r="E2084" s="116">
        <v>2020</v>
      </c>
      <c r="F2084" s="112" t="s">
        <v>8252</v>
      </c>
      <c r="G2084" s="117" t="s">
        <v>15812</v>
      </c>
      <c r="H2084" s="114" t="s">
        <v>16899</v>
      </c>
      <c r="I2084" s="113">
        <f>'20'!C95</f>
        <v>0</v>
      </c>
      <c r="N2084" s="112" t="s">
        <v>4947</v>
      </c>
      <c r="O2084" s="112" t="s">
        <v>634</v>
      </c>
      <c r="P2084" s="112" t="s">
        <v>4942</v>
      </c>
    </row>
    <row r="2085" spans="2:16" ht="12.75">
      <c r="B2085" s="114" t="str">
        <f>INDEX(SUM!D:D,MATCH(SUM!$F$3,SUM!B:B,0),0)</f>
        <v>P085</v>
      </c>
      <c r="E2085" s="116">
        <v>2020</v>
      </c>
      <c r="F2085" s="112" t="s">
        <v>8253</v>
      </c>
      <c r="G2085" s="117" t="s">
        <v>15813</v>
      </c>
      <c r="H2085" s="114" t="s">
        <v>16899</v>
      </c>
      <c r="I2085" s="113">
        <f>'20'!C96</f>
        <v>0</v>
      </c>
      <c r="N2085" s="112" t="s">
        <v>4948</v>
      </c>
      <c r="O2085" s="112" t="s">
        <v>634</v>
      </c>
      <c r="P2085" s="112" t="s">
        <v>4942</v>
      </c>
    </row>
    <row r="2086" spans="2:16" ht="12.75">
      <c r="B2086" s="114" t="str">
        <f>INDEX(SUM!D:D,MATCH(SUM!$F$3,SUM!B:B,0),0)</f>
        <v>P085</v>
      </c>
      <c r="E2086" s="116">
        <v>2020</v>
      </c>
      <c r="F2086" s="112" t="s">
        <v>8254</v>
      </c>
      <c r="G2086" s="117" t="s">
        <v>15814</v>
      </c>
      <c r="H2086" s="114" t="s">
        <v>16899</v>
      </c>
      <c r="I2086" s="113">
        <f>'20'!C97</f>
        <v>0</v>
      </c>
      <c r="N2086" s="112" t="s">
        <v>4949</v>
      </c>
      <c r="O2086" s="112" t="s">
        <v>634</v>
      </c>
      <c r="P2086" s="112" t="s">
        <v>4942</v>
      </c>
    </row>
    <row r="2087" spans="2:16" ht="12.75">
      <c r="B2087" s="114" t="str">
        <f>INDEX(SUM!D:D,MATCH(SUM!$F$3,SUM!B:B,0),0)</f>
        <v>P085</v>
      </c>
      <c r="E2087" s="116">
        <v>2020</v>
      </c>
      <c r="F2087" s="112" t="s">
        <v>8255</v>
      </c>
      <c r="G2087" s="117" t="s">
        <v>15815</v>
      </c>
      <c r="H2087" s="114" t="s">
        <v>16899</v>
      </c>
      <c r="I2087" s="113">
        <f>'20'!C98</f>
        <v>0</v>
      </c>
      <c r="N2087" s="112" t="s">
        <v>4950</v>
      </c>
      <c r="O2087" s="112" t="s">
        <v>634</v>
      </c>
      <c r="P2087" s="112" t="s">
        <v>4942</v>
      </c>
    </row>
    <row r="2088" spans="2:16" ht="12.75">
      <c r="B2088" s="114" t="str">
        <f>INDEX(SUM!D:D,MATCH(SUM!$F$3,SUM!B:B,0),0)</f>
        <v>P085</v>
      </c>
      <c r="E2088" s="116">
        <v>2020</v>
      </c>
      <c r="F2088" s="112" t="s">
        <v>8256</v>
      </c>
      <c r="G2088" s="117" t="s">
        <v>15816</v>
      </c>
      <c r="H2088" s="114" t="s">
        <v>16899</v>
      </c>
      <c r="I2088" s="113">
        <f>'20'!C99</f>
        <v>0</v>
      </c>
      <c r="N2088" s="112" t="s">
        <v>4951</v>
      </c>
      <c r="O2088" s="112" t="s">
        <v>634</v>
      </c>
      <c r="P2088" s="112" t="s">
        <v>4942</v>
      </c>
    </row>
    <row r="2089" spans="2:16" ht="12.75">
      <c r="B2089" s="114" t="str">
        <f>INDEX(SUM!D:D,MATCH(SUM!$F$3,SUM!B:B,0),0)</f>
        <v>P085</v>
      </c>
      <c r="E2089" s="116">
        <v>2020</v>
      </c>
      <c r="F2089" s="112" t="s">
        <v>8257</v>
      </c>
      <c r="G2089" s="117" t="s">
        <v>15817</v>
      </c>
      <c r="H2089" s="114" t="s">
        <v>16899</v>
      </c>
      <c r="I2089" s="113">
        <f>'20'!C100</f>
        <v>0</v>
      </c>
      <c r="N2089" s="112" t="s">
        <v>4952</v>
      </c>
      <c r="O2089" s="112" t="s">
        <v>634</v>
      </c>
      <c r="P2089" s="112" t="s">
        <v>4942</v>
      </c>
    </row>
    <row r="2090" spans="2:16" ht="12.75">
      <c r="B2090" s="114" t="str">
        <f>INDEX(SUM!D:D,MATCH(SUM!$F$3,SUM!B:B,0),0)</f>
        <v>P085</v>
      </c>
      <c r="E2090" s="116">
        <v>2020</v>
      </c>
      <c r="F2090" s="112" t="s">
        <v>8258</v>
      </c>
      <c r="G2090" s="117" t="s">
        <v>15818</v>
      </c>
      <c r="H2090" s="114" t="s">
        <v>6734</v>
      </c>
      <c r="I2090" s="113">
        <f>'20'!D11</f>
        <v>0</v>
      </c>
      <c r="N2090" s="112" t="s">
        <v>4953</v>
      </c>
      <c r="O2090" s="112" t="s">
        <v>634</v>
      </c>
      <c r="P2090" s="112" t="s">
        <v>4942</v>
      </c>
    </row>
    <row r="2091" spans="2:16" ht="12.75">
      <c r="B2091" s="114" t="str">
        <f>INDEX(SUM!D:D,MATCH(SUM!$F$3,SUM!B:B,0),0)</f>
        <v>P085</v>
      </c>
      <c r="E2091" s="116">
        <v>2020</v>
      </c>
      <c r="F2091" s="112" t="s">
        <v>8259</v>
      </c>
      <c r="G2091" s="117" t="s">
        <v>15819</v>
      </c>
      <c r="H2091" s="114" t="s">
        <v>6734</v>
      </c>
      <c r="I2091" s="113">
        <f>'20'!D12</f>
        <v>0</v>
      </c>
      <c r="N2091" s="112" t="s">
        <v>4954</v>
      </c>
      <c r="O2091" s="112" t="s">
        <v>634</v>
      </c>
      <c r="P2091" s="112" t="s">
        <v>4942</v>
      </c>
    </row>
    <row r="2092" spans="2:16" ht="12.75">
      <c r="B2092" s="114" t="str">
        <f>INDEX(SUM!D:D,MATCH(SUM!$F$3,SUM!B:B,0),0)</f>
        <v>P085</v>
      </c>
      <c r="E2092" s="116">
        <v>2020</v>
      </c>
      <c r="F2092" s="112" t="s">
        <v>8260</v>
      </c>
      <c r="G2092" s="117" t="s">
        <v>15820</v>
      </c>
      <c r="H2092" s="114" t="s">
        <v>6734</v>
      </c>
      <c r="I2092" s="113">
        <f>'20'!D13</f>
        <v>0</v>
      </c>
      <c r="N2092" s="112" t="s">
        <v>4955</v>
      </c>
      <c r="O2092" s="112" t="s">
        <v>634</v>
      </c>
      <c r="P2092" s="112" t="s">
        <v>4942</v>
      </c>
    </row>
    <row r="2093" spans="2:16" ht="12.75">
      <c r="B2093" s="114" t="str">
        <f>INDEX(SUM!D:D,MATCH(SUM!$F$3,SUM!B:B,0),0)</f>
        <v>P085</v>
      </c>
      <c r="E2093" s="116">
        <v>2020</v>
      </c>
      <c r="F2093" s="112" t="s">
        <v>8261</v>
      </c>
      <c r="G2093" s="117" t="s">
        <v>15821</v>
      </c>
      <c r="H2093" s="114" t="s">
        <v>6734</v>
      </c>
      <c r="I2093" s="113">
        <f>'20'!D14</f>
        <v>0</v>
      </c>
      <c r="N2093" s="112" t="s">
        <v>4956</v>
      </c>
      <c r="O2093" s="112" t="s">
        <v>634</v>
      </c>
      <c r="P2093" s="112" t="s">
        <v>4942</v>
      </c>
    </row>
    <row r="2094" spans="2:16" ht="12.75">
      <c r="B2094" s="114" t="str">
        <f>INDEX(SUM!D:D,MATCH(SUM!$F$3,SUM!B:B,0),0)</f>
        <v>P085</v>
      </c>
      <c r="E2094" s="116">
        <v>2020</v>
      </c>
      <c r="F2094" s="112" t="s">
        <v>8262</v>
      </c>
      <c r="G2094" s="117" t="s">
        <v>15822</v>
      </c>
      <c r="H2094" s="114" t="s">
        <v>6734</v>
      </c>
      <c r="I2094" s="113">
        <f>'20'!D15</f>
        <v>0</v>
      </c>
      <c r="N2094" s="112" t="s">
        <v>4957</v>
      </c>
      <c r="O2094" s="112" t="s">
        <v>634</v>
      </c>
      <c r="P2094" s="112" t="s">
        <v>4942</v>
      </c>
    </row>
    <row r="2095" spans="2:16" ht="12.75">
      <c r="B2095" s="114" t="str">
        <f>INDEX(SUM!D:D,MATCH(SUM!$F$3,SUM!B:B,0),0)</f>
        <v>P085</v>
      </c>
      <c r="E2095" s="116">
        <v>2020</v>
      </c>
      <c r="F2095" s="112" t="s">
        <v>8263</v>
      </c>
      <c r="G2095" s="117" t="s">
        <v>15823</v>
      </c>
      <c r="H2095" s="114" t="s">
        <v>6734</v>
      </c>
      <c r="I2095" s="113">
        <f>'20'!D16</f>
        <v>0</v>
      </c>
      <c r="N2095" s="112" t="s">
        <v>4958</v>
      </c>
      <c r="O2095" s="112" t="s">
        <v>634</v>
      </c>
      <c r="P2095" s="112" t="s">
        <v>4942</v>
      </c>
    </row>
    <row r="2096" spans="2:16" ht="12.75">
      <c r="B2096" s="114" t="str">
        <f>INDEX(SUM!D:D,MATCH(SUM!$F$3,SUM!B:B,0),0)</f>
        <v>P085</v>
      </c>
      <c r="E2096" s="116">
        <v>2020</v>
      </c>
      <c r="F2096" s="112" t="s">
        <v>8264</v>
      </c>
      <c r="G2096" s="117" t="s">
        <v>15824</v>
      </c>
      <c r="H2096" s="114" t="s">
        <v>6734</v>
      </c>
      <c r="I2096" s="113">
        <f>'20'!D17</f>
        <v>0</v>
      </c>
      <c r="N2096" s="112" t="s">
        <v>4959</v>
      </c>
      <c r="O2096" s="112" t="s">
        <v>634</v>
      </c>
      <c r="P2096" s="112" t="s">
        <v>4942</v>
      </c>
    </row>
    <row r="2097" spans="2:16" ht="12.75">
      <c r="B2097" s="114" t="str">
        <f>INDEX(SUM!D:D,MATCH(SUM!$F$3,SUM!B:B,0),0)</f>
        <v>P085</v>
      </c>
      <c r="E2097" s="116">
        <v>2020</v>
      </c>
      <c r="F2097" s="112" t="s">
        <v>8265</v>
      </c>
      <c r="G2097" s="117" t="s">
        <v>15825</v>
      </c>
      <c r="H2097" s="114" t="s">
        <v>6734</v>
      </c>
      <c r="I2097" s="113">
        <f>'20'!D18</f>
        <v>0</v>
      </c>
      <c r="N2097" s="112" t="s">
        <v>4960</v>
      </c>
      <c r="O2097" s="112" t="s">
        <v>634</v>
      </c>
      <c r="P2097" s="112" t="s">
        <v>4942</v>
      </c>
    </row>
    <row r="2098" spans="2:16" ht="12.75">
      <c r="B2098" s="114" t="str">
        <f>INDEX(SUM!D:D,MATCH(SUM!$F$3,SUM!B:B,0),0)</f>
        <v>P085</v>
      </c>
      <c r="E2098" s="116">
        <v>2020</v>
      </c>
      <c r="F2098" s="112" t="s">
        <v>8266</v>
      </c>
      <c r="G2098" s="117" t="s">
        <v>15826</v>
      </c>
      <c r="H2098" s="114" t="s">
        <v>6734</v>
      </c>
      <c r="I2098" s="113">
        <f>'20'!D19</f>
        <v>0</v>
      </c>
      <c r="N2098" s="112" t="s">
        <v>4961</v>
      </c>
      <c r="O2098" s="112" t="s">
        <v>634</v>
      </c>
      <c r="P2098" s="112" t="s">
        <v>4942</v>
      </c>
    </row>
    <row r="2099" spans="2:16" ht="12.75">
      <c r="B2099" s="114" t="str">
        <f>INDEX(SUM!D:D,MATCH(SUM!$F$3,SUM!B:B,0),0)</f>
        <v>P085</v>
      </c>
      <c r="E2099" s="116">
        <v>2020</v>
      </c>
      <c r="F2099" s="112" t="s">
        <v>8267</v>
      </c>
      <c r="G2099" s="117" t="s">
        <v>15827</v>
      </c>
      <c r="H2099" s="114" t="s">
        <v>6734</v>
      </c>
      <c r="I2099" s="113">
        <f>'20'!D20</f>
        <v>0</v>
      </c>
      <c r="N2099" s="112" t="s">
        <v>4962</v>
      </c>
      <c r="O2099" s="112" t="s">
        <v>634</v>
      </c>
      <c r="P2099" s="112" t="s">
        <v>4942</v>
      </c>
    </row>
    <row r="2100" spans="2:16" ht="12.75">
      <c r="B2100" s="114" t="str">
        <f>INDEX(SUM!D:D,MATCH(SUM!$F$3,SUM!B:B,0),0)</f>
        <v>P085</v>
      </c>
      <c r="E2100" s="116">
        <v>2020</v>
      </c>
      <c r="F2100" s="112" t="s">
        <v>8268</v>
      </c>
      <c r="G2100" s="117" t="s">
        <v>15828</v>
      </c>
      <c r="H2100" s="114" t="s">
        <v>6734</v>
      </c>
      <c r="I2100" s="113">
        <f>'20'!D21</f>
        <v>0</v>
      </c>
      <c r="N2100" s="112" t="s">
        <v>4963</v>
      </c>
      <c r="O2100" s="112" t="s">
        <v>634</v>
      </c>
      <c r="P2100" s="112" t="s">
        <v>4942</v>
      </c>
    </row>
    <row r="2101" spans="2:16" ht="12.75">
      <c r="B2101" s="114" t="str">
        <f>INDEX(SUM!D:D,MATCH(SUM!$F$3,SUM!B:B,0),0)</f>
        <v>P085</v>
      </c>
      <c r="E2101" s="116">
        <v>2020</v>
      </c>
      <c r="F2101" s="112" t="s">
        <v>8269</v>
      </c>
      <c r="G2101" s="117" t="s">
        <v>15829</v>
      </c>
      <c r="H2101" s="114" t="s">
        <v>6734</v>
      </c>
      <c r="I2101" s="113">
        <f>'20'!D22</f>
        <v>0</v>
      </c>
      <c r="N2101" s="112" t="s">
        <v>4964</v>
      </c>
      <c r="O2101" s="112" t="s">
        <v>634</v>
      </c>
      <c r="P2101" s="112" t="s">
        <v>4942</v>
      </c>
    </row>
    <row r="2102" spans="2:16" ht="12.75">
      <c r="B2102" s="114" t="str">
        <f>INDEX(SUM!D:D,MATCH(SUM!$F$3,SUM!B:B,0),0)</f>
        <v>P085</v>
      </c>
      <c r="E2102" s="116">
        <v>2020</v>
      </c>
      <c r="F2102" s="112" t="s">
        <v>8270</v>
      </c>
      <c r="G2102" s="117" t="s">
        <v>15830</v>
      </c>
      <c r="H2102" s="114" t="s">
        <v>6734</v>
      </c>
      <c r="I2102" s="113">
        <f>'20'!D23</f>
        <v>0</v>
      </c>
      <c r="N2102" s="112" t="s">
        <v>4965</v>
      </c>
      <c r="O2102" s="112" t="s">
        <v>634</v>
      </c>
      <c r="P2102" s="112" t="s">
        <v>4942</v>
      </c>
    </row>
    <row r="2103" spans="2:16" ht="12.75">
      <c r="B2103" s="114" t="str">
        <f>INDEX(SUM!D:D,MATCH(SUM!$F$3,SUM!B:B,0),0)</f>
        <v>P085</v>
      </c>
      <c r="E2103" s="116">
        <v>2020</v>
      </c>
      <c r="F2103" s="112" t="s">
        <v>8271</v>
      </c>
      <c r="G2103" s="117" t="s">
        <v>15831</v>
      </c>
      <c r="H2103" s="114" t="s">
        <v>6734</v>
      </c>
      <c r="I2103" s="113">
        <f>'20'!D24</f>
        <v>0</v>
      </c>
      <c r="N2103" s="112" t="s">
        <v>4966</v>
      </c>
      <c r="O2103" s="112" t="s">
        <v>634</v>
      </c>
      <c r="P2103" s="112" t="s">
        <v>4942</v>
      </c>
    </row>
    <row r="2104" spans="2:16" ht="12.75">
      <c r="B2104" s="114" t="str">
        <f>INDEX(SUM!D:D,MATCH(SUM!$F$3,SUM!B:B,0),0)</f>
        <v>P085</v>
      </c>
      <c r="E2104" s="116">
        <v>2020</v>
      </c>
      <c r="F2104" s="112" t="s">
        <v>8272</v>
      </c>
      <c r="G2104" s="117" t="s">
        <v>15832</v>
      </c>
      <c r="H2104" s="114" t="s">
        <v>6734</v>
      </c>
      <c r="I2104" s="113">
        <f>'20'!D25</f>
        <v>0</v>
      </c>
      <c r="N2104" s="112" t="s">
        <v>4967</v>
      </c>
      <c r="O2104" s="112" t="s">
        <v>634</v>
      </c>
      <c r="P2104" s="112" t="s">
        <v>4942</v>
      </c>
    </row>
    <row r="2105" spans="2:16" ht="12.75">
      <c r="B2105" s="114" t="str">
        <f>INDEX(SUM!D:D,MATCH(SUM!$F$3,SUM!B:B,0),0)</f>
        <v>P085</v>
      </c>
      <c r="E2105" s="116">
        <v>2020</v>
      </c>
      <c r="F2105" s="112" t="s">
        <v>8273</v>
      </c>
      <c r="G2105" s="117" t="s">
        <v>15833</v>
      </c>
      <c r="H2105" s="114" t="s">
        <v>6734</v>
      </c>
      <c r="I2105" s="113">
        <f>'20'!D26</f>
        <v>0</v>
      </c>
      <c r="N2105" s="112" t="s">
        <v>4968</v>
      </c>
      <c r="O2105" s="112" t="s">
        <v>634</v>
      </c>
      <c r="P2105" s="112" t="s">
        <v>4942</v>
      </c>
    </row>
    <row r="2106" spans="2:16" ht="12.75">
      <c r="B2106" s="114" t="str">
        <f>INDEX(SUM!D:D,MATCH(SUM!$F$3,SUM!B:B,0),0)</f>
        <v>P085</v>
      </c>
      <c r="E2106" s="116">
        <v>2020</v>
      </c>
      <c r="F2106" s="112" t="s">
        <v>8274</v>
      </c>
      <c r="G2106" s="117" t="s">
        <v>15834</v>
      </c>
      <c r="H2106" s="114" t="s">
        <v>6734</v>
      </c>
      <c r="I2106" s="113">
        <f>'20'!D27</f>
        <v>0</v>
      </c>
      <c r="N2106" s="112" t="s">
        <v>4969</v>
      </c>
      <c r="O2106" s="112" t="s">
        <v>634</v>
      </c>
      <c r="P2106" s="112" t="s">
        <v>4942</v>
      </c>
    </row>
    <row r="2107" spans="2:16" ht="12.75">
      <c r="B2107" s="114" t="str">
        <f>INDEX(SUM!D:D,MATCH(SUM!$F$3,SUM!B:B,0),0)</f>
        <v>P085</v>
      </c>
      <c r="E2107" s="116">
        <v>2020</v>
      </c>
      <c r="F2107" s="112" t="s">
        <v>8275</v>
      </c>
      <c r="G2107" s="117" t="s">
        <v>15835</v>
      </c>
      <c r="H2107" s="114" t="s">
        <v>6734</v>
      </c>
      <c r="I2107" s="113">
        <f>'20'!D28</f>
        <v>0</v>
      </c>
      <c r="N2107" s="112" t="s">
        <v>4970</v>
      </c>
      <c r="O2107" s="112" t="s">
        <v>634</v>
      </c>
      <c r="P2107" s="112" t="s">
        <v>4942</v>
      </c>
    </row>
    <row r="2108" spans="2:16" ht="12.75">
      <c r="B2108" s="114" t="str">
        <f>INDEX(SUM!D:D,MATCH(SUM!$F$3,SUM!B:B,0),0)</f>
        <v>P085</v>
      </c>
      <c r="E2108" s="116">
        <v>2020</v>
      </c>
      <c r="F2108" s="112" t="s">
        <v>8276</v>
      </c>
      <c r="G2108" s="117" t="s">
        <v>15836</v>
      </c>
      <c r="H2108" s="114" t="s">
        <v>6734</v>
      </c>
      <c r="I2108" s="113">
        <f>'20'!D29</f>
        <v>0</v>
      </c>
      <c r="N2108" s="112" t="s">
        <v>4971</v>
      </c>
      <c r="O2108" s="112" t="s">
        <v>634</v>
      </c>
      <c r="P2108" s="112" t="s">
        <v>4942</v>
      </c>
    </row>
    <row r="2109" spans="2:16" ht="12.75">
      <c r="B2109" s="114" t="str">
        <f>INDEX(SUM!D:D,MATCH(SUM!$F$3,SUM!B:B,0),0)</f>
        <v>P085</v>
      </c>
      <c r="E2109" s="116">
        <v>2020</v>
      </c>
      <c r="F2109" s="112" t="s">
        <v>8277</v>
      </c>
      <c r="G2109" s="117" t="s">
        <v>15837</v>
      </c>
      <c r="H2109" s="114" t="s">
        <v>6734</v>
      </c>
      <c r="I2109" s="113">
        <f>'20'!D30</f>
        <v>0</v>
      </c>
      <c r="N2109" s="112" t="s">
        <v>4972</v>
      </c>
      <c r="O2109" s="112" t="s">
        <v>634</v>
      </c>
      <c r="P2109" s="112" t="s">
        <v>4942</v>
      </c>
    </row>
    <row r="2110" spans="2:16" ht="12.75">
      <c r="B2110" s="114" t="str">
        <f>INDEX(SUM!D:D,MATCH(SUM!$F$3,SUM!B:B,0),0)</f>
        <v>P085</v>
      </c>
      <c r="E2110" s="116">
        <v>2020</v>
      </c>
      <c r="F2110" s="112" t="s">
        <v>8278</v>
      </c>
      <c r="G2110" s="117" t="s">
        <v>15838</v>
      </c>
      <c r="H2110" s="114" t="s">
        <v>6734</v>
      </c>
      <c r="I2110" s="113">
        <f>'20'!D31</f>
        <v>0</v>
      </c>
      <c r="N2110" s="112" t="s">
        <v>4973</v>
      </c>
      <c r="O2110" s="112" t="s">
        <v>634</v>
      </c>
      <c r="P2110" s="112" t="s">
        <v>4942</v>
      </c>
    </row>
    <row r="2111" spans="2:16" ht="12.75">
      <c r="B2111" s="114" t="str">
        <f>INDEX(SUM!D:D,MATCH(SUM!$F$3,SUM!B:B,0),0)</f>
        <v>P085</v>
      </c>
      <c r="E2111" s="116">
        <v>2020</v>
      </c>
      <c r="F2111" s="112" t="s">
        <v>8279</v>
      </c>
      <c r="G2111" s="117" t="s">
        <v>15839</v>
      </c>
      <c r="H2111" s="114" t="s">
        <v>6734</v>
      </c>
      <c r="I2111" s="113">
        <f>'20'!D32</f>
        <v>0</v>
      </c>
      <c r="N2111" s="112" t="s">
        <v>4974</v>
      </c>
      <c r="O2111" s="112" t="s">
        <v>634</v>
      </c>
      <c r="P2111" s="112" t="s">
        <v>4942</v>
      </c>
    </row>
    <row r="2112" spans="2:16" ht="12.75">
      <c r="B2112" s="114" t="str">
        <f>INDEX(SUM!D:D,MATCH(SUM!$F$3,SUM!B:B,0),0)</f>
        <v>P085</v>
      </c>
      <c r="E2112" s="116">
        <v>2020</v>
      </c>
      <c r="F2112" s="112" t="s">
        <v>8280</v>
      </c>
      <c r="G2112" s="117" t="s">
        <v>15840</v>
      </c>
      <c r="H2112" s="114" t="s">
        <v>6734</v>
      </c>
      <c r="I2112" s="113">
        <f>'20'!D33</f>
        <v>0</v>
      </c>
      <c r="N2112" s="112" t="s">
        <v>4975</v>
      </c>
      <c r="O2112" s="112" t="s">
        <v>634</v>
      </c>
      <c r="P2112" s="112" t="s">
        <v>4942</v>
      </c>
    </row>
    <row r="2113" spans="2:16" ht="12.75">
      <c r="B2113" s="114" t="str">
        <f>INDEX(SUM!D:D,MATCH(SUM!$F$3,SUM!B:B,0),0)</f>
        <v>P085</v>
      </c>
      <c r="E2113" s="116">
        <v>2020</v>
      </c>
      <c r="F2113" s="112" t="s">
        <v>8281</v>
      </c>
      <c r="G2113" s="117" t="s">
        <v>15841</v>
      </c>
      <c r="H2113" s="114" t="s">
        <v>6734</v>
      </c>
      <c r="I2113" s="113">
        <f>'20'!D34</f>
        <v>0</v>
      </c>
      <c r="N2113" s="112" t="s">
        <v>4976</v>
      </c>
      <c r="O2113" s="112" t="s">
        <v>634</v>
      </c>
      <c r="P2113" s="112" t="s">
        <v>4942</v>
      </c>
    </row>
    <row r="2114" spans="2:16" ht="12.75">
      <c r="B2114" s="114" t="str">
        <f>INDEX(SUM!D:D,MATCH(SUM!$F$3,SUM!B:B,0),0)</f>
        <v>P085</v>
      </c>
      <c r="E2114" s="116">
        <v>2020</v>
      </c>
      <c r="F2114" s="112" t="s">
        <v>8282</v>
      </c>
      <c r="G2114" s="117" t="s">
        <v>15842</v>
      </c>
      <c r="H2114" s="114" t="s">
        <v>6734</v>
      </c>
      <c r="I2114" s="113">
        <f>'20'!D35</f>
        <v>0</v>
      </c>
      <c r="N2114" s="112" t="s">
        <v>4977</v>
      </c>
      <c r="O2114" s="112" t="s">
        <v>634</v>
      </c>
      <c r="P2114" s="112" t="s">
        <v>4942</v>
      </c>
    </row>
    <row r="2115" spans="2:16" ht="12.75">
      <c r="B2115" s="114" t="str">
        <f>INDEX(SUM!D:D,MATCH(SUM!$F$3,SUM!B:B,0),0)</f>
        <v>P085</v>
      </c>
      <c r="E2115" s="116">
        <v>2020</v>
      </c>
      <c r="F2115" s="112" t="s">
        <v>8283</v>
      </c>
      <c r="G2115" s="117" t="s">
        <v>15843</v>
      </c>
      <c r="H2115" s="114" t="s">
        <v>6734</v>
      </c>
      <c r="I2115" s="113">
        <f>'20'!D36</f>
        <v>0</v>
      </c>
      <c r="N2115" s="112" t="s">
        <v>4978</v>
      </c>
      <c r="O2115" s="112" t="s">
        <v>634</v>
      </c>
      <c r="P2115" s="112" t="s">
        <v>4979</v>
      </c>
    </row>
    <row r="2116" spans="2:16" ht="12.75">
      <c r="B2116" s="114" t="str">
        <f>INDEX(SUM!D:D,MATCH(SUM!$F$3,SUM!B:B,0),0)</f>
        <v>P085</v>
      </c>
      <c r="E2116" s="116">
        <v>2020</v>
      </c>
      <c r="F2116" s="112" t="s">
        <v>8284</v>
      </c>
      <c r="G2116" s="117" t="s">
        <v>15844</v>
      </c>
      <c r="H2116" s="114" t="s">
        <v>6734</v>
      </c>
      <c r="I2116" s="113">
        <f>'20'!D37</f>
        <v>0</v>
      </c>
      <c r="N2116" s="112" t="s">
        <v>4980</v>
      </c>
      <c r="O2116" s="112" t="s">
        <v>634</v>
      </c>
      <c r="P2116" s="112" t="s">
        <v>4979</v>
      </c>
    </row>
    <row r="2117" spans="2:16" ht="12.75">
      <c r="B2117" s="114" t="str">
        <f>INDEX(SUM!D:D,MATCH(SUM!$F$3,SUM!B:B,0),0)</f>
        <v>P085</v>
      </c>
      <c r="E2117" s="116">
        <v>2020</v>
      </c>
      <c r="F2117" s="112" t="s">
        <v>8285</v>
      </c>
      <c r="G2117" s="117" t="s">
        <v>15845</v>
      </c>
      <c r="H2117" s="114" t="s">
        <v>6734</v>
      </c>
      <c r="I2117" s="113">
        <f>'20'!D38</f>
        <v>0</v>
      </c>
      <c r="N2117" s="112" t="s">
        <v>4981</v>
      </c>
      <c r="O2117" s="112" t="s">
        <v>634</v>
      </c>
      <c r="P2117" s="112" t="s">
        <v>4979</v>
      </c>
    </row>
    <row r="2118" spans="2:16" ht="12.75">
      <c r="B2118" s="114" t="str">
        <f>INDEX(SUM!D:D,MATCH(SUM!$F$3,SUM!B:B,0),0)</f>
        <v>P085</v>
      </c>
      <c r="E2118" s="116">
        <v>2020</v>
      </c>
      <c r="F2118" s="112" t="s">
        <v>8286</v>
      </c>
      <c r="G2118" s="117" t="s">
        <v>15846</v>
      </c>
      <c r="H2118" s="114" t="s">
        <v>6734</v>
      </c>
      <c r="I2118" s="113">
        <f>'20'!D39</f>
        <v>0</v>
      </c>
      <c r="N2118" s="112" t="s">
        <v>4982</v>
      </c>
      <c r="O2118" s="112" t="s">
        <v>634</v>
      </c>
      <c r="P2118" s="112" t="s">
        <v>4979</v>
      </c>
    </row>
    <row r="2119" spans="2:16" ht="12.75">
      <c r="B2119" s="114" t="str">
        <f>INDEX(SUM!D:D,MATCH(SUM!$F$3,SUM!B:B,0),0)</f>
        <v>P085</v>
      </c>
      <c r="E2119" s="116">
        <v>2020</v>
      </c>
      <c r="F2119" s="112" t="s">
        <v>8287</v>
      </c>
      <c r="G2119" s="117" t="s">
        <v>15847</v>
      </c>
      <c r="H2119" s="114" t="s">
        <v>6734</v>
      </c>
      <c r="I2119" s="113">
        <f>'20'!D40</f>
        <v>0</v>
      </c>
      <c r="N2119" s="112" t="s">
        <v>4983</v>
      </c>
      <c r="O2119" s="112" t="s">
        <v>634</v>
      </c>
      <c r="P2119" s="112" t="s">
        <v>4979</v>
      </c>
    </row>
    <row r="2120" spans="2:16" ht="12.75">
      <c r="B2120" s="114" t="str">
        <f>INDEX(SUM!D:D,MATCH(SUM!$F$3,SUM!B:B,0),0)</f>
        <v>P085</v>
      </c>
      <c r="E2120" s="116">
        <v>2020</v>
      </c>
      <c r="F2120" s="112" t="s">
        <v>8288</v>
      </c>
      <c r="G2120" s="117" t="s">
        <v>15848</v>
      </c>
      <c r="H2120" s="114" t="s">
        <v>6734</v>
      </c>
      <c r="I2120" s="113">
        <f>'20'!D41</f>
        <v>0</v>
      </c>
      <c r="N2120" s="112" t="s">
        <v>4984</v>
      </c>
      <c r="O2120" s="112" t="s">
        <v>634</v>
      </c>
      <c r="P2120" s="112" t="s">
        <v>4979</v>
      </c>
    </row>
    <row r="2121" spans="2:16" ht="12.75">
      <c r="B2121" s="114" t="str">
        <f>INDEX(SUM!D:D,MATCH(SUM!$F$3,SUM!B:B,0),0)</f>
        <v>P085</v>
      </c>
      <c r="E2121" s="116">
        <v>2020</v>
      </c>
      <c r="F2121" s="112" t="s">
        <v>8289</v>
      </c>
      <c r="G2121" s="117" t="s">
        <v>15849</v>
      </c>
      <c r="H2121" s="114" t="s">
        <v>6734</v>
      </c>
      <c r="I2121" s="113">
        <f>'20'!D42</f>
        <v>0</v>
      </c>
      <c r="N2121" s="112" t="s">
        <v>4985</v>
      </c>
      <c r="O2121" s="112" t="s">
        <v>634</v>
      </c>
      <c r="P2121" s="112" t="s">
        <v>4979</v>
      </c>
    </row>
    <row r="2122" spans="2:16" ht="12.75">
      <c r="B2122" s="114" t="str">
        <f>INDEX(SUM!D:D,MATCH(SUM!$F$3,SUM!B:B,0),0)</f>
        <v>P085</v>
      </c>
      <c r="E2122" s="116">
        <v>2020</v>
      </c>
      <c r="F2122" s="112" t="s">
        <v>8290</v>
      </c>
      <c r="G2122" s="117" t="s">
        <v>15850</v>
      </c>
      <c r="H2122" s="114" t="s">
        <v>6734</v>
      </c>
      <c r="I2122" s="113">
        <f>'20'!D43</f>
        <v>0</v>
      </c>
      <c r="N2122" s="112" t="s">
        <v>4986</v>
      </c>
      <c r="O2122" s="112" t="s">
        <v>634</v>
      </c>
      <c r="P2122" s="112" t="s">
        <v>4979</v>
      </c>
    </row>
    <row r="2123" spans="2:16" ht="12.75">
      <c r="B2123" s="114" t="str">
        <f>INDEX(SUM!D:D,MATCH(SUM!$F$3,SUM!B:B,0),0)</f>
        <v>P085</v>
      </c>
      <c r="E2123" s="116">
        <v>2020</v>
      </c>
      <c r="F2123" s="112" t="s">
        <v>8291</v>
      </c>
      <c r="G2123" s="117" t="s">
        <v>15851</v>
      </c>
      <c r="H2123" s="114" t="s">
        <v>6734</v>
      </c>
      <c r="I2123" s="113">
        <f>'20'!D44</f>
        <v>0</v>
      </c>
      <c r="N2123" s="112" t="s">
        <v>4987</v>
      </c>
      <c r="O2123" s="112" t="s">
        <v>634</v>
      </c>
      <c r="P2123" s="112" t="s">
        <v>4979</v>
      </c>
    </row>
    <row r="2124" spans="2:16" ht="12.75">
      <c r="B2124" s="114" t="str">
        <f>INDEX(SUM!D:D,MATCH(SUM!$F$3,SUM!B:B,0),0)</f>
        <v>P085</v>
      </c>
      <c r="E2124" s="116">
        <v>2020</v>
      </c>
      <c r="F2124" s="112" t="s">
        <v>8292</v>
      </c>
      <c r="G2124" s="117" t="s">
        <v>15852</v>
      </c>
      <c r="H2124" s="114" t="s">
        <v>6734</v>
      </c>
      <c r="I2124" s="113">
        <f>'20'!D45</f>
        <v>0</v>
      </c>
      <c r="N2124" s="112" t="s">
        <v>4988</v>
      </c>
      <c r="O2124" s="112" t="s">
        <v>634</v>
      </c>
      <c r="P2124" s="112" t="s">
        <v>4979</v>
      </c>
    </row>
    <row r="2125" spans="2:16" ht="12.75">
      <c r="B2125" s="114" t="str">
        <f>INDEX(SUM!D:D,MATCH(SUM!$F$3,SUM!B:B,0),0)</f>
        <v>P085</v>
      </c>
      <c r="E2125" s="116">
        <v>2020</v>
      </c>
      <c r="F2125" s="112" t="s">
        <v>8293</v>
      </c>
      <c r="G2125" s="117" t="s">
        <v>15853</v>
      </c>
      <c r="H2125" s="114" t="s">
        <v>6734</v>
      </c>
      <c r="I2125" s="113">
        <f>'20'!D46</f>
        <v>0</v>
      </c>
      <c r="N2125" s="112" t="s">
        <v>4989</v>
      </c>
      <c r="O2125" s="112" t="s">
        <v>634</v>
      </c>
      <c r="P2125" s="112" t="s">
        <v>4979</v>
      </c>
    </row>
    <row r="2126" spans="2:16" ht="12.75">
      <c r="B2126" s="114" t="str">
        <f>INDEX(SUM!D:D,MATCH(SUM!$F$3,SUM!B:B,0),0)</f>
        <v>P085</v>
      </c>
      <c r="E2126" s="116">
        <v>2020</v>
      </c>
      <c r="F2126" s="112" t="s">
        <v>8294</v>
      </c>
      <c r="G2126" s="117" t="s">
        <v>15854</v>
      </c>
      <c r="H2126" s="114" t="s">
        <v>6734</v>
      </c>
      <c r="I2126" s="113">
        <f>'20'!D47</f>
        <v>0</v>
      </c>
      <c r="N2126" s="112" t="s">
        <v>4990</v>
      </c>
      <c r="O2126" s="112" t="s">
        <v>634</v>
      </c>
      <c r="P2126" s="112" t="s">
        <v>4979</v>
      </c>
    </row>
    <row r="2127" spans="2:16" ht="12.75">
      <c r="B2127" s="114" t="str">
        <f>INDEX(SUM!D:D,MATCH(SUM!$F$3,SUM!B:B,0),0)</f>
        <v>P085</v>
      </c>
      <c r="E2127" s="116">
        <v>2020</v>
      </c>
      <c r="F2127" s="112" t="s">
        <v>8295</v>
      </c>
      <c r="G2127" s="117" t="s">
        <v>15855</v>
      </c>
      <c r="H2127" s="114" t="s">
        <v>6734</v>
      </c>
      <c r="I2127" s="113">
        <f>'20'!D48</f>
        <v>0</v>
      </c>
      <c r="N2127" s="112" t="s">
        <v>4991</v>
      </c>
      <c r="O2127" s="112" t="s">
        <v>634</v>
      </c>
      <c r="P2127" s="112" t="s">
        <v>4979</v>
      </c>
    </row>
    <row r="2128" spans="2:16" ht="12.75">
      <c r="B2128" s="114" t="str">
        <f>INDEX(SUM!D:D,MATCH(SUM!$F$3,SUM!B:B,0),0)</f>
        <v>P085</v>
      </c>
      <c r="E2128" s="116">
        <v>2020</v>
      </c>
      <c r="F2128" s="112" t="s">
        <v>8296</v>
      </c>
      <c r="G2128" s="117" t="s">
        <v>15856</v>
      </c>
      <c r="H2128" s="114" t="s">
        <v>6734</v>
      </c>
      <c r="I2128" s="113">
        <f>'20'!D49</f>
        <v>0</v>
      </c>
      <c r="N2128" s="112" t="s">
        <v>4992</v>
      </c>
      <c r="O2128" s="112" t="s">
        <v>634</v>
      </c>
      <c r="P2128" s="112" t="s">
        <v>4979</v>
      </c>
    </row>
    <row r="2129" spans="2:16" ht="12.75">
      <c r="B2129" s="114" t="str">
        <f>INDEX(SUM!D:D,MATCH(SUM!$F$3,SUM!B:B,0),0)</f>
        <v>P085</v>
      </c>
      <c r="E2129" s="116">
        <v>2020</v>
      </c>
      <c r="F2129" s="112" t="s">
        <v>8297</v>
      </c>
      <c r="G2129" s="117" t="s">
        <v>15857</v>
      </c>
      <c r="H2129" s="114" t="s">
        <v>6734</v>
      </c>
      <c r="I2129" s="113">
        <f>'20'!D50</f>
        <v>0</v>
      </c>
      <c r="N2129" s="112" t="s">
        <v>4993</v>
      </c>
      <c r="O2129" s="112" t="s">
        <v>634</v>
      </c>
      <c r="P2129" s="112" t="s">
        <v>4979</v>
      </c>
    </row>
    <row r="2130" spans="2:16" ht="12.75">
      <c r="B2130" s="114" t="str">
        <f>INDEX(SUM!D:D,MATCH(SUM!$F$3,SUM!B:B,0),0)</f>
        <v>P085</v>
      </c>
      <c r="E2130" s="116">
        <v>2020</v>
      </c>
      <c r="F2130" s="112" t="s">
        <v>8298</v>
      </c>
      <c r="G2130" s="117" t="s">
        <v>15858</v>
      </c>
      <c r="H2130" s="114" t="s">
        <v>6734</v>
      </c>
      <c r="I2130" s="113">
        <f>'20'!D51</f>
        <v>0</v>
      </c>
      <c r="N2130" s="112" t="s">
        <v>4994</v>
      </c>
      <c r="O2130" s="112" t="s">
        <v>634</v>
      </c>
      <c r="P2130" s="112" t="s">
        <v>4979</v>
      </c>
    </row>
    <row r="2131" spans="2:16" ht="12.75">
      <c r="B2131" s="114" t="str">
        <f>INDEX(SUM!D:D,MATCH(SUM!$F$3,SUM!B:B,0),0)</f>
        <v>P085</v>
      </c>
      <c r="E2131" s="116">
        <v>2020</v>
      </c>
      <c r="F2131" s="112" t="s">
        <v>8299</v>
      </c>
      <c r="G2131" s="117" t="s">
        <v>15859</v>
      </c>
      <c r="H2131" s="114" t="s">
        <v>6734</v>
      </c>
      <c r="I2131" s="113">
        <f>'20'!D52</f>
        <v>0</v>
      </c>
      <c r="N2131" s="112" t="s">
        <v>4995</v>
      </c>
      <c r="O2131" s="112" t="s">
        <v>634</v>
      </c>
      <c r="P2131" s="112" t="s">
        <v>4979</v>
      </c>
    </row>
    <row r="2132" spans="2:15" ht="12.75">
      <c r="B2132" s="114" t="str">
        <f>INDEX(SUM!D:D,MATCH(SUM!$F$3,SUM!B:B,0),0)</f>
        <v>P085</v>
      </c>
      <c r="E2132" s="116">
        <v>2020</v>
      </c>
      <c r="F2132" s="112" t="s">
        <v>8300</v>
      </c>
      <c r="G2132" s="117" t="s">
        <v>15860</v>
      </c>
      <c r="H2132" s="114" t="s">
        <v>6734</v>
      </c>
      <c r="I2132" s="113">
        <f>'20'!D53</f>
        <v>0</v>
      </c>
      <c r="N2132" s="112" t="s">
        <v>4996</v>
      </c>
      <c r="O2132" s="112" t="s">
        <v>634</v>
      </c>
    </row>
    <row r="2133" spans="2:15" ht="12.75">
      <c r="B2133" s="114" t="str">
        <f>INDEX(SUM!D:D,MATCH(SUM!$F$3,SUM!B:B,0),0)</f>
        <v>P085</v>
      </c>
      <c r="E2133" s="116">
        <v>2020</v>
      </c>
      <c r="F2133" s="112" t="s">
        <v>8301</v>
      </c>
      <c r="G2133" s="117" t="s">
        <v>15861</v>
      </c>
      <c r="H2133" s="114" t="s">
        <v>6734</v>
      </c>
      <c r="I2133" s="113">
        <f>'20'!D54</f>
        <v>0</v>
      </c>
      <c r="N2133" s="112" t="s">
        <v>4997</v>
      </c>
      <c r="O2133" s="112" t="s">
        <v>634</v>
      </c>
    </row>
    <row r="2134" spans="2:15" ht="12.75">
      <c r="B2134" s="114" t="str">
        <f>INDEX(SUM!D:D,MATCH(SUM!$F$3,SUM!B:B,0),0)</f>
        <v>P085</v>
      </c>
      <c r="E2134" s="116">
        <v>2020</v>
      </c>
      <c r="F2134" s="112" t="s">
        <v>8302</v>
      </c>
      <c r="G2134" s="117" t="s">
        <v>15862</v>
      </c>
      <c r="H2134" s="114" t="s">
        <v>6734</v>
      </c>
      <c r="I2134" s="113">
        <f>'20'!D55</f>
        <v>0</v>
      </c>
      <c r="N2134" s="112" t="s">
        <v>4998</v>
      </c>
      <c r="O2134" s="112" t="s">
        <v>634</v>
      </c>
    </row>
    <row r="2135" spans="2:15" ht="12.75">
      <c r="B2135" s="114" t="str">
        <f>INDEX(SUM!D:D,MATCH(SUM!$F$3,SUM!B:B,0),0)</f>
        <v>P085</v>
      </c>
      <c r="E2135" s="116">
        <v>2020</v>
      </c>
      <c r="F2135" s="112" t="s">
        <v>8303</v>
      </c>
      <c r="G2135" s="117" t="s">
        <v>15863</v>
      </c>
      <c r="H2135" s="114" t="s">
        <v>6734</v>
      </c>
      <c r="I2135" s="113">
        <f>'20'!D56</f>
        <v>0</v>
      </c>
      <c r="N2135" s="112" t="s">
        <v>4999</v>
      </c>
      <c r="O2135" s="112" t="s">
        <v>634</v>
      </c>
    </row>
    <row r="2136" spans="2:15" ht="12.75">
      <c r="B2136" s="114" t="str">
        <f>INDEX(SUM!D:D,MATCH(SUM!$F$3,SUM!B:B,0),0)</f>
        <v>P085</v>
      </c>
      <c r="E2136" s="116">
        <v>2020</v>
      </c>
      <c r="F2136" s="112" t="s">
        <v>8304</v>
      </c>
      <c r="G2136" s="117" t="s">
        <v>15864</v>
      </c>
      <c r="H2136" s="114" t="s">
        <v>6734</v>
      </c>
      <c r="I2136" s="113">
        <f>'20'!D57</f>
        <v>0</v>
      </c>
      <c r="N2136" s="112" t="s">
        <v>5000</v>
      </c>
      <c r="O2136" s="112" t="s">
        <v>634</v>
      </c>
    </row>
    <row r="2137" spans="2:16" ht="12.75">
      <c r="B2137" s="114" t="str">
        <f>INDEX(SUM!D:D,MATCH(SUM!$F$3,SUM!B:B,0),0)</f>
        <v>P085</v>
      </c>
      <c r="E2137" s="116">
        <v>2020</v>
      </c>
      <c r="F2137" s="112" t="s">
        <v>8305</v>
      </c>
      <c r="G2137" s="117" t="s">
        <v>15865</v>
      </c>
      <c r="H2137" s="114" t="s">
        <v>6734</v>
      </c>
      <c r="I2137" s="113">
        <f>'20'!D58</f>
        <v>0</v>
      </c>
      <c r="N2137" s="112" t="s">
        <v>5001</v>
      </c>
      <c r="O2137" s="112" t="s">
        <v>634</v>
      </c>
      <c r="P2137" s="112" t="s">
        <v>4979</v>
      </c>
    </row>
    <row r="2138" spans="2:16" ht="12.75">
      <c r="B2138" s="114" t="str">
        <f>INDEX(SUM!D:D,MATCH(SUM!$F$3,SUM!B:B,0),0)</f>
        <v>P085</v>
      </c>
      <c r="E2138" s="116">
        <v>2020</v>
      </c>
      <c r="F2138" s="112" t="s">
        <v>8306</v>
      </c>
      <c r="G2138" s="117" t="s">
        <v>15866</v>
      </c>
      <c r="H2138" s="114" t="s">
        <v>6734</v>
      </c>
      <c r="I2138" s="113">
        <f>'20'!D59</f>
        <v>0</v>
      </c>
      <c r="N2138" s="112" t="s">
        <v>5002</v>
      </c>
      <c r="O2138" s="112" t="s">
        <v>634</v>
      </c>
      <c r="P2138" s="112" t="s">
        <v>4979</v>
      </c>
    </row>
    <row r="2139" spans="2:16" ht="12.75">
      <c r="B2139" s="114" t="str">
        <f>INDEX(SUM!D:D,MATCH(SUM!$F$3,SUM!B:B,0),0)</f>
        <v>P085</v>
      </c>
      <c r="E2139" s="116">
        <v>2020</v>
      </c>
      <c r="F2139" s="112" t="s">
        <v>8307</v>
      </c>
      <c r="G2139" s="117" t="s">
        <v>15867</v>
      </c>
      <c r="H2139" s="114" t="s">
        <v>6734</v>
      </c>
      <c r="I2139" s="113">
        <f>'20'!D60</f>
        <v>0</v>
      </c>
      <c r="N2139" s="112" t="s">
        <v>5003</v>
      </c>
      <c r="O2139" s="112" t="s">
        <v>634</v>
      </c>
      <c r="P2139" s="112" t="s">
        <v>4979</v>
      </c>
    </row>
    <row r="2140" spans="2:16" ht="12.75">
      <c r="B2140" s="114" t="str">
        <f>INDEX(SUM!D:D,MATCH(SUM!$F$3,SUM!B:B,0),0)</f>
        <v>P085</v>
      </c>
      <c r="E2140" s="116">
        <v>2020</v>
      </c>
      <c r="F2140" s="112" t="s">
        <v>8308</v>
      </c>
      <c r="G2140" s="117" t="s">
        <v>15868</v>
      </c>
      <c r="H2140" s="114" t="s">
        <v>6734</v>
      </c>
      <c r="I2140" s="113">
        <f>'20'!D61</f>
        <v>0</v>
      </c>
      <c r="N2140" s="112" t="s">
        <v>5004</v>
      </c>
      <c r="O2140" s="112" t="s">
        <v>634</v>
      </c>
      <c r="P2140" s="112" t="s">
        <v>4979</v>
      </c>
    </row>
    <row r="2141" spans="2:16" ht="12.75">
      <c r="B2141" s="114" t="str">
        <f>INDEX(SUM!D:D,MATCH(SUM!$F$3,SUM!B:B,0),0)</f>
        <v>P085</v>
      </c>
      <c r="E2141" s="116">
        <v>2020</v>
      </c>
      <c r="F2141" s="112" t="s">
        <v>8309</v>
      </c>
      <c r="G2141" s="117" t="s">
        <v>15869</v>
      </c>
      <c r="H2141" s="114" t="s">
        <v>6734</v>
      </c>
      <c r="I2141" s="113">
        <f>'20'!D62</f>
        <v>0</v>
      </c>
      <c r="N2141" s="112" t="s">
        <v>5005</v>
      </c>
      <c r="O2141" s="112" t="s">
        <v>634</v>
      </c>
      <c r="P2141" s="112" t="s">
        <v>4979</v>
      </c>
    </row>
    <row r="2142" spans="2:16" ht="12.75">
      <c r="B2142" s="114" t="str">
        <f>INDEX(SUM!D:D,MATCH(SUM!$F$3,SUM!B:B,0),0)</f>
        <v>P085</v>
      </c>
      <c r="E2142" s="116">
        <v>2020</v>
      </c>
      <c r="F2142" s="112" t="s">
        <v>8310</v>
      </c>
      <c r="G2142" s="117" t="s">
        <v>15870</v>
      </c>
      <c r="H2142" s="114" t="s">
        <v>6734</v>
      </c>
      <c r="I2142" s="113">
        <f>'20'!D63</f>
        <v>0</v>
      </c>
      <c r="N2142" s="112" t="s">
        <v>5006</v>
      </c>
      <c r="O2142" s="112" t="s">
        <v>634</v>
      </c>
      <c r="P2142" s="112" t="s">
        <v>4979</v>
      </c>
    </row>
    <row r="2143" spans="2:16" ht="12.75">
      <c r="B2143" s="114" t="str">
        <f>INDEX(SUM!D:D,MATCH(SUM!$F$3,SUM!B:B,0),0)</f>
        <v>P085</v>
      </c>
      <c r="E2143" s="116">
        <v>2020</v>
      </c>
      <c r="F2143" s="112" t="s">
        <v>8311</v>
      </c>
      <c r="G2143" s="117" t="s">
        <v>15871</v>
      </c>
      <c r="H2143" s="114" t="s">
        <v>6734</v>
      </c>
      <c r="I2143" s="113">
        <f>'20'!D64</f>
        <v>0</v>
      </c>
      <c r="N2143" s="112" t="s">
        <v>5007</v>
      </c>
      <c r="O2143" s="112" t="s">
        <v>634</v>
      </c>
      <c r="P2143" s="112" t="s">
        <v>4979</v>
      </c>
    </row>
    <row r="2144" spans="2:16" ht="12.75">
      <c r="B2144" s="114" t="str">
        <f>INDEX(SUM!D:D,MATCH(SUM!$F$3,SUM!B:B,0),0)</f>
        <v>P085</v>
      </c>
      <c r="E2144" s="116">
        <v>2020</v>
      </c>
      <c r="F2144" s="112" t="s">
        <v>8312</v>
      </c>
      <c r="G2144" s="117" t="s">
        <v>15872</v>
      </c>
      <c r="H2144" s="114" t="s">
        <v>6734</v>
      </c>
      <c r="I2144" s="113">
        <f>'20'!D65</f>
        <v>0</v>
      </c>
      <c r="N2144" s="112" t="s">
        <v>5008</v>
      </c>
      <c r="O2144" s="112" t="s">
        <v>634</v>
      </c>
      <c r="P2144" s="112" t="s">
        <v>4979</v>
      </c>
    </row>
    <row r="2145" spans="2:16" ht="12.75">
      <c r="B2145" s="114" t="str">
        <f>INDEX(SUM!D:D,MATCH(SUM!$F$3,SUM!B:B,0),0)</f>
        <v>P085</v>
      </c>
      <c r="E2145" s="116">
        <v>2020</v>
      </c>
      <c r="F2145" s="112" t="s">
        <v>8313</v>
      </c>
      <c r="G2145" s="117" t="s">
        <v>15873</v>
      </c>
      <c r="H2145" s="114" t="s">
        <v>6734</v>
      </c>
      <c r="I2145" s="113">
        <f>'20'!D66</f>
        <v>0</v>
      </c>
      <c r="N2145" s="112" t="s">
        <v>5009</v>
      </c>
      <c r="O2145" s="112" t="s">
        <v>634</v>
      </c>
      <c r="P2145" s="112" t="s">
        <v>4979</v>
      </c>
    </row>
    <row r="2146" spans="2:16" ht="12.75">
      <c r="B2146" s="114" t="str">
        <f>INDEX(SUM!D:D,MATCH(SUM!$F$3,SUM!B:B,0),0)</f>
        <v>P085</v>
      </c>
      <c r="E2146" s="116">
        <v>2020</v>
      </c>
      <c r="F2146" s="112" t="s">
        <v>8314</v>
      </c>
      <c r="G2146" s="117" t="s">
        <v>15874</v>
      </c>
      <c r="H2146" s="114" t="s">
        <v>6734</v>
      </c>
      <c r="I2146" s="113">
        <f>'20'!D67</f>
        <v>0</v>
      </c>
      <c r="N2146" s="112" t="s">
        <v>5010</v>
      </c>
      <c r="O2146" s="112" t="s">
        <v>634</v>
      </c>
      <c r="P2146" s="112" t="s">
        <v>4979</v>
      </c>
    </row>
    <row r="2147" spans="2:16" ht="12.75">
      <c r="B2147" s="114" t="str">
        <f>INDEX(SUM!D:D,MATCH(SUM!$F$3,SUM!B:B,0),0)</f>
        <v>P085</v>
      </c>
      <c r="E2147" s="116">
        <v>2020</v>
      </c>
      <c r="F2147" s="112" t="s">
        <v>8315</v>
      </c>
      <c r="G2147" s="117" t="s">
        <v>15875</v>
      </c>
      <c r="H2147" s="114" t="s">
        <v>6734</v>
      </c>
      <c r="I2147" s="113">
        <f>'20'!D68</f>
        <v>0</v>
      </c>
      <c r="N2147" s="112" t="s">
        <v>5011</v>
      </c>
      <c r="O2147" s="112" t="s">
        <v>634</v>
      </c>
      <c r="P2147" s="112" t="s">
        <v>4979</v>
      </c>
    </row>
    <row r="2148" spans="2:16" ht="12.75">
      <c r="B2148" s="114" t="str">
        <f>INDEX(SUM!D:D,MATCH(SUM!$F$3,SUM!B:B,0),0)</f>
        <v>P085</v>
      </c>
      <c r="E2148" s="116">
        <v>2020</v>
      </c>
      <c r="F2148" s="112" t="s">
        <v>8316</v>
      </c>
      <c r="G2148" s="117" t="s">
        <v>15876</v>
      </c>
      <c r="H2148" s="114" t="s">
        <v>6734</v>
      </c>
      <c r="I2148" s="113">
        <f>'20'!D69</f>
        <v>0</v>
      </c>
      <c r="N2148" s="112" t="s">
        <v>5012</v>
      </c>
      <c r="O2148" s="112" t="s">
        <v>634</v>
      </c>
      <c r="P2148" s="112" t="s">
        <v>4979</v>
      </c>
    </row>
    <row r="2149" spans="2:16" ht="12.75">
      <c r="B2149" s="114" t="str">
        <f>INDEX(SUM!D:D,MATCH(SUM!$F$3,SUM!B:B,0),0)</f>
        <v>P085</v>
      </c>
      <c r="E2149" s="116">
        <v>2020</v>
      </c>
      <c r="F2149" s="112" t="s">
        <v>8317</v>
      </c>
      <c r="G2149" s="117" t="s">
        <v>15877</v>
      </c>
      <c r="H2149" s="114" t="s">
        <v>6734</v>
      </c>
      <c r="I2149" s="113">
        <f>'20'!D70</f>
        <v>0</v>
      </c>
      <c r="N2149" s="112" t="s">
        <v>5013</v>
      </c>
      <c r="O2149" s="112" t="s">
        <v>634</v>
      </c>
      <c r="P2149" s="112" t="s">
        <v>4979</v>
      </c>
    </row>
    <row r="2150" spans="2:16" ht="12.75">
      <c r="B2150" s="114" t="str">
        <f>INDEX(SUM!D:D,MATCH(SUM!$F$3,SUM!B:B,0),0)</f>
        <v>P085</v>
      </c>
      <c r="E2150" s="116">
        <v>2020</v>
      </c>
      <c r="F2150" s="112" t="s">
        <v>8318</v>
      </c>
      <c r="G2150" s="117" t="s">
        <v>15878</v>
      </c>
      <c r="H2150" s="114" t="s">
        <v>6734</v>
      </c>
      <c r="I2150" s="113">
        <f>'20'!D71</f>
        <v>0</v>
      </c>
      <c r="N2150" s="112" t="s">
        <v>5014</v>
      </c>
      <c r="O2150" s="112" t="s">
        <v>634</v>
      </c>
      <c r="P2150" s="112" t="s">
        <v>4979</v>
      </c>
    </row>
    <row r="2151" spans="2:16" ht="12.75">
      <c r="B2151" s="114" t="str">
        <f>INDEX(SUM!D:D,MATCH(SUM!$F$3,SUM!B:B,0),0)</f>
        <v>P085</v>
      </c>
      <c r="E2151" s="116">
        <v>2020</v>
      </c>
      <c r="F2151" s="112" t="s">
        <v>8319</v>
      </c>
      <c r="G2151" s="117" t="s">
        <v>15879</v>
      </c>
      <c r="H2151" s="114" t="s">
        <v>6734</v>
      </c>
      <c r="I2151" s="113">
        <f>'20'!D72</f>
        <v>0</v>
      </c>
      <c r="N2151" s="112" t="s">
        <v>5015</v>
      </c>
      <c r="O2151" s="112" t="s">
        <v>634</v>
      </c>
      <c r="P2151" s="112" t="s">
        <v>4979</v>
      </c>
    </row>
    <row r="2152" spans="2:16" ht="12.75">
      <c r="B2152" s="114" t="str">
        <f>INDEX(SUM!D:D,MATCH(SUM!$F$3,SUM!B:B,0),0)</f>
        <v>P085</v>
      </c>
      <c r="E2152" s="116">
        <v>2020</v>
      </c>
      <c r="F2152" s="112" t="s">
        <v>8320</v>
      </c>
      <c r="G2152" s="117" t="s">
        <v>15880</v>
      </c>
      <c r="H2152" s="114" t="s">
        <v>6734</v>
      </c>
      <c r="I2152" s="113">
        <f>'20'!D73</f>
        <v>0</v>
      </c>
      <c r="N2152" s="112" t="s">
        <v>5016</v>
      </c>
      <c r="O2152" s="112" t="s">
        <v>634</v>
      </c>
      <c r="P2152" s="112" t="s">
        <v>4979</v>
      </c>
    </row>
    <row r="2153" spans="2:16" ht="12.75">
      <c r="B2153" s="114" t="str">
        <f>INDEX(SUM!D:D,MATCH(SUM!$F$3,SUM!B:B,0),0)</f>
        <v>P085</v>
      </c>
      <c r="E2153" s="116">
        <v>2020</v>
      </c>
      <c r="F2153" s="112" t="s">
        <v>8321</v>
      </c>
      <c r="G2153" s="117" t="s">
        <v>15881</v>
      </c>
      <c r="H2153" s="114" t="s">
        <v>6734</v>
      </c>
      <c r="I2153" s="113">
        <f>'20'!D74</f>
        <v>0</v>
      </c>
      <c r="N2153" s="112" t="s">
        <v>5017</v>
      </c>
      <c r="O2153" s="112" t="s">
        <v>634</v>
      </c>
      <c r="P2153" s="112" t="s">
        <v>4979</v>
      </c>
    </row>
    <row r="2154" spans="2:16" ht="12.75">
      <c r="B2154" s="114" t="str">
        <f>INDEX(SUM!D:D,MATCH(SUM!$F$3,SUM!B:B,0),0)</f>
        <v>P085</v>
      </c>
      <c r="E2154" s="116">
        <v>2020</v>
      </c>
      <c r="F2154" s="112" t="s">
        <v>8322</v>
      </c>
      <c r="G2154" s="117" t="s">
        <v>15882</v>
      </c>
      <c r="H2154" s="114" t="s">
        <v>6734</v>
      </c>
      <c r="I2154" s="113">
        <f>'20'!D75</f>
        <v>0</v>
      </c>
      <c r="N2154" s="112" t="s">
        <v>5018</v>
      </c>
      <c r="O2154" s="112" t="s">
        <v>634</v>
      </c>
      <c r="P2154" s="112" t="s">
        <v>4979</v>
      </c>
    </row>
    <row r="2155" spans="2:16" ht="12.75">
      <c r="B2155" s="114" t="str">
        <f>INDEX(SUM!D:D,MATCH(SUM!$F$3,SUM!B:B,0),0)</f>
        <v>P085</v>
      </c>
      <c r="E2155" s="116">
        <v>2020</v>
      </c>
      <c r="F2155" s="112" t="s">
        <v>8323</v>
      </c>
      <c r="G2155" s="117" t="s">
        <v>15883</v>
      </c>
      <c r="H2155" s="114" t="s">
        <v>6734</v>
      </c>
      <c r="I2155" s="113">
        <f>'20'!D76</f>
        <v>0</v>
      </c>
      <c r="N2155" s="112" t="s">
        <v>5019</v>
      </c>
      <c r="O2155" s="112" t="s">
        <v>634</v>
      </c>
      <c r="P2155" s="112" t="s">
        <v>5020</v>
      </c>
    </row>
    <row r="2156" spans="2:16" ht="12.75">
      <c r="B2156" s="114" t="str">
        <f>INDEX(SUM!D:D,MATCH(SUM!$F$3,SUM!B:B,0),0)</f>
        <v>P085</v>
      </c>
      <c r="E2156" s="116">
        <v>2020</v>
      </c>
      <c r="F2156" s="112" t="s">
        <v>8324</v>
      </c>
      <c r="G2156" s="117" t="s">
        <v>15884</v>
      </c>
      <c r="H2156" s="114" t="s">
        <v>6734</v>
      </c>
      <c r="I2156" s="113">
        <f>'20'!D77</f>
        <v>0</v>
      </c>
      <c r="N2156" s="112" t="s">
        <v>5021</v>
      </c>
      <c r="O2156" s="112" t="s">
        <v>634</v>
      </c>
      <c r="P2156" s="112" t="s">
        <v>4979</v>
      </c>
    </row>
    <row r="2157" spans="2:16" ht="12.75">
      <c r="B2157" s="114" t="str">
        <f>INDEX(SUM!D:D,MATCH(SUM!$F$3,SUM!B:B,0),0)</f>
        <v>P085</v>
      </c>
      <c r="E2157" s="116">
        <v>2020</v>
      </c>
      <c r="F2157" s="112" t="s">
        <v>8325</v>
      </c>
      <c r="G2157" s="117" t="s">
        <v>15885</v>
      </c>
      <c r="H2157" s="114" t="s">
        <v>6734</v>
      </c>
      <c r="I2157" s="113">
        <f>'20'!D78</f>
        <v>0</v>
      </c>
      <c r="N2157" s="112" t="s">
        <v>5022</v>
      </c>
      <c r="O2157" s="112" t="s">
        <v>634</v>
      </c>
      <c r="P2157" s="112" t="s">
        <v>4979</v>
      </c>
    </row>
    <row r="2158" spans="2:16" ht="12.75">
      <c r="B2158" s="114" t="str">
        <f>INDEX(SUM!D:D,MATCH(SUM!$F$3,SUM!B:B,0),0)</f>
        <v>P085</v>
      </c>
      <c r="E2158" s="116">
        <v>2020</v>
      </c>
      <c r="F2158" s="112" t="s">
        <v>8326</v>
      </c>
      <c r="G2158" s="117" t="s">
        <v>15886</v>
      </c>
      <c r="H2158" s="114" t="s">
        <v>6734</v>
      </c>
      <c r="I2158" s="113">
        <f>'20'!D79</f>
        <v>0</v>
      </c>
      <c r="N2158" s="112" t="s">
        <v>5023</v>
      </c>
      <c r="O2158" s="112" t="s">
        <v>634</v>
      </c>
      <c r="P2158" s="112" t="s">
        <v>4512</v>
      </c>
    </row>
    <row r="2159" spans="2:15" ht="12.75">
      <c r="B2159" s="114" t="str">
        <f>INDEX(SUM!D:D,MATCH(SUM!$F$3,SUM!B:B,0),0)</f>
        <v>P085</v>
      </c>
      <c r="E2159" s="116">
        <v>2020</v>
      </c>
      <c r="F2159" s="112" t="s">
        <v>8327</v>
      </c>
      <c r="G2159" s="117" t="s">
        <v>15887</v>
      </c>
      <c r="H2159" s="114" t="s">
        <v>6734</v>
      </c>
      <c r="I2159" s="113">
        <f>'20'!D80</f>
        <v>0</v>
      </c>
      <c r="N2159" s="112" t="s">
        <v>5024</v>
      </c>
      <c r="O2159" s="112" t="s">
        <v>634</v>
      </c>
    </row>
    <row r="2160" spans="2:15" ht="12.75">
      <c r="B2160" s="114" t="str">
        <f>INDEX(SUM!D:D,MATCH(SUM!$F$3,SUM!B:B,0),0)</f>
        <v>P085</v>
      </c>
      <c r="E2160" s="116">
        <v>2020</v>
      </c>
      <c r="F2160" s="112" t="s">
        <v>8328</v>
      </c>
      <c r="G2160" s="117" t="s">
        <v>15888</v>
      </c>
      <c r="H2160" s="114" t="s">
        <v>6734</v>
      </c>
      <c r="I2160" s="113">
        <f>'20'!D81</f>
        <v>0</v>
      </c>
      <c r="N2160" s="112" t="s">
        <v>5025</v>
      </c>
      <c r="O2160" s="112" t="s">
        <v>634</v>
      </c>
    </row>
    <row r="2161" spans="2:15" ht="12.75">
      <c r="B2161" s="114" t="str">
        <f>INDEX(SUM!D:D,MATCH(SUM!$F$3,SUM!B:B,0),0)</f>
        <v>P085</v>
      </c>
      <c r="E2161" s="116">
        <v>2020</v>
      </c>
      <c r="F2161" s="112" t="s">
        <v>8329</v>
      </c>
      <c r="G2161" s="117" t="s">
        <v>15889</v>
      </c>
      <c r="H2161" s="114" t="s">
        <v>6734</v>
      </c>
      <c r="I2161" s="113">
        <f>'20'!D82</f>
        <v>0</v>
      </c>
      <c r="N2161" s="112" t="s">
        <v>5026</v>
      </c>
      <c r="O2161" s="112" t="s">
        <v>634</v>
      </c>
    </row>
    <row r="2162" spans="2:15" ht="12.75">
      <c r="B2162" s="114" t="str">
        <f>INDEX(SUM!D:D,MATCH(SUM!$F$3,SUM!B:B,0),0)</f>
        <v>P085</v>
      </c>
      <c r="E2162" s="116">
        <v>2020</v>
      </c>
      <c r="F2162" s="112" t="s">
        <v>8330</v>
      </c>
      <c r="G2162" s="117" t="s">
        <v>15890</v>
      </c>
      <c r="H2162" s="114" t="s">
        <v>6734</v>
      </c>
      <c r="I2162" s="113">
        <f>'20'!D83</f>
        <v>0</v>
      </c>
      <c r="N2162" s="112" t="s">
        <v>5027</v>
      </c>
      <c r="O2162" s="112" t="s">
        <v>634</v>
      </c>
    </row>
    <row r="2163" spans="2:15" ht="12.75">
      <c r="B2163" s="114" t="str">
        <f>INDEX(SUM!D:D,MATCH(SUM!$F$3,SUM!B:B,0),0)</f>
        <v>P085</v>
      </c>
      <c r="E2163" s="116">
        <v>2020</v>
      </c>
      <c r="F2163" s="112" t="s">
        <v>8331</v>
      </c>
      <c r="G2163" s="117" t="s">
        <v>15891</v>
      </c>
      <c r="H2163" s="114" t="s">
        <v>6734</v>
      </c>
      <c r="I2163" s="113">
        <f>'20'!D84</f>
        <v>0</v>
      </c>
      <c r="N2163" s="112" t="s">
        <v>5028</v>
      </c>
      <c r="O2163" s="112" t="s">
        <v>634</v>
      </c>
    </row>
    <row r="2164" spans="2:15" ht="12.75">
      <c r="B2164" s="114" t="str">
        <f>INDEX(SUM!D:D,MATCH(SUM!$F$3,SUM!B:B,0),0)</f>
        <v>P085</v>
      </c>
      <c r="E2164" s="116">
        <v>2020</v>
      </c>
      <c r="F2164" s="112" t="s">
        <v>8332</v>
      </c>
      <c r="G2164" s="117" t="s">
        <v>15892</v>
      </c>
      <c r="H2164" s="114" t="s">
        <v>6734</v>
      </c>
      <c r="I2164" s="113">
        <f>'20'!D85</f>
        <v>0</v>
      </c>
      <c r="N2164" s="112" t="s">
        <v>5029</v>
      </c>
      <c r="O2164" s="112" t="s">
        <v>634</v>
      </c>
    </row>
    <row r="2165" spans="2:15" ht="12.75">
      <c r="B2165" s="114" t="str">
        <f>INDEX(SUM!D:D,MATCH(SUM!$F$3,SUM!B:B,0),0)</f>
        <v>P085</v>
      </c>
      <c r="E2165" s="116">
        <v>2020</v>
      </c>
      <c r="F2165" s="112" t="s">
        <v>8333</v>
      </c>
      <c r="G2165" s="117" t="s">
        <v>15893</v>
      </c>
      <c r="H2165" s="114" t="s">
        <v>6734</v>
      </c>
      <c r="I2165" s="113">
        <f>'20'!D86</f>
        <v>0</v>
      </c>
      <c r="N2165" s="112" t="s">
        <v>5030</v>
      </c>
      <c r="O2165" s="112" t="s">
        <v>634</v>
      </c>
    </row>
    <row r="2166" spans="2:15" ht="12.75">
      <c r="B2166" s="114" t="str">
        <f>INDEX(SUM!D:D,MATCH(SUM!$F$3,SUM!B:B,0),0)</f>
        <v>P085</v>
      </c>
      <c r="E2166" s="116">
        <v>2020</v>
      </c>
      <c r="F2166" s="112" t="s">
        <v>8334</v>
      </c>
      <c r="G2166" s="117" t="s">
        <v>15894</v>
      </c>
      <c r="H2166" s="114" t="s">
        <v>6734</v>
      </c>
      <c r="I2166" s="113">
        <f>'20'!D87</f>
        <v>0</v>
      </c>
      <c r="N2166" s="112" t="s">
        <v>5031</v>
      </c>
      <c r="O2166" s="112" t="s">
        <v>634</v>
      </c>
    </row>
    <row r="2167" spans="2:15" ht="12.75">
      <c r="B2167" s="114" t="str">
        <f>INDEX(SUM!D:D,MATCH(SUM!$F$3,SUM!B:B,0),0)</f>
        <v>P085</v>
      </c>
      <c r="E2167" s="116">
        <v>2020</v>
      </c>
      <c r="F2167" s="112" t="s">
        <v>8335</v>
      </c>
      <c r="G2167" s="117" t="s">
        <v>15895</v>
      </c>
      <c r="H2167" s="114" t="s">
        <v>6734</v>
      </c>
      <c r="I2167" s="113">
        <f>'20'!D88</f>
        <v>0</v>
      </c>
      <c r="N2167" s="112" t="s">
        <v>5032</v>
      </c>
      <c r="O2167" s="112" t="s">
        <v>634</v>
      </c>
    </row>
    <row r="2168" spans="2:15" ht="12.75">
      <c r="B2168" s="114" t="str">
        <f>INDEX(SUM!D:D,MATCH(SUM!$F$3,SUM!B:B,0),0)</f>
        <v>P085</v>
      </c>
      <c r="E2168" s="116">
        <v>2020</v>
      </c>
      <c r="F2168" s="112" t="s">
        <v>8336</v>
      </c>
      <c r="G2168" s="117" t="s">
        <v>15896</v>
      </c>
      <c r="H2168" s="114" t="s">
        <v>6734</v>
      </c>
      <c r="I2168" s="113">
        <f>'20'!D89</f>
        <v>0</v>
      </c>
      <c r="N2168" s="112" t="s">
        <v>5033</v>
      </c>
      <c r="O2168" s="112" t="s">
        <v>634</v>
      </c>
    </row>
    <row r="2169" spans="2:15" ht="12.75">
      <c r="B2169" s="114" t="str">
        <f>INDEX(SUM!D:D,MATCH(SUM!$F$3,SUM!B:B,0),0)</f>
        <v>P085</v>
      </c>
      <c r="E2169" s="116">
        <v>2020</v>
      </c>
      <c r="F2169" s="112" t="s">
        <v>8337</v>
      </c>
      <c r="G2169" s="117" t="s">
        <v>15897</v>
      </c>
      <c r="H2169" s="114" t="s">
        <v>6734</v>
      </c>
      <c r="I2169" s="113">
        <f>'20'!D90</f>
        <v>0</v>
      </c>
      <c r="N2169" s="112" t="s">
        <v>5034</v>
      </c>
      <c r="O2169" s="112" t="s">
        <v>634</v>
      </c>
    </row>
    <row r="2170" spans="2:15" ht="12.75">
      <c r="B2170" s="114" t="str">
        <f>INDEX(SUM!D:D,MATCH(SUM!$F$3,SUM!B:B,0),0)</f>
        <v>P085</v>
      </c>
      <c r="E2170" s="116">
        <v>2020</v>
      </c>
      <c r="F2170" s="112" t="s">
        <v>8338</v>
      </c>
      <c r="G2170" s="117" t="s">
        <v>15898</v>
      </c>
      <c r="H2170" s="114" t="s">
        <v>6734</v>
      </c>
      <c r="I2170" s="113">
        <f>'20'!D91</f>
        <v>0</v>
      </c>
      <c r="N2170" s="112" t="s">
        <v>5035</v>
      </c>
      <c r="O2170" s="112" t="s">
        <v>634</v>
      </c>
    </row>
    <row r="2171" spans="2:15" ht="12.75">
      <c r="B2171" s="114" t="str">
        <f>INDEX(SUM!D:D,MATCH(SUM!$F$3,SUM!B:B,0),0)</f>
        <v>P085</v>
      </c>
      <c r="E2171" s="116">
        <v>2020</v>
      </c>
      <c r="F2171" s="112" t="s">
        <v>8339</v>
      </c>
      <c r="G2171" s="117" t="s">
        <v>15899</v>
      </c>
      <c r="H2171" s="114" t="s">
        <v>6734</v>
      </c>
      <c r="I2171" s="113">
        <f>'20'!D92</f>
        <v>0</v>
      </c>
      <c r="N2171" s="112" t="s">
        <v>5036</v>
      </c>
      <c r="O2171" s="112" t="s">
        <v>634</v>
      </c>
    </row>
    <row r="2172" spans="2:15" ht="12.75">
      <c r="B2172" s="114" t="str">
        <f>INDEX(SUM!D:D,MATCH(SUM!$F$3,SUM!B:B,0),0)</f>
        <v>P085</v>
      </c>
      <c r="E2172" s="116">
        <v>2020</v>
      </c>
      <c r="F2172" s="112" t="s">
        <v>8340</v>
      </c>
      <c r="G2172" s="117" t="s">
        <v>15900</v>
      </c>
      <c r="H2172" s="114" t="s">
        <v>6734</v>
      </c>
      <c r="I2172" s="113">
        <f>'20'!D93</f>
        <v>0</v>
      </c>
      <c r="N2172" s="112" t="s">
        <v>5037</v>
      </c>
      <c r="O2172" s="112" t="s">
        <v>634</v>
      </c>
    </row>
    <row r="2173" spans="2:15" ht="12.75">
      <c r="B2173" s="114" t="str">
        <f>INDEX(SUM!D:D,MATCH(SUM!$F$3,SUM!B:B,0),0)</f>
        <v>P085</v>
      </c>
      <c r="E2173" s="116">
        <v>2020</v>
      </c>
      <c r="F2173" s="112" t="s">
        <v>8341</v>
      </c>
      <c r="G2173" s="117" t="s">
        <v>15901</v>
      </c>
      <c r="H2173" s="114" t="s">
        <v>6734</v>
      </c>
      <c r="I2173" s="113">
        <f>'20'!D94</f>
        <v>0</v>
      </c>
      <c r="N2173" s="112" t="s">
        <v>5038</v>
      </c>
      <c r="O2173" s="112" t="s">
        <v>634</v>
      </c>
    </row>
    <row r="2174" spans="2:16" ht="12.75">
      <c r="B2174" s="114" t="str">
        <f>INDEX(SUM!D:D,MATCH(SUM!$F$3,SUM!B:B,0),0)</f>
        <v>P085</v>
      </c>
      <c r="E2174" s="116">
        <v>2020</v>
      </c>
      <c r="F2174" s="112" t="s">
        <v>8342</v>
      </c>
      <c r="G2174" s="117" t="s">
        <v>15902</v>
      </c>
      <c r="H2174" s="114" t="s">
        <v>6734</v>
      </c>
      <c r="I2174" s="113">
        <f>'20'!D95</f>
        <v>0</v>
      </c>
      <c r="N2174" s="112" t="s">
        <v>5039</v>
      </c>
      <c r="O2174" s="112" t="s">
        <v>634</v>
      </c>
      <c r="P2174" s="112" t="s">
        <v>4509</v>
      </c>
    </row>
    <row r="2175" spans="2:15" ht="12.75">
      <c r="B2175" s="114" t="str">
        <f>INDEX(SUM!D:D,MATCH(SUM!$F$3,SUM!B:B,0),0)</f>
        <v>P085</v>
      </c>
      <c r="E2175" s="116">
        <v>2020</v>
      </c>
      <c r="F2175" s="112" t="s">
        <v>8343</v>
      </c>
      <c r="G2175" s="117" t="s">
        <v>15903</v>
      </c>
      <c r="H2175" s="114" t="s">
        <v>6734</v>
      </c>
      <c r="I2175" s="113">
        <f>'20'!D96</f>
        <v>0</v>
      </c>
      <c r="N2175" s="112" t="s">
        <v>5040</v>
      </c>
      <c r="O2175" s="112" t="s">
        <v>634</v>
      </c>
    </row>
    <row r="2176" spans="2:16" ht="12.75">
      <c r="B2176" s="114" t="str">
        <f>INDEX(SUM!D:D,MATCH(SUM!$F$3,SUM!B:B,0),0)</f>
        <v>P085</v>
      </c>
      <c r="E2176" s="116">
        <v>2020</v>
      </c>
      <c r="F2176" s="112" t="s">
        <v>8344</v>
      </c>
      <c r="G2176" s="117" t="s">
        <v>15904</v>
      </c>
      <c r="H2176" s="114" t="s">
        <v>6734</v>
      </c>
      <c r="I2176" s="113">
        <f>'20'!D97</f>
        <v>0</v>
      </c>
      <c r="N2176" s="112" t="s">
        <v>5041</v>
      </c>
      <c r="O2176" s="112" t="s">
        <v>634</v>
      </c>
      <c r="P2176" s="112" t="s">
        <v>4509</v>
      </c>
    </row>
    <row r="2177" spans="2:16" ht="12.75">
      <c r="B2177" s="114" t="str">
        <f>INDEX(SUM!D:D,MATCH(SUM!$F$3,SUM!B:B,0),0)</f>
        <v>P085</v>
      </c>
      <c r="E2177" s="116">
        <v>2020</v>
      </c>
      <c r="F2177" s="112" t="s">
        <v>8345</v>
      </c>
      <c r="G2177" s="117" t="s">
        <v>15905</v>
      </c>
      <c r="H2177" s="114" t="s">
        <v>6734</v>
      </c>
      <c r="I2177" s="113">
        <f>'20'!D98</f>
        <v>0</v>
      </c>
      <c r="N2177" s="112" t="s">
        <v>5042</v>
      </c>
      <c r="O2177" s="112" t="s">
        <v>634</v>
      </c>
      <c r="P2177" s="112" t="s">
        <v>4509</v>
      </c>
    </row>
    <row r="2178" spans="2:15" ht="12.75">
      <c r="B2178" s="114" t="str">
        <f>INDEX(SUM!D:D,MATCH(SUM!$F$3,SUM!B:B,0),0)</f>
        <v>P085</v>
      </c>
      <c r="E2178" s="116">
        <v>2020</v>
      </c>
      <c r="F2178" s="112" t="s">
        <v>8346</v>
      </c>
      <c r="G2178" s="117" t="s">
        <v>15906</v>
      </c>
      <c r="H2178" s="114" t="s">
        <v>6734</v>
      </c>
      <c r="I2178" s="113">
        <f>'20'!D99</f>
        <v>0</v>
      </c>
      <c r="N2178" s="112" t="s">
        <v>5043</v>
      </c>
      <c r="O2178" s="112" t="s">
        <v>634</v>
      </c>
    </row>
    <row r="2179" spans="2:15" ht="12.75">
      <c r="B2179" s="114" t="str">
        <f>INDEX(SUM!D:D,MATCH(SUM!$F$3,SUM!B:B,0),0)</f>
        <v>P085</v>
      </c>
      <c r="E2179" s="116">
        <v>2020</v>
      </c>
      <c r="F2179" s="112" t="s">
        <v>8347</v>
      </c>
      <c r="G2179" s="117" t="s">
        <v>15907</v>
      </c>
      <c r="H2179" s="114" t="s">
        <v>6734</v>
      </c>
      <c r="I2179" s="113">
        <f>'20'!D100</f>
        <v>0</v>
      </c>
      <c r="N2179" s="112" t="s">
        <v>5044</v>
      </c>
      <c r="O2179" s="112" t="s">
        <v>634</v>
      </c>
    </row>
    <row r="2180" spans="2:15" ht="12.75">
      <c r="B2180" s="114" t="str">
        <f>INDEX(SUM!D:D,MATCH(SUM!$F$3,SUM!B:B,0),0)</f>
        <v>P085</v>
      </c>
      <c r="E2180" s="116">
        <v>2020</v>
      </c>
      <c r="F2180" s="112" t="s">
        <v>8348</v>
      </c>
      <c r="G2180" s="117" t="s">
        <v>15908</v>
      </c>
      <c r="H2180" s="114" t="s">
        <v>6735</v>
      </c>
      <c r="I2180" s="113">
        <f>'20'!E11</f>
        <v>0</v>
      </c>
      <c r="N2180" s="112" t="s">
        <v>5045</v>
      </c>
      <c r="O2180" s="112" t="s">
        <v>634</v>
      </c>
    </row>
    <row r="2181" spans="2:15" ht="12.75">
      <c r="B2181" s="114" t="str">
        <f>INDEX(SUM!D:D,MATCH(SUM!$F$3,SUM!B:B,0),0)</f>
        <v>P085</v>
      </c>
      <c r="E2181" s="116">
        <v>2020</v>
      </c>
      <c r="F2181" s="112" t="s">
        <v>8349</v>
      </c>
      <c r="G2181" s="117" t="s">
        <v>15909</v>
      </c>
      <c r="H2181" s="114" t="s">
        <v>6735</v>
      </c>
      <c r="I2181" s="113">
        <f>'20'!E12</f>
        <v>0</v>
      </c>
      <c r="N2181" s="112" t="s">
        <v>5046</v>
      </c>
      <c r="O2181" s="112" t="s">
        <v>634</v>
      </c>
    </row>
    <row r="2182" spans="2:15" ht="12.75">
      <c r="B2182" s="114" t="str">
        <f>INDEX(SUM!D:D,MATCH(SUM!$F$3,SUM!B:B,0),0)</f>
        <v>P085</v>
      </c>
      <c r="E2182" s="116">
        <v>2020</v>
      </c>
      <c r="F2182" s="112" t="s">
        <v>8350</v>
      </c>
      <c r="G2182" s="117" t="s">
        <v>15910</v>
      </c>
      <c r="H2182" s="114" t="s">
        <v>6735</v>
      </c>
      <c r="I2182" s="113">
        <f>'20'!E13</f>
        <v>0</v>
      </c>
      <c r="N2182" s="112" t="s">
        <v>5047</v>
      </c>
      <c r="O2182" s="112" t="s">
        <v>634</v>
      </c>
    </row>
    <row r="2183" spans="2:15" ht="12.75">
      <c r="B2183" s="114" t="str">
        <f>INDEX(SUM!D:D,MATCH(SUM!$F$3,SUM!B:B,0),0)</f>
        <v>P085</v>
      </c>
      <c r="E2183" s="116">
        <v>2020</v>
      </c>
      <c r="F2183" s="112" t="s">
        <v>8351</v>
      </c>
      <c r="G2183" s="117" t="s">
        <v>15911</v>
      </c>
      <c r="H2183" s="114" t="s">
        <v>6735</v>
      </c>
      <c r="I2183" s="113">
        <f>'20'!E14</f>
        <v>0</v>
      </c>
      <c r="N2183" s="112" t="s">
        <v>5048</v>
      </c>
      <c r="O2183" s="112" t="s">
        <v>634</v>
      </c>
    </row>
    <row r="2184" spans="2:15" ht="12.75">
      <c r="B2184" s="114" t="str">
        <f>INDEX(SUM!D:D,MATCH(SUM!$F$3,SUM!B:B,0),0)</f>
        <v>P085</v>
      </c>
      <c r="E2184" s="116">
        <v>2020</v>
      </c>
      <c r="F2184" s="112" t="s">
        <v>8352</v>
      </c>
      <c r="G2184" s="117" t="s">
        <v>15912</v>
      </c>
      <c r="H2184" s="114" t="s">
        <v>6735</v>
      </c>
      <c r="I2184" s="113">
        <f>'20'!E15</f>
        <v>0</v>
      </c>
      <c r="N2184" s="112" t="s">
        <v>5049</v>
      </c>
      <c r="O2184" s="112" t="s">
        <v>634</v>
      </c>
    </row>
    <row r="2185" spans="2:15" ht="12.75">
      <c r="B2185" s="114" t="str">
        <f>INDEX(SUM!D:D,MATCH(SUM!$F$3,SUM!B:B,0),0)</f>
        <v>P085</v>
      </c>
      <c r="E2185" s="116">
        <v>2020</v>
      </c>
      <c r="F2185" s="112" t="s">
        <v>8353</v>
      </c>
      <c r="G2185" s="117" t="s">
        <v>15913</v>
      </c>
      <c r="H2185" s="114" t="s">
        <v>6735</v>
      </c>
      <c r="I2185" s="113">
        <f>'20'!E16</f>
        <v>0</v>
      </c>
      <c r="N2185" s="112" t="s">
        <v>5050</v>
      </c>
      <c r="O2185" s="112" t="s">
        <v>634</v>
      </c>
    </row>
    <row r="2186" spans="2:15" ht="12.75">
      <c r="B2186" s="114" t="str">
        <f>INDEX(SUM!D:D,MATCH(SUM!$F$3,SUM!B:B,0),0)</f>
        <v>P085</v>
      </c>
      <c r="E2186" s="116">
        <v>2020</v>
      </c>
      <c r="F2186" s="112" t="s">
        <v>8354</v>
      </c>
      <c r="G2186" s="117" t="s">
        <v>15914</v>
      </c>
      <c r="H2186" s="114" t="s">
        <v>6735</v>
      </c>
      <c r="I2186" s="113">
        <f>'20'!E17</f>
        <v>0</v>
      </c>
      <c r="N2186" s="112" t="s">
        <v>5051</v>
      </c>
      <c r="O2186" s="112" t="s">
        <v>634</v>
      </c>
    </row>
    <row r="2187" spans="2:15" ht="12.75">
      <c r="B2187" s="114" t="str">
        <f>INDEX(SUM!D:D,MATCH(SUM!$F$3,SUM!B:B,0),0)</f>
        <v>P085</v>
      </c>
      <c r="E2187" s="116">
        <v>2020</v>
      </c>
      <c r="F2187" s="112" t="s">
        <v>8355</v>
      </c>
      <c r="G2187" s="117" t="s">
        <v>15915</v>
      </c>
      <c r="H2187" s="114" t="s">
        <v>6735</v>
      </c>
      <c r="I2187" s="113">
        <f>'20'!E18</f>
        <v>0</v>
      </c>
      <c r="N2187" s="112" t="s">
        <v>5052</v>
      </c>
      <c r="O2187" s="112" t="s">
        <v>634</v>
      </c>
    </row>
    <row r="2188" spans="2:16" ht="12.75">
      <c r="B2188" s="114" t="str">
        <f>INDEX(SUM!D:D,MATCH(SUM!$F$3,SUM!B:B,0),0)</f>
        <v>P085</v>
      </c>
      <c r="E2188" s="116">
        <v>2020</v>
      </c>
      <c r="F2188" s="112" t="s">
        <v>8356</v>
      </c>
      <c r="G2188" s="117" t="s">
        <v>15916</v>
      </c>
      <c r="H2188" s="114" t="s">
        <v>6735</v>
      </c>
      <c r="I2188" s="113">
        <f>'20'!E19</f>
        <v>0</v>
      </c>
      <c r="N2188" s="112" t="s">
        <v>5053</v>
      </c>
      <c r="O2188" s="112" t="s">
        <v>634</v>
      </c>
      <c r="P2188" s="112" t="s">
        <v>5054</v>
      </c>
    </row>
    <row r="2189" spans="2:16" ht="12.75">
      <c r="B2189" s="114" t="str">
        <f>INDEX(SUM!D:D,MATCH(SUM!$F$3,SUM!B:B,0),0)</f>
        <v>P085</v>
      </c>
      <c r="E2189" s="116">
        <v>2020</v>
      </c>
      <c r="F2189" s="112" t="s">
        <v>8357</v>
      </c>
      <c r="G2189" s="117" t="s">
        <v>15917</v>
      </c>
      <c r="H2189" s="114" t="s">
        <v>6735</v>
      </c>
      <c r="I2189" s="113">
        <f>'20'!E20</f>
        <v>0</v>
      </c>
      <c r="N2189" s="112" t="s">
        <v>5055</v>
      </c>
      <c r="O2189" s="112" t="s">
        <v>634</v>
      </c>
      <c r="P2189" s="112" t="s">
        <v>5054</v>
      </c>
    </row>
    <row r="2190" spans="2:16" ht="12.75">
      <c r="B2190" s="114" t="str">
        <f>INDEX(SUM!D:D,MATCH(SUM!$F$3,SUM!B:B,0),0)</f>
        <v>P085</v>
      </c>
      <c r="E2190" s="116">
        <v>2020</v>
      </c>
      <c r="F2190" s="112" t="s">
        <v>8358</v>
      </c>
      <c r="G2190" s="117" t="s">
        <v>15918</v>
      </c>
      <c r="H2190" s="114" t="s">
        <v>6735</v>
      </c>
      <c r="I2190" s="113">
        <f>'20'!E21</f>
        <v>0</v>
      </c>
      <c r="N2190" s="112" t="s">
        <v>5056</v>
      </c>
      <c r="O2190" s="112" t="s">
        <v>634</v>
      </c>
      <c r="P2190" s="112" t="s">
        <v>5054</v>
      </c>
    </row>
    <row r="2191" spans="2:16" ht="12.75">
      <c r="B2191" s="114" t="str">
        <f>INDEX(SUM!D:D,MATCH(SUM!$F$3,SUM!B:B,0),0)</f>
        <v>P085</v>
      </c>
      <c r="E2191" s="116">
        <v>2020</v>
      </c>
      <c r="F2191" s="112" t="s">
        <v>8359</v>
      </c>
      <c r="G2191" s="117" t="s">
        <v>15919</v>
      </c>
      <c r="H2191" s="114" t="s">
        <v>6735</v>
      </c>
      <c r="I2191" s="113">
        <f>'20'!E22</f>
        <v>0</v>
      </c>
      <c r="N2191" s="112" t="s">
        <v>5057</v>
      </c>
      <c r="O2191" s="112" t="s">
        <v>634</v>
      </c>
      <c r="P2191" s="112" t="s">
        <v>5054</v>
      </c>
    </row>
    <row r="2192" spans="2:16" ht="12.75">
      <c r="B2192" s="114" t="str">
        <f>INDEX(SUM!D:D,MATCH(SUM!$F$3,SUM!B:B,0),0)</f>
        <v>P085</v>
      </c>
      <c r="E2192" s="116">
        <v>2020</v>
      </c>
      <c r="F2192" s="112" t="s">
        <v>8360</v>
      </c>
      <c r="G2192" s="117" t="s">
        <v>15920</v>
      </c>
      <c r="H2192" s="114" t="s">
        <v>6735</v>
      </c>
      <c r="I2192" s="113">
        <f>'20'!E23</f>
        <v>0</v>
      </c>
      <c r="N2192" s="112" t="s">
        <v>5058</v>
      </c>
      <c r="O2192" s="112" t="s">
        <v>634</v>
      </c>
      <c r="P2192" s="112" t="s">
        <v>5054</v>
      </c>
    </row>
    <row r="2193" spans="2:16" ht="12.75">
      <c r="B2193" s="114" t="str">
        <f>INDEX(SUM!D:D,MATCH(SUM!$F$3,SUM!B:B,0),0)</f>
        <v>P085</v>
      </c>
      <c r="E2193" s="116">
        <v>2020</v>
      </c>
      <c r="F2193" s="112" t="s">
        <v>8361</v>
      </c>
      <c r="G2193" s="117" t="s">
        <v>15921</v>
      </c>
      <c r="H2193" s="114" t="s">
        <v>6735</v>
      </c>
      <c r="I2193" s="113">
        <f>'20'!E24</f>
        <v>0</v>
      </c>
      <c r="N2193" s="112" t="s">
        <v>5059</v>
      </c>
      <c r="O2193" s="112" t="s">
        <v>634</v>
      </c>
      <c r="P2193" s="112" t="s">
        <v>5054</v>
      </c>
    </row>
    <row r="2194" spans="2:16" ht="12.75">
      <c r="B2194" s="114" t="str">
        <f>INDEX(SUM!D:D,MATCH(SUM!$F$3,SUM!B:B,0),0)</f>
        <v>P085</v>
      </c>
      <c r="E2194" s="116">
        <v>2020</v>
      </c>
      <c r="F2194" s="112" t="s">
        <v>8362</v>
      </c>
      <c r="G2194" s="117" t="s">
        <v>15922</v>
      </c>
      <c r="H2194" s="114" t="s">
        <v>6735</v>
      </c>
      <c r="I2194" s="113">
        <f>'20'!E25</f>
        <v>0</v>
      </c>
      <c r="N2194" s="112" t="s">
        <v>5060</v>
      </c>
      <c r="O2194" s="112" t="s">
        <v>634</v>
      </c>
      <c r="P2194" s="112" t="s">
        <v>5054</v>
      </c>
    </row>
    <row r="2195" spans="2:16" ht="12.75">
      <c r="B2195" s="114" t="str">
        <f>INDEX(SUM!D:D,MATCH(SUM!$F$3,SUM!B:B,0),0)</f>
        <v>P085</v>
      </c>
      <c r="E2195" s="116">
        <v>2020</v>
      </c>
      <c r="F2195" s="112" t="s">
        <v>8363</v>
      </c>
      <c r="G2195" s="117" t="s">
        <v>15923</v>
      </c>
      <c r="H2195" s="114" t="s">
        <v>6735</v>
      </c>
      <c r="I2195" s="113">
        <f>'20'!E26</f>
        <v>0</v>
      </c>
      <c r="N2195" s="112" t="s">
        <v>5061</v>
      </c>
      <c r="O2195" s="112" t="s">
        <v>634</v>
      </c>
      <c r="P2195" s="112" t="s">
        <v>5054</v>
      </c>
    </row>
    <row r="2196" spans="2:16" ht="12.75">
      <c r="B2196" s="114" t="str">
        <f>INDEX(SUM!D:D,MATCH(SUM!$F$3,SUM!B:B,0),0)</f>
        <v>P085</v>
      </c>
      <c r="E2196" s="116">
        <v>2020</v>
      </c>
      <c r="F2196" s="112" t="s">
        <v>8364</v>
      </c>
      <c r="G2196" s="117" t="s">
        <v>15924</v>
      </c>
      <c r="H2196" s="114" t="s">
        <v>6735</v>
      </c>
      <c r="I2196" s="113">
        <f>'20'!E27</f>
        <v>0</v>
      </c>
      <c r="N2196" s="112" t="s">
        <v>5062</v>
      </c>
      <c r="O2196" s="112" t="s">
        <v>634</v>
      </c>
      <c r="P2196" s="112" t="s">
        <v>5054</v>
      </c>
    </row>
    <row r="2197" spans="2:16" ht="12.75">
      <c r="B2197" s="114" t="str">
        <f>INDEX(SUM!D:D,MATCH(SUM!$F$3,SUM!B:B,0),0)</f>
        <v>P085</v>
      </c>
      <c r="E2197" s="116">
        <v>2020</v>
      </c>
      <c r="F2197" s="112" t="s">
        <v>8365</v>
      </c>
      <c r="G2197" s="117" t="s">
        <v>15925</v>
      </c>
      <c r="H2197" s="114" t="s">
        <v>6735</v>
      </c>
      <c r="I2197" s="113">
        <f>'20'!E28</f>
        <v>0</v>
      </c>
      <c r="N2197" s="112" t="s">
        <v>5063</v>
      </c>
      <c r="O2197" s="112" t="s">
        <v>634</v>
      </c>
      <c r="P2197" s="112" t="s">
        <v>5054</v>
      </c>
    </row>
    <row r="2198" spans="2:16" ht="12.75">
      <c r="B2198" s="114" t="str">
        <f>INDEX(SUM!D:D,MATCH(SUM!$F$3,SUM!B:B,0),0)</f>
        <v>P085</v>
      </c>
      <c r="E2198" s="116">
        <v>2020</v>
      </c>
      <c r="F2198" s="112" t="s">
        <v>8366</v>
      </c>
      <c r="G2198" s="117" t="s">
        <v>15926</v>
      </c>
      <c r="H2198" s="114" t="s">
        <v>6735</v>
      </c>
      <c r="I2198" s="113">
        <f>'20'!E29</f>
        <v>0</v>
      </c>
      <c r="N2198" s="112" t="s">
        <v>5064</v>
      </c>
      <c r="O2198" s="112" t="s">
        <v>634</v>
      </c>
      <c r="P2198" s="112" t="s">
        <v>5054</v>
      </c>
    </row>
    <row r="2199" spans="2:16" ht="12.75">
      <c r="B2199" s="114" t="str">
        <f>INDEX(SUM!D:D,MATCH(SUM!$F$3,SUM!B:B,0),0)</f>
        <v>P085</v>
      </c>
      <c r="E2199" s="116">
        <v>2020</v>
      </c>
      <c r="F2199" s="112" t="s">
        <v>8367</v>
      </c>
      <c r="G2199" s="117" t="s">
        <v>15927</v>
      </c>
      <c r="H2199" s="114" t="s">
        <v>6735</v>
      </c>
      <c r="I2199" s="113">
        <f>'20'!E30</f>
        <v>0</v>
      </c>
      <c r="N2199" s="112" t="s">
        <v>5065</v>
      </c>
      <c r="O2199" s="112" t="s">
        <v>634</v>
      </c>
      <c r="P2199" s="112" t="s">
        <v>5054</v>
      </c>
    </row>
    <row r="2200" spans="2:16" ht="12.75">
      <c r="B2200" s="114" t="str">
        <f>INDEX(SUM!D:D,MATCH(SUM!$F$3,SUM!B:B,0),0)</f>
        <v>P085</v>
      </c>
      <c r="E2200" s="116">
        <v>2020</v>
      </c>
      <c r="F2200" s="112" t="s">
        <v>8368</v>
      </c>
      <c r="G2200" s="117" t="s">
        <v>15928</v>
      </c>
      <c r="H2200" s="114" t="s">
        <v>6735</v>
      </c>
      <c r="I2200" s="113">
        <f>'20'!E31</f>
        <v>0</v>
      </c>
      <c r="N2200" s="112" t="s">
        <v>5066</v>
      </c>
      <c r="O2200" s="112" t="s">
        <v>634</v>
      </c>
      <c r="P2200" s="112" t="s">
        <v>5054</v>
      </c>
    </row>
    <row r="2201" spans="2:16" ht="12.75">
      <c r="B2201" s="114" t="str">
        <f>INDEX(SUM!D:D,MATCH(SUM!$F$3,SUM!B:B,0),0)</f>
        <v>P085</v>
      </c>
      <c r="E2201" s="116">
        <v>2020</v>
      </c>
      <c r="F2201" s="112" t="s">
        <v>8369</v>
      </c>
      <c r="G2201" s="117" t="s">
        <v>15929</v>
      </c>
      <c r="H2201" s="114" t="s">
        <v>6735</v>
      </c>
      <c r="I2201" s="113">
        <f>'20'!E32</f>
        <v>0</v>
      </c>
      <c r="N2201" s="112" t="s">
        <v>5067</v>
      </c>
      <c r="O2201" s="112" t="s">
        <v>634</v>
      </c>
      <c r="P2201" s="112" t="s">
        <v>5054</v>
      </c>
    </row>
    <row r="2202" spans="2:16" ht="12.75">
      <c r="B2202" s="114" t="str">
        <f>INDEX(SUM!D:D,MATCH(SUM!$F$3,SUM!B:B,0),0)</f>
        <v>P085</v>
      </c>
      <c r="E2202" s="116">
        <v>2020</v>
      </c>
      <c r="F2202" s="112" t="s">
        <v>8370</v>
      </c>
      <c r="G2202" s="117" t="s">
        <v>15930</v>
      </c>
      <c r="H2202" s="114" t="s">
        <v>6735</v>
      </c>
      <c r="I2202" s="113">
        <f>'20'!E33</f>
        <v>0</v>
      </c>
      <c r="N2202" s="112" t="s">
        <v>5068</v>
      </c>
      <c r="O2202" s="112" t="s">
        <v>634</v>
      </c>
      <c r="P2202" s="112" t="s">
        <v>5054</v>
      </c>
    </row>
    <row r="2203" spans="2:16" ht="12.75">
      <c r="B2203" s="114" t="str">
        <f>INDEX(SUM!D:D,MATCH(SUM!$F$3,SUM!B:B,0),0)</f>
        <v>P085</v>
      </c>
      <c r="E2203" s="116">
        <v>2020</v>
      </c>
      <c r="F2203" s="112" t="s">
        <v>8371</v>
      </c>
      <c r="G2203" s="117" t="s">
        <v>15931</v>
      </c>
      <c r="H2203" s="114" t="s">
        <v>6735</v>
      </c>
      <c r="I2203" s="113">
        <f>'20'!E34</f>
        <v>0</v>
      </c>
      <c r="N2203" s="112" t="s">
        <v>5069</v>
      </c>
      <c r="O2203" s="112" t="s">
        <v>634</v>
      </c>
      <c r="P2203" s="112" t="s">
        <v>5054</v>
      </c>
    </row>
    <row r="2204" spans="2:16" ht="12.75">
      <c r="B2204" s="114" t="str">
        <f>INDEX(SUM!D:D,MATCH(SUM!$F$3,SUM!B:B,0),0)</f>
        <v>P085</v>
      </c>
      <c r="E2204" s="116">
        <v>2020</v>
      </c>
      <c r="F2204" s="112" t="s">
        <v>8372</v>
      </c>
      <c r="G2204" s="117" t="s">
        <v>15932</v>
      </c>
      <c r="H2204" s="114" t="s">
        <v>6735</v>
      </c>
      <c r="I2204" s="113">
        <f>'20'!E35</f>
        <v>0</v>
      </c>
      <c r="N2204" s="112" t="s">
        <v>5070</v>
      </c>
      <c r="O2204" s="112" t="s">
        <v>634</v>
      </c>
      <c r="P2204" s="112" t="s">
        <v>5054</v>
      </c>
    </row>
    <row r="2205" spans="2:16" ht="12.75">
      <c r="B2205" s="114" t="str">
        <f>INDEX(SUM!D:D,MATCH(SUM!$F$3,SUM!B:B,0),0)</f>
        <v>P085</v>
      </c>
      <c r="E2205" s="116">
        <v>2020</v>
      </c>
      <c r="F2205" s="112" t="s">
        <v>8373</v>
      </c>
      <c r="G2205" s="117" t="s">
        <v>15933</v>
      </c>
      <c r="H2205" s="114" t="s">
        <v>6735</v>
      </c>
      <c r="I2205" s="113">
        <f>'20'!E36</f>
        <v>0</v>
      </c>
      <c r="N2205" s="112" t="s">
        <v>5071</v>
      </c>
      <c r="O2205" s="112" t="s">
        <v>634</v>
      </c>
      <c r="P2205" s="112" t="s">
        <v>5054</v>
      </c>
    </row>
    <row r="2206" spans="2:16" ht="12.75">
      <c r="B2206" s="114" t="str">
        <f>INDEX(SUM!D:D,MATCH(SUM!$F$3,SUM!B:B,0),0)</f>
        <v>P085</v>
      </c>
      <c r="E2206" s="116">
        <v>2020</v>
      </c>
      <c r="F2206" s="112" t="s">
        <v>8374</v>
      </c>
      <c r="G2206" s="117" t="s">
        <v>15934</v>
      </c>
      <c r="H2206" s="114" t="s">
        <v>6735</v>
      </c>
      <c r="I2206" s="113">
        <f>'20'!E37</f>
        <v>0</v>
      </c>
      <c r="N2206" s="112" t="s">
        <v>5072</v>
      </c>
      <c r="O2206" s="112" t="s">
        <v>634</v>
      </c>
      <c r="P2206" s="112" t="s">
        <v>5054</v>
      </c>
    </row>
    <row r="2207" spans="2:16" ht="12.75">
      <c r="B2207" s="114" t="str">
        <f>INDEX(SUM!D:D,MATCH(SUM!$F$3,SUM!B:B,0),0)</f>
        <v>P085</v>
      </c>
      <c r="E2207" s="116">
        <v>2020</v>
      </c>
      <c r="F2207" s="112" t="s">
        <v>8375</v>
      </c>
      <c r="G2207" s="117" t="s">
        <v>15935</v>
      </c>
      <c r="H2207" s="114" t="s">
        <v>6735</v>
      </c>
      <c r="I2207" s="113">
        <f>'20'!E38</f>
        <v>0</v>
      </c>
      <c r="N2207" s="112" t="s">
        <v>5073</v>
      </c>
      <c r="O2207" s="112" t="s">
        <v>634</v>
      </c>
      <c r="P2207" s="112" t="s">
        <v>4347</v>
      </c>
    </row>
    <row r="2208" spans="2:16" ht="12.75">
      <c r="B2208" s="114" t="str">
        <f>INDEX(SUM!D:D,MATCH(SUM!$F$3,SUM!B:B,0),0)</f>
        <v>P085</v>
      </c>
      <c r="E2208" s="116">
        <v>2020</v>
      </c>
      <c r="F2208" s="112" t="s">
        <v>8376</v>
      </c>
      <c r="G2208" s="117" t="s">
        <v>15936</v>
      </c>
      <c r="H2208" s="114" t="s">
        <v>6735</v>
      </c>
      <c r="I2208" s="113">
        <f>'20'!E39</f>
        <v>0</v>
      </c>
      <c r="N2208" s="112" t="s">
        <v>5074</v>
      </c>
      <c r="O2208" s="112" t="s">
        <v>634</v>
      </c>
      <c r="P2208" s="112" t="s">
        <v>5075</v>
      </c>
    </row>
    <row r="2209" spans="2:16" ht="12.75">
      <c r="B2209" s="114" t="str">
        <f>INDEX(SUM!D:D,MATCH(SUM!$F$3,SUM!B:B,0),0)</f>
        <v>P085</v>
      </c>
      <c r="E2209" s="116">
        <v>2020</v>
      </c>
      <c r="F2209" s="112" t="s">
        <v>8377</v>
      </c>
      <c r="G2209" s="117" t="s">
        <v>15937</v>
      </c>
      <c r="H2209" s="114" t="s">
        <v>6735</v>
      </c>
      <c r="I2209" s="113">
        <f>'20'!E40</f>
        <v>0</v>
      </c>
      <c r="N2209" s="112" t="s">
        <v>5076</v>
      </c>
      <c r="O2209" s="112" t="s">
        <v>634</v>
      </c>
      <c r="P2209" s="112" t="s">
        <v>5077</v>
      </c>
    </row>
    <row r="2210" spans="2:16" ht="12.75">
      <c r="B2210" s="114" t="str">
        <f>INDEX(SUM!D:D,MATCH(SUM!$F$3,SUM!B:B,0),0)</f>
        <v>P085</v>
      </c>
      <c r="E2210" s="116">
        <v>2020</v>
      </c>
      <c r="F2210" s="112" t="s">
        <v>8378</v>
      </c>
      <c r="G2210" s="117" t="s">
        <v>15938</v>
      </c>
      <c r="H2210" s="114" t="s">
        <v>6735</v>
      </c>
      <c r="I2210" s="113">
        <f>'20'!E41</f>
        <v>0</v>
      </c>
      <c r="N2210" s="112" t="s">
        <v>5078</v>
      </c>
      <c r="O2210" s="112" t="s">
        <v>634</v>
      </c>
      <c r="P2210" s="112" t="s">
        <v>5079</v>
      </c>
    </row>
    <row r="2211" spans="2:16" ht="12.75">
      <c r="B2211" s="114" t="str">
        <f>INDEX(SUM!D:D,MATCH(SUM!$F$3,SUM!B:B,0),0)</f>
        <v>P085</v>
      </c>
      <c r="E2211" s="116">
        <v>2020</v>
      </c>
      <c r="F2211" s="112" t="s">
        <v>8379</v>
      </c>
      <c r="G2211" s="117" t="s">
        <v>15939</v>
      </c>
      <c r="H2211" s="114" t="s">
        <v>6735</v>
      </c>
      <c r="I2211" s="113">
        <f>'20'!E42</f>
        <v>0</v>
      </c>
      <c r="N2211" s="112" t="s">
        <v>5080</v>
      </c>
      <c r="O2211" s="112" t="s">
        <v>634</v>
      </c>
      <c r="P2211" s="112" t="s">
        <v>5081</v>
      </c>
    </row>
    <row r="2212" spans="2:16" ht="12.75">
      <c r="B2212" s="114" t="str">
        <f>INDEX(SUM!D:D,MATCH(SUM!$F$3,SUM!B:B,0),0)</f>
        <v>P085</v>
      </c>
      <c r="E2212" s="116">
        <v>2020</v>
      </c>
      <c r="F2212" s="112" t="s">
        <v>8380</v>
      </c>
      <c r="G2212" s="117" t="s">
        <v>15940</v>
      </c>
      <c r="H2212" s="114" t="s">
        <v>6735</v>
      </c>
      <c r="I2212" s="113">
        <f>'20'!E43</f>
        <v>0</v>
      </c>
      <c r="N2212" s="112" t="s">
        <v>640</v>
      </c>
      <c r="O2212" s="112" t="s">
        <v>634</v>
      </c>
      <c r="P2212" s="112" t="s">
        <v>205</v>
      </c>
    </row>
    <row r="2213" spans="2:16" ht="12.75">
      <c r="B2213" s="114" t="str">
        <f>INDEX(SUM!D:D,MATCH(SUM!$F$3,SUM!B:B,0),0)</f>
        <v>P085</v>
      </c>
      <c r="E2213" s="116">
        <v>2020</v>
      </c>
      <c r="F2213" s="112" t="s">
        <v>8381</v>
      </c>
      <c r="G2213" s="117" t="s">
        <v>15941</v>
      </c>
      <c r="H2213" s="114" t="s">
        <v>6735</v>
      </c>
      <c r="I2213" s="113">
        <f>'20'!E44</f>
        <v>0</v>
      </c>
      <c r="N2213" s="112" t="s">
        <v>641</v>
      </c>
      <c r="O2213" s="112" t="s">
        <v>634</v>
      </c>
      <c r="P2213" s="112" t="s">
        <v>206</v>
      </c>
    </row>
    <row r="2214" spans="2:16" ht="12.75">
      <c r="B2214" s="114" t="str">
        <f>INDEX(SUM!D:D,MATCH(SUM!$F$3,SUM!B:B,0),0)</f>
        <v>P085</v>
      </c>
      <c r="E2214" s="116">
        <v>2020</v>
      </c>
      <c r="F2214" s="112" t="s">
        <v>8382</v>
      </c>
      <c r="G2214" s="117" t="s">
        <v>15942</v>
      </c>
      <c r="H2214" s="114" t="s">
        <v>6735</v>
      </c>
      <c r="I2214" s="113">
        <f>'20'!E45</f>
        <v>0</v>
      </c>
      <c r="N2214" s="112" t="s">
        <v>645</v>
      </c>
      <c r="O2214" s="112" t="s">
        <v>634</v>
      </c>
      <c r="P2214" s="112" t="s">
        <v>388</v>
      </c>
    </row>
    <row r="2215" spans="2:16" ht="12.75">
      <c r="B2215" s="114" t="str">
        <f>INDEX(SUM!D:D,MATCH(SUM!$F$3,SUM!B:B,0),0)</f>
        <v>P085</v>
      </c>
      <c r="E2215" s="116">
        <v>2020</v>
      </c>
      <c r="F2215" s="112" t="s">
        <v>8383</v>
      </c>
      <c r="G2215" s="117" t="s">
        <v>15943</v>
      </c>
      <c r="H2215" s="114" t="s">
        <v>6735</v>
      </c>
      <c r="I2215" s="113">
        <f>'20'!E46</f>
        <v>0</v>
      </c>
      <c r="N2215" s="112" t="s">
        <v>635</v>
      </c>
      <c r="O2215" s="112" t="s">
        <v>634</v>
      </c>
      <c r="P2215" s="112" t="s">
        <v>73</v>
      </c>
    </row>
    <row r="2216" spans="2:16" ht="12.75">
      <c r="B2216" s="114" t="str">
        <f>INDEX(SUM!D:D,MATCH(SUM!$F$3,SUM!B:B,0),0)</f>
        <v>P085</v>
      </c>
      <c r="E2216" s="116">
        <v>2020</v>
      </c>
      <c r="F2216" s="112" t="s">
        <v>8384</v>
      </c>
      <c r="G2216" s="117" t="s">
        <v>15944</v>
      </c>
      <c r="H2216" s="114" t="s">
        <v>6735</v>
      </c>
      <c r="I2216" s="113">
        <f>'20'!E47</f>
        <v>0</v>
      </c>
      <c r="N2216" s="112" t="s">
        <v>5082</v>
      </c>
      <c r="O2216" s="112" t="s">
        <v>634</v>
      </c>
      <c r="P2216" s="112" t="s">
        <v>5083</v>
      </c>
    </row>
    <row r="2217" spans="2:16" ht="12.75">
      <c r="B2217" s="114" t="str">
        <f>INDEX(SUM!D:D,MATCH(SUM!$F$3,SUM!B:B,0),0)</f>
        <v>P085</v>
      </c>
      <c r="E2217" s="116">
        <v>2020</v>
      </c>
      <c r="F2217" s="112" t="s">
        <v>8385</v>
      </c>
      <c r="G2217" s="117" t="s">
        <v>15945</v>
      </c>
      <c r="H2217" s="114" t="s">
        <v>6735</v>
      </c>
      <c r="I2217" s="113">
        <f>'20'!E48</f>
        <v>0</v>
      </c>
      <c r="N2217" s="112" t="s">
        <v>5084</v>
      </c>
      <c r="O2217" s="112" t="s">
        <v>634</v>
      </c>
      <c r="P2217" s="112" t="s">
        <v>5085</v>
      </c>
    </row>
    <row r="2218" spans="2:16" ht="12.75">
      <c r="B2218" s="114" t="str">
        <f>INDEX(SUM!D:D,MATCH(SUM!$F$3,SUM!B:B,0),0)</f>
        <v>P085</v>
      </c>
      <c r="E2218" s="116">
        <v>2020</v>
      </c>
      <c r="F2218" s="112" t="s">
        <v>8386</v>
      </c>
      <c r="G2218" s="117" t="s">
        <v>15946</v>
      </c>
      <c r="H2218" s="114" t="s">
        <v>6735</v>
      </c>
      <c r="I2218" s="113">
        <f>'20'!E49</f>
        <v>0</v>
      </c>
      <c r="N2218" s="112" t="s">
        <v>5086</v>
      </c>
      <c r="O2218" s="112" t="s">
        <v>634</v>
      </c>
      <c r="P2218" s="112" t="s">
        <v>5087</v>
      </c>
    </row>
    <row r="2219" spans="2:16" ht="12.75">
      <c r="B2219" s="114" t="str">
        <f>INDEX(SUM!D:D,MATCH(SUM!$F$3,SUM!B:B,0),0)</f>
        <v>P085</v>
      </c>
      <c r="E2219" s="116">
        <v>2020</v>
      </c>
      <c r="F2219" s="112" t="s">
        <v>8387</v>
      </c>
      <c r="G2219" s="117" t="s">
        <v>15947</v>
      </c>
      <c r="H2219" s="114" t="s">
        <v>6735</v>
      </c>
      <c r="I2219" s="113">
        <f>'20'!E50</f>
        <v>0</v>
      </c>
      <c r="N2219" s="112" t="s">
        <v>5088</v>
      </c>
      <c r="O2219" s="112" t="s">
        <v>634</v>
      </c>
      <c r="P2219" s="112" t="s">
        <v>5089</v>
      </c>
    </row>
    <row r="2220" spans="2:16" ht="12.75">
      <c r="B2220" s="114" t="str">
        <f>INDEX(SUM!D:D,MATCH(SUM!$F$3,SUM!B:B,0),0)</f>
        <v>P085</v>
      </c>
      <c r="E2220" s="116">
        <v>2020</v>
      </c>
      <c r="F2220" s="112" t="s">
        <v>8388</v>
      </c>
      <c r="G2220" s="117" t="s">
        <v>15948</v>
      </c>
      <c r="H2220" s="114" t="s">
        <v>6735</v>
      </c>
      <c r="I2220" s="113">
        <f>'20'!E51</f>
        <v>0</v>
      </c>
      <c r="N2220" s="112" t="s">
        <v>5090</v>
      </c>
      <c r="O2220" s="112" t="s">
        <v>634</v>
      </c>
      <c r="P2220" s="112" t="s">
        <v>5091</v>
      </c>
    </row>
    <row r="2221" spans="2:16" ht="12.75">
      <c r="B2221" s="114" t="str">
        <f>INDEX(SUM!D:D,MATCH(SUM!$F$3,SUM!B:B,0),0)</f>
        <v>P085</v>
      </c>
      <c r="E2221" s="116">
        <v>2020</v>
      </c>
      <c r="F2221" s="112" t="s">
        <v>8389</v>
      </c>
      <c r="G2221" s="117" t="s">
        <v>15949</v>
      </c>
      <c r="H2221" s="114" t="s">
        <v>6735</v>
      </c>
      <c r="I2221" s="113">
        <f>'20'!E52</f>
        <v>0</v>
      </c>
      <c r="N2221" s="112" t="s">
        <v>5092</v>
      </c>
      <c r="O2221" s="112" t="s">
        <v>634</v>
      </c>
      <c r="P2221" s="112" t="s">
        <v>5093</v>
      </c>
    </row>
    <row r="2222" spans="2:16" ht="12.75">
      <c r="B2222" s="114" t="str">
        <f>INDEX(SUM!D:D,MATCH(SUM!$F$3,SUM!B:B,0),0)</f>
        <v>P085</v>
      </c>
      <c r="E2222" s="116">
        <v>2020</v>
      </c>
      <c r="F2222" s="112" t="s">
        <v>8390</v>
      </c>
      <c r="G2222" s="117" t="s">
        <v>15950</v>
      </c>
      <c r="H2222" s="114" t="s">
        <v>6735</v>
      </c>
      <c r="I2222" s="113">
        <f>'20'!E53</f>
        <v>0</v>
      </c>
      <c r="N2222" s="112" t="s">
        <v>5094</v>
      </c>
      <c r="O2222" s="112" t="s">
        <v>634</v>
      </c>
      <c r="P2222" s="112" t="s">
        <v>5095</v>
      </c>
    </row>
    <row r="2223" spans="2:16" ht="12.75">
      <c r="B2223" s="114" t="str">
        <f>INDEX(SUM!D:D,MATCH(SUM!$F$3,SUM!B:B,0),0)</f>
        <v>P085</v>
      </c>
      <c r="E2223" s="116">
        <v>2020</v>
      </c>
      <c r="F2223" s="112" t="s">
        <v>8391</v>
      </c>
      <c r="G2223" s="117" t="s">
        <v>15951</v>
      </c>
      <c r="H2223" s="114" t="s">
        <v>6735</v>
      </c>
      <c r="I2223" s="113">
        <f>'20'!E54</f>
        <v>0</v>
      </c>
      <c r="N2223" s="112" t="s">
        <v>5096</v>
      </c>
      <c r="O2223" s="112" t="s">
        <v>634</v>
      </c>
      <c r="P2223" s="112" t="s">
        <v>5097</v>
      </c>
    </row>
    <row r="2224" spans="2:16" ht="12.75">
      <c r="B2224" s="114" t="str">
        <f>INDEX(SUM!D:D,MATCH(SUM!$F$3,SUM!B:B,0),0)</f>
        <v>P085</v>
      </c>
      <c r="E2224" s="116">
        <v>2020</v>
      </c>
      <c r="F2224" s="112" t="s">
        <v>8392</v>
      </c>
      <c r="G2224" s="117" t="s">
        <v>15952</v>
      </c>
      <c r="H2224" s="114" t="s">
        <v>6735</v>
      </c>
      <c r="I2224" s="113">
        <f>'20'!E55</f>
        <v>0</v>
      </c>
      <c r="N2224" s="112" t="s">
        <v>5098</v>
      </c>
      <c r="O2224" s="112" t="s">
        <v>634</v>
      </c>
      <c r="P2224" s="112" t="s">
        <v>5099</v>
      </c>
    </row>
    <row r="2225" spans="2:16" ht="12.75">
      <c r="B2225" s="114" t="str">
        <f>INDEX(SUM!D:D,MATCH(SUM!$F$3,SUM!B:B,0),0)</f>
        <v>P085</v>
      </c>
      <c r="E2225" s="116">
        <v>2020</v>
      </c>
      <c r="F2225" s="112" t="s">
        <v>8393</v>
      </c>
      <c r="G2225" s="117" t="s">
        <v>15953</v>
      </c>
      <c r="H2225" s="114" t="s">
        <v>6735</v>
      </c>
      <c r="I2225" s="113">
        <f>'20'!E56</f>
        <v>0</v>
      </c>
      <c r="N2225" s="112" t="s">
        <v>5100</v>
      </c>
      <c r="O2225" s="112" t="s">
        <v>634</v>
      </c>
      <c r="P2225" s="112" t="s">
        <v>5101</v>
      </c>
    </row>
    <row r="2226" spans="2:16" ht="12.75">
      <c r="B2226" s="114" t="str">
        <f>INDEX(SUM!D:D,MATCH(SUM!$F$3,SUM!B:B,0),0)</f>
        <v>P085</v>
      </c>
      <c r="E2226" s="116">
        <v>2020</v>
      </c>
      <c r="F2226" s="112" t="s">
        <v>8394</v>
      </c>
      <c r="G2226" s="117" t="s">
        <v>15954</v>
      </c>
      <c r="H2226" s="114" t="s">
        <v>6735</v>
      </c>
      <c r="I2226" s="113">
        <f>'20'!E57</f>
        <v>0</v>
      </c>
      <c r="N2226" s="112" t="s">
        <v>5102</v>
      </c>
      <c r="O2226" s="112" t="s">
        <v>634</v>
      </c>
      <c r="P2226" s="112" t="s">
        <v>5103</v>
      </c>
    </row>
    <row r="2227" spans="2:16" ht="12.75">
      <c r="B2227" s="114" t="str">
        <f>INDEX(SUM!D:D,MATCH(SUM!$F$3,SUM!B:B,0),0)</f>
        <v>P085</v>
      </c>
      <c r="E2227" s="116">
        <v>2020</v>
      </c>
      <c r="F2227" s="112" t="s">
        <v>8395</v>
      </c>
      <c r="G2227" s="117" t="s">
        <v>15955</v>
      </c>
      <c r="H2227" s="114" t="s">
        <v>6735</v>
      </c>
      <c r="I2227" s="113">
        <f>'20'!E58</f>
        <v>0</v>
      </c>
      <c r="N2227" s="112" t="s">
        <v>5104</v>
      </c>
      <c r="O2227" s="112" t="s">
        <v>634</v>
      </c>
      <c r="P2227" s="112" t="s">
        <v>5105</v>
      </c>
    </row>
    <row r="2228" spans="2:16" ht="12.75">
      <c r="B2228" s="114" t="str">
        <f>INDEX(SUM!D:D,MATCH(SUM!$F$3,SUM!B:B,0),0)</f>
        <v>P085</v>
      </c>
      <c r="E2228" s="116">
        <v>2020</v>
      </c>
      <c r="F2228" s="112" t="s">
        <v>8396</v>
      </c>
      <c r="G2228" s="117" t="s">
        <v>15956</v>
      </c>
      <c r="H2228" s="114" t="s">
        <v>6735</v>
      </c>
      <c r="I2228" s="113">
        <f>'20'!E59</f>
        <v>0</v>
      </c>
      <c r="N2228" s="112" t="s">
        <v>5106</v>
      </c>
      <c r="O2228" s="112" t="s">
        <v>634</v>
      </c>
      <c r="P2228" s="112" t="s">
        <v>5107</v>
      </c>
    </row>
    <row r="2229" spans="2:16" ht="12.75">
      <c r="B2229" s="114" t="str">
        <f>INDEX(SUM!D:D,MATCH(SUM!$F$3,SUM!B:B,0),0)</f>
        <v>P085</v>
      </c>
      <c r="E2229" s="116">
        <v>2020</v>
      </c>
      <c r="F2229" s="112" t="s">
        <v>8397</v>
      </c>
      <c r="G2229" s="117" t="s">
        <v>15957</v>
      </c>
      <c r="H2229" s="114" t="s">
        <v>6735</v>
      </c>
      <c r="I2229" s="113">
        <f>'20'!E60</f>
        <v>0</v>
      </c>
      <c r="N2229" s="112" t="s">
        <v>5108</v>
      </c>
      <c r="O2229" s="112" t="s">
        <v>634</v>
      </c>
      <c r="P2229" s="112" t="s">
        <v>5109</v>
      </c>
    </row>
    <row r="2230" spans="2:16" ht="12.75">
      <c r="B2230" s="114" t="str">
        <f>INDEX(SUM!D:D,MATCH(SUM!$F$3,SUM!B:B,0),0)</f>
        <v>P085</v>
      </c>
      <c r="E2230" s="116">
        <v>2020</v>
      </c>
      <c r="F2230" s="112" t="s">
        <v>8398</v>
      </c>
      <c r="G2230" s="117" t="s">
        <v>15958</v>
      </c>
      <c r="H2230" s="114" t="s">
        <v>6735</v>
      </c>
      <c r="I2230" s="113">
        <f>'20'!E61</f>
        <v>0</v>
      </c>
      <c r="N2230" s="112" t="s">
        <v>5110</v>
      </c>
      <c r="O2230" s="112" t="s">
        <v>634</v>
      </c>
      <c r="P2230" s="112" t="s">
        <v>5111</v>
      </c>
    </row>
    <row r="2231" spans="2:16" ht="12.75">
      <c r="B2231" s="114" t="str">
        <f>INDEX(SUM!D:D,MATCH(SUM!$F$3,SUM!B:B,0),0)</f>
        <v>P085</v>
      </c>
      <c r="E2231" s="116">
        <v>2020</v>
      </c>
      <c r="F2231" s="112" t="s">
        <v>8399</v>
      </c>
      <c r="G2231" s="117" t="s">
        <v>15959</v>
      </c>
      <c r="H2231" s="114" t="s">
        <v>6735</v>
      </c>
      <c r="I2231" s="113">
        <f>'20'!E62</f>
        <v>0</v>
      </c>
      <c r="N2231" s="112" t="s">
        <v>5112</v>
      </c>
      <c r="O2231" s="112" t="s">
        <v>634</v>
      </c>
      <c r="P2231" s="112" t="s">
        <v>5113</v>
      </c>
    </row>
    <row r="2232" spans="2:16" ht="12.75">
      <c r="B2232" s="114" t="str">
        <f>INDEX(SUM!D:D,MATCH(SUM!$F$3,SUM!B:B,0),0)</f>
        <v>P085</v>
      </c>
      <c r="E2232" s="116">
        <v>2020</v>
      </c>
      <c r="F2232" s="112" t="s">
        <v>8400</v>
      </c>
      <c r="G2232" s="117" t="s">
        <v>15960</v>
      </c>
      <c r="H2232" s="114" t="s">
        <v>6735</v>
      </c>
      <c r="I2232" s="113">
        <f>'20'!E63</f>
        <v>0</v>
      </c>
      <c r="N2232" s="112" t="s">
        <v>5114</v>
      </c>
      <c r="O2232" s="112" t="s">
        <v>634</v>
      </c>
      <c r="P2232" s="112" t="s">
        <v>5115</v>
      </c>
    </row>
    <row r="2233" spans="2:16" ht="12.75">
      <c r="B2233" s="114" t="str">
        <f>INDEX(SUM!D:D,MATCH(SUM!$F$3,SUM!B:B,0),0)</f>
        <v>P085</v>
      </c>
      <c r="E2233" s="116">
        <v>2020</v>
      </c>
      <c r="F2233" s="112" t="s">
        <v>8401</v>
      </c>
      <c r="G2233" s="117" t="s">
        <v>15961</v>
      </c>
      <c r="H2233" s="114" t="s">
        <v>6735</v>
      </c>
      <c r="I2233" s="113">
        <f>'20'!E64</f>
        <v>0</v>
      </c>
      <c r="N2233" s="112" t="s">
        <v>5116</v>
      </c>
      <c r="O2233" s="112" t="s">
        <v>634</v>
      </c>
      <c r="P2233" s="112" t="s">
        <v>5117</v>
      </c>
    </row>
    <row r="2234" spans="2:16" ht="12.75">
      <c r="B2234" s="114" t="str">
        <f>INDEX(SUM!D:D,MATCH(SUM!$F$3,SUM!B:B,0),0)</f>
        <v>P085</v>
      </c>
      <c r="E2234" s="116">
        <v>2020</v>
      </c>
      <c r="F2234" s="112" t="s">
        <v>8402</v>
      </c>
      <c r="G2234" s="117" t="s">
        <v>15962</v>
      </c>
      <c r="H2234" s="114" t="s">
        <v>6735</v>
      </c>
      <c r="I2234" s="113">
        <f>'20'!E65</f>
        <v>0</v>
      </c>
      <c r="N2234" s="112" t="s">
        <v>5118</v>
      </c>
      <c r="O2234" s="112" t="s">
        <v>634</v>
      </c>
      <c r="P2234" s="112" t="s">
        <v>5119</v>
      </c>
    </row>
    <row r="2235" spans="2:16" ht="12.75">
      <c r="B2235" s="114" t="str">
        <f>INDEX(SUM!D:D,MATCH(SUM!$F$3,SUM!B:B,0),0)</f>
        <v>P085</v>
      </c>
      <c r="E2235" s="116">
        <v>2020</v>
      </c>
      <c r="F2235" s="112" t="s">
        <v>8403</v>
      </c>
      <c r="G2235" s="117" t="s">
        <v>15963</v>
      </c>
      <c r="H2235" s="114" t="s">
        <v>6735</v>
      </c>
      <c r="I2235" s="113">
        <f>'20'!E66</f>
        <v>0</v>
      </c>
      <c r="N2235" s="112" t="s">
        <v>5120</v>
      </c>
      <c r="O2235" s="112" t="s">
        <v>634</v>
      </c>
      <c r="P2235" s="112" t="s">
        <v>5121</v>
      </c>
    </row>
    <row r="2236" spans="2:16" ht="12.75">
      <c r="B2236" s="114" t="str">
        <f>INDEX(SUM!D:D,MATCH(SUM!$F$3,SUM!B:B,0),0)</f>
        <v>P085</v>
      </c>
      <c r="E2236" s="116">
        <v>2020</v>
      </c>
      <c r="F2236" s="112" t="s">
        <v>8404</v>
      </c>
      <c r="G2236" s="117" t="s">
        <v>15964</v>
      </c>
      <c r="H2236" s="114" t="s">
        <v>6735</v>
      </c>
      <c r="I2236" s="113">
        <f>'20'!E67</f>
        <v>0</v>
      </c>
      <c r="N2236" s="112" t="s">
        <v>5122</v>
      </c>
      <c r="O2236" s="112" t="s">
        <v>634</v>
      </c>
      <c r="P2236" s="112" t="s">
        <v>5123</v>
      </c>
    </row>
    <row r="2237" spans="2:16" ht="12.75">
      <c r="B2237" s="114" t="str">
        <f>INDEX(SUM!D:D,MATCH(SUM!$F$3,SUM!B:B,0),0)</f>
        <v>P085</v>
      </c>
      <c r="E2237" s="116">
        <v>2020</v>
      </c>
      <c r="F2237" s="112" t="s">
        <v>8405</v>
      </c>
      <c r="G2237" s="117" t="s">
        <v>15965</v>
      </c>
      <c r="H2237" s="114" t="s">
        <v>6735</v>
      </c>
      <c r="I2237" s="113">
        <f>'20'!E68</f>
        <v>0</v>
      </c>
      <c r="N2237" s="112" t="s">
        <v>5124</v>
      </c>
      <c r="O2237" s="112" t="s">
        <v>634</v>
      </c>
      <c r="P2237" s="112" t="s">
        <v>5125</v>
      </c>
    </row>
    <row r="2238" spans="2:16" ht="12.75">
      <c r="B2238" s="114" t="str">
        <f>INDEX(SUM!D:D,MATCH(SUM!$F$3,SUM!B:B,0),0)</f>
        <v>P085</v>
      </c>
      <c r="E2238" s="116">
        <v>2020</v>
      </c>
      <c r="F2238" s="112" t="s">
        <v>8406</v>
      </c>
      <c r="G2238" s="117" t="s">
        <v>15966</v>
      </c>
      <c r="H2238" s="114" t="s">
        <v>6735</v>
      </c>
      <c r="I2238" s="113">
        <f>'20'!E69</f>
        <v>0</v>
      </c>
      <c r="N2238" s="112" t="s">
        <v>5126</v>
      </c>
      <c r="O2238" s="112" t="s">
        <v>634</v>
      </c>
      <c r="P2238" s="112" t="s">
        <v>5125</v>
      </c>
    </row>
    <row r="2239" spans="2:16" ht="12.75">
      <c r="B2239" s="114" t="str">
        <f>INDEX(SUM!D:D,MATCH(SUM!$F$3,SUM!B:B,0),0)</f>
        <v>P085</v>
      </c>
      <c r="E2239" s="116">
        <v>2020</v>
      </c>
      <c r="F2239" s="112" t="s">
        <v>8407</v>
      </c>
      <c r="G2239" s="117" t="s">
        <v>15967</v>
      </c>
      <c r="H2239" s="114" t="s">
        <v>6735</v>
      </c>
      <c r="I2239" s="113">
        <f>'20'!E70</f>
        <v>0</v>
      </c>
      <c r="N2239" s="112" t="s">
        <v>5127</v>
      </c>
      <c r="O2239" s="112" t="s">
        <v>634</v>
      </c>
      <c r="P2239" s="112" t="s">
        <v>5125</v>
      </c>
    </row>
    <row r="2240" spans="2:16" ht="12.75">
      <c r="B2240" s="114" t="str">
        <f>INDEX(SUM!D:D,MATCH(SUM!$F$3,SUM!B:B,0),0)</f>
        <v>P085</v>
      </c>
      <c r="E2240" s="116">
        <v>2020</v>
      </c>
      <c r="F2240" s="112" t="s">
        <v>8408</v>
      </c>
      <c r="G2240" s="117" t="s">
        <v>15968</v>
      </c>
      <c r="H2240" s="114" t="s">
        <v>6735</v>
      </c>
      <c r="I2240" s="113">
        <f>'20'!E71</f>
        <v>0</v>
      </c>
      <c r="N2240" s="112" t="s">
        <v>5128</v>
      </c>
      <c r="O2240" s="112" t="s">
        <v>634</v>
      </c>
      <c r="P2240" s="112" t="s">
        <v>5125</v>
      </c>
    </row>
    <row r="2241" spans="2:16" ht="12.75">
      <c r="B2241" s="114" t="str">
        <f>INDEX(SUM!D:D,MATCH(SUM!$F$3,SUM!B:B,0),0)</f>
        <v>P085</v>
      </c>
      <c r="E2241" s="116">
        <v>2020</v>
      </c>
      <c r="F2241" s="112" t="s">
        <v>8409</v>
      </c>
      <c r="G2241" s="117" t="s">
        <v>15969</v>
      </c>
      <c r="H2241" s="114" t="s">
        <v>6735</v>
      </c>
      <c r="I2241" s="113">
        <f>'20'!E72</f>
        <v>0</v>
      </c>
      <c r="N2241" s="112" t="s">
        <v>5129</v>
      </c>
      <c r="O2241" s="112" t="s">
        <v>634</v>
      </c>
      <c r="P2241" s="112" t="s">
        <v>5125</v>
      </c>
    </row>
    <row r="2242" spans="2:16" ht="12.75">
      <c r="B2242" s="114" t="str">
        <f>INDEX(SUM!D:D,MATCH(SUM!$F$3,SUM!B:B,0),0)</f>
        <v>P085</v>
      </c>
      <c r="E2242" s="116">
        <v>2020</v>
      </c>
      <c r="F2242" s="112" t="s">
        <v>8410</v>
      </c>
      <c r="G2242" s="117" t="s">
        <v>15970</v>
      </c>
      <c r="H2242" s="114" t="s">
        <v>6735</v>
      </c>
      <c r="I2242" s="113">
        <f>'20'!E73</f>
        <v>0</v>
      </c>
      <c r="N2242" s="112" t="s">
        <v>5130</v>
      </c>
      <c r="O2242" s="112" t="s">
        <v>634</v>
      </c>
      <c r="P2242" s="112" t="s">
        <v>5125</v>
      </c>
    </row>
    <row r="2243" spans="2:16" ht="12.75">
      <c r="B2243" s="114" t="str">
        <f>INDEX(SUM!D:D,MATCH(SUM!$F$3,SUM!B:B,0),0)</f>
        <v>P085</v>
      </c>
      <c r="E2243" s="116">
        <v>2020</v>
      </c>
      <c r="F2243" s="112" t="s">
        <v>8411</v>
      </c>
      <c r="G2243" s="117" t="s">
        <v>15971</v>
      </c>
      <c r="H2243" s="114" t="s">
        <v>6735</v>
      </c>
      <c r="I2243" s="113">
        <f>'20'!E74</f>
        <v>0</v>
      </c>
      <c r="N2243" s="112" t="s">
        <v>5131</v>
      </c>
      <c r="O2243" s="112" t="s">
        <v>634</v>
      </c>
      <c r="P2243" s="112" t="s">
        <v>5125</v>
      </c>
    </row>
    <row r="2244" spans="2:16" ht="12.75">
      <c r="B2244" s="114" t="str">
        <f>INDEX(SUM!D:D,MATCH(SUM!$F$3,SUM!B:B,0),0)</f>
        <v>P085</v>
      </c>
      <c r="E2244" s="116">
        <v>2020</v>
      </c>
      <c r="F2244" s="112" t="s">
        <v>8412</v>
      </c>
      <c r="G2244" s="117" t="s">
        <v>15972</v>
      </c>
      <c r="H2244" s="114" t="s">
        <v>6735</v>
      </c>
      <c r="I2244" s="113">
        <f>'20'!E75</f>
        <v>0</v>
      </c>
      <c r="N2244" s="112" t="s">
        <v>5132</v>
      </c>
      <c r="O2244" s="112" t="s">
        <v>634</v>
      </c>
      <c r="P2244" s="112" t="s">
        <v>5125</v>
      </c>
    </row>
    <row r="2245" spans="2:16" ht="12.75">
      <c r="B2245" s="114" t="str">
        <f>INDEX(SUM!D:D,MATCH(SUM!$F$3,SUM!B:B,0),0)</f>
        <v>P085</v>
      </c>
      <c r="E2245" s="116">
        <v>2020</v>
      </c>
      <c r="F2245" s="112" t="s">
        <v>8413</v>
      </c>
      <c r="G2245" s="117" t="s">
        <v>15973</v>
      </c>
      <c r="H2245" s="114" t="s">
        <v>6735</v>
      </c>
      <c r="I2245" s="113">
        <f>'20'!E76</f>
        <v>0</v>
      </c>
      <c r="N2245" s="112" t="s">
        <v>5133</v>
      </c>
      <c r="O2245" s="112" t="s">
        <v>634</v>
      </c>
      <c r="P2245" s="112" t="s">
        <v>5125</v>
      </c>
    </row>
    <row r="2246" spans="2:16" ht="12.75">
      <c r="B2246" s="114" t="str">
        <f>INDEX(SUM!D:D,MATCH(SUM!$F$3,SUM!B:B,0),0)</f>
        <v>P085</v>
      </c>
      <c r="E2246" s="116">
        <v>2020</v>
      </c>
      <c r="F2246" s="112" t="s">
        <v>8414</v>
      </c>
      <c r="G2246" s="117" t="s">
        <v>15974</v>
      </c>
      <c r="H2246" s="114" t="s">
        <v>6735</v>
      </c>
      <c r="I2246" s="113">
        <f>'20'!E77</f>
        <v>0</v>
      </c>
      <c r="N2246" s="112" t="s">
        <v>5134</v>
      </c>
      <c r="O2246" s="112" t="s">
        <v>634</v>
      </c>
      <c r="P2246" s="112" t="s">
        <v>5125</v>
      </c>
    </row>
    <row r="2247" spans="2:16" ht="12.75">
      <c r="B2247" s="114" t="str">
        <f>INDEX(SUM!D:D,MATCH(SUM!$F$3,SUM!B:B,0),0)</f>
        <v>P085</v>
      </c>
      <c r="E2247" s="116">
        <v>2020</v>
      </c>
      <c r="F2247" s="112" t="s">
        <v>8415</v>
      </c>
      <c r="G2247" s="117" t="s">
        <v>15975</v>
      </c>
      <c r="H2247" s="114" t="s">
        <v>6735</v>
      </c>
      <c r="I2247" s="113">
        <f>'20'!E78</f>
        <v>0</v>
      </c>
      <c r="N2247" s="112" t="s">
        <v>5135</v>
      </c>
      <c r="O2247" s="112" t="s">
        <v>634</v>
      </c>
      <c r="P2247" s="112" t="s">
        <v>5125</v>
      </c>
    </row>
    <row r="2248" spans="2:16" ht="12.75">
      <c r="B2248" s="114" t="str">
        <f>INDEX(SUM!D:D,MATCH(SUM!$F$3,SUM!B:B,0),0)</f>
        <v>P085</v>
      </c>
      <c r="E2248" s="116">
        <v>2020</v>
      </c>
      <c r="F2248" s="112" t="s">
        <v>8416</v>
      </c>
      <c r="G2248" s="117" t="s">
        <v>15976</v>
      </c>
      <c r="H2248" s="114" t="s">
        <v>6735</v>
      </c>
      <c r="I2248" s="113">
        <f>'20'!E79</f>
        <v>0</v>
      </c>
      <c r="N2248" s="112" t="s">
        <v>5136</v>
      </c>
      <c r="O2248" s="112" t="s">
        <v>634</v>
      </c>
      <c r="P2248" s="112" t="s">
        <v>5125</v>
      </c>
    </row>
    <row r="2249" spans="2:16" ht="12.75">
      <c r="B2249" s="114" t="str">
        <f>INDEX(SUM!D:D,MATCH(SUM!$F$3,SUM!B:B,0),0)</f>
        <v>P085</v>
      </c>
      <c r="E2249" s="116">
        <v>2020</v>
      </c>
      <c r="F2249" s="112" t="s">
        <v>8417</v>
      </c>
      <c r="G2249" s="117" t="s">
        <v>15977</v>
      </c>
      <c r="H2249" s="114" t="s">
        <v>6735</v>
      </c>
      <c r="I2249" s="113">
        <f>'20'!E80</f>
        <v>0</v>
      </c>
      <c r="N2249" s="112" t="s">
        <v>5137</v>
      </c>
      <c r="O2249" s="112" t="s">
        <v>634</v>
      </c>
      <c r="P2249" s="112" t="s">
        <v>5125</v>
      </c>
    </row>
    <row r="2250" spans="2:16" ht="12.75">
      <c r="B2250" s="114" t="str">
        <f>INDEX(SUM!D:D,MATCH(SUM!$F$3,SUM!B:B,0),0)</f>
        <v>P085</v>
      </c>
      <c r="E2250" s="116">
        <v>2020</v>
      </c>
      <c r="F2250" s="112" t="s">
        <v>8418</v>
      </c>
      <c r="G2250" s="117" t="s">
        <v>15978</v>
      </c>
      <c r="H2250" s="114" t="s">
        <v>6735</v>
      </c>
      <c r="I2250" s="113">
        <f>'20'!E81</f>
        <v>0</v>
      </c>
      <c r="N2250" s="112" t="s">
        <v>5138</v>
      </c>
      <c r="O2250" s="112" t="s">
        <v>634</v>
      </c>
      <c r="P2250" s="112" t="s">
        <v>5125</v>
      </c>
    </row>
    <row r="2251" spans="2:16" ht="12.75">
      <c r="B2251" s="114" t="str">
        <f>INDEX(SUM!D:D,MATCH(SUM!$F$3,SUM!B:B,0),0)</f>
        <v>P085</v>
      </c>
      <c r="E2251" s="116">
        <v>2020</v>
      </c>
      <c r="F2251" s="112" t="s">
        <v>8419</v>
      </c>
      <c r="G2251" s="117" t="s">
        <v>15979</v>
      </c>
      <c r="H2251" s="114" t="s">
        <v>6735</v>
      </c>
      <c r="I2251" s="113">
        <f>'20'!E82</f>
        <v>0</v>
      </c>
      <c r="N2251" s="112" t="s">
        <v>5139</v>
      </c>
      <c r="O2251" s="112" t="s">
        <v>634</v>
      </c>
      <c r="P2251" s="112" t="s">
        <v>5125</v>
      </c>
    </row>
    <row r="2252" spans="2:16" ht="12.75">
      <c r="B2252" s="114" t="str">
        <f>INDEX(SUM!D:D,MATCH(SUM!$F$3,SUM!B:B,0),0)</f>
        <v>P085</v>
      </c>
      <c r="E2252" s="116">
        <v>2020</v>
      </c>
      <c r="F2252" s="112" t="s">
        <v>8420</v>
      </c>
      <c r="G2252" s="117" t="s">
        <v>15980</v>
      </c>
      <c r="H2252" s="114" t="s">
        <v>6735</v>
      </c>
      <c r="I2252" s="113">
        <f>'20'!E83</f>
        <v>0</v>
      </c>
      <c r="N2252" s="112" t="s">
        <v>5140</v>
      </c>
      <c r="O2252" s="112" t="s">
        <v>634</v>
      </c>
      <c r="P2252" s="112" t="s">
        <v>5125</v>
      </c>
    </row>
    <row r="2253" spans="2:16" ht="12.75">
      <c r="B2253" s="114" t="str">
        <f>INDEX(SUM!D:D,MATCH(SUM!$F$3,SUM!B:B,0),0)</f>
        <v>P085</v>
      </c>
      <c r="E2253" s="116">
        <v>2020</v>
      </c>
      <c r="F2253" s="112" t="s">
        <v>8421</v>
      </c>
      <c r="G2253" s="117" t="s">
        <v>15981</v>
      </c>
      <c r="H2253" s="114" t="s">
        <v>6735</v>
      </c>
      <c r="I2253" s="113">
        <f>'20'!E84</f>
        <v>0</v>
      </c>
      <c r="N2253" s="112" t="s">
        <v>5141</v>
      </c>
      <c r="O2253" s="112" t="s">
        <v>634</v>
      </c>
      <c r="P2253" s="112" t="s">
        <v>5125</v>
      </c>
    </row>
    <row r="2254" spans="2:16" ht="12.75">
      <c r="B2254" s="114" t="str">
        <f>INDEX(SUM!D:D,MATCH(SUM!$F$3,SUM!B:B,0),0)</f>
        <v>P085</v>
      </c>
      <c r="E2254" s="116">
        <v>2020</v>
      </c>
      <c r="F2254" s="112" t="s">
        <v>8422</v>
      </c>
      <c r="G2254" s="117" t="s">
        <v>15982</v>
      </c>
      <c r="H2254" s="114" t="s">
        <v>6735</v>
      </c>
      <c r="I2254" s="113">
        <f>'20'!E85</f>
        <v>0</v>
      </c>
      <c r="N2254" s="112" t="s">
        <v>5142</v>
      </c>
      <c r="O2254" s="112" t="s">
        <v>634</v>
      </c>
      <c r="P2254" s="112" t="s">
        <v>5125</v>
      </c>
    </row>
    <row r="2255" spans="2:16" ht="12.75">
      <c r="B2255" s="114" t="str">
        <f>INDEX(SUM!D:D,MATCH(SUM!$F$3,SUM!B:B,0),0)</f>
        <v>P085</v>
      </c>
      <c r="E2255" s="116">
        <v>2020</v>
      </c>
      <c r="F2255" s="112" t="s">
        <v>8423</v>
      </c>
      <c r="G2255" s="117" t="s">
        <v>15983</v>
      </c>
      <c r="H2255" s="114" t="s">
        <v>6735</v>
      </c>
      <c r="I2255" s="113">
        <f>'20'!E86</f>
        <v>0</v>
      </c>
      <c r="N2255" s="112" t="s">
        <v>5143</v>
      </c>
      <c r="O2255" s="112" t="s">
        <v>634</v>
      </c>
      <c r="P2255" s="112" t="s">
        <v>5125</v>
      </c>
    </row>
    <row r="2256" spans="2:16" ht="12.75">
      <c r="B2256" s="114" t="str">
        <f>INDEX(SUM!D:D,MATCH(SUM!$F$3,SUM!B:B,0),0)</f>
        <v>P085</v>
      </c>
      <c r="E2256" s="116">
        <v>2020</v>
      </c>
      <c r="F2256" s="112" t="s">
        <v>8424</v>
      </c>
      <c r="G2256" s="117" t="s">
        <v>15984</v>
      </c>
      <c r="H2256" s="114" t="s">
        <v>6735</v>
      </c>
      <c r="I2256" s="113">
        <f>'20'!E87</f>
        <v>0</v>
      </c>
      <c r="N2256" s="112" t="s">
        <v>5144</v>
      </c>
      <c r="O2256" s="112" t="s">
        <v>634</v>
      </c>
      <c r="P2256" s="112" t="s">
        <v>5125</v>
      </c>
    </row>
    <row r="2257" spans="2:16" ht="12.75">
      <c r="B2257" s="114" t="str">
        <f>INDEX(SUM!D:D,MATCH(SUM!$F$3,SUM!B:B,0),0)</f>
        <v>P085</v>
      </c>
      <c r="E2257" s="116">
        <v>2020</v>
      </c>
      <c r="F2257" s="112" t="s">
        <v>8425</v>
      </c>
      <c r="G2257" s="117" t="s">
        <v>15985</v>
      </c>
      <c r="H2257" s="114" t="s">
        <v>6735</v>
      </c>
      <c r="I2257" s="113">
        <f>'20'!E88</f>
        <v>0</v>
      </c>
      <c r="N2257" s="112" t="s">
        <v>5145</v>
      </c>
      <c r="O2257" s="112" t="s">
        <v>634</v>
      </c>
      <c r="P2257" s="112" t="s">
        <v>5125</v>
      </c>
    </row>
    <row r="2258" spans="2:16" ht="12.75">
      <c r="B2258" s="114" t="str">
        <f>INDEX(SUM!D:D,MATCH(SUM!$F$3,SUM!B:B,0),0)</f>
        <v>P085</v>
      </c>
      <c r="E2258" s="116">
        <v>2020</v>
      </c>
      <c r="F2258" s="112" t="s">
        <v>8426</v>
      </c>
      <c r="G2258" s="117" t="s">
        <v>15986</v>
      </c>
      <c r="H2258" s="114" t="s">
        <v>6735</v>
      </c>
      <c r="I2258" s="113">
        <f>'20'!E89</f>
        <v>0</v>
      </c>
      <c r="N2258" s="112" t="s">
        <v>5146</v>
      </c>
      <c r="O2258" s="112" t="s">
        <v>634</v>
      </c>
      <c r="P2258" s="112" t="s">
        <v>5125</v>
      </c>
    </row>
    <row r="2259" spans="2:16" ht="12.75">
      <c r="B2259" s="114" t="str">
        <f>INDEX(SUM!D:D,MATCH(SUM!$F$3,SUM!B:B,0),0)</f>
        <v>P085</v>
      </c>
      <c r="E2259" s="116">
        <v>2020</v>
      </c>
      <c r="F2259" s="112" t="s">
        <v>8427</v>
      </c>
      <c r="G2259" s="117" t="s">
        <v>15987</v>
      </c>
      <c r="H2259" s="114" t="s">
        <v>6735</v>
      </c>
      <c r="I2259" s="113">
        <f>'20'!E90</f>
        <v>0</v>
      </c>
      <c r="N2259" s="112" t="s">
        <v>5147</v>
      </c>
      <c r="O2259" s="112" t="s">
        <v>634</v>
      </c>
      <c r="P2259" s="112" t="s">
        <v>5125</v>
      </c>
    </row>
    <row r="2260" spans="2:16" ht="12.75">
      <c r="B2260" s="114" t="str">
        <f>INDEX(SUM!D:D,MATCH(SUM!$F$3,SUM!B:B,0),0)</f>
        <v>P085</v>
      </c>
      <c r="E2260" s="116">
        <v>2020</v>
      </c>
      <c r="F2260" s="112" t="s">
        <v>8428</v>
      </c>
      <c r="G2260" s="117" t="s">
        <v>15988</v>
      </c>
      <c r="H2260" s="114" t="s">
        <v>6735</v>
      </c>
      <c r="I2260" s="113">
        <f>'20'!E91</f>
        <v>0</v>
      </c>
      <c r="N2260" s="112" t="s">
        <v>5148</v>
      </c>
      <c r="O2260" s="112" t="s">
        <v>634</v>
      </c>
      <c r="P2260" s="112" t="s">
        <v>5125</v>
      </c>
    </row>
    <row r="2261" spans="2:16" ht="12.75">
      <c r="B2261" s="114" t="str">
        <f>INDEX(SUM!D:D,MATCH(SUM!$F$3,SUM!B:B,0),0)</f>
        <v>P085</v>
      </c>
      <c r="E2261" s="116">
        <v>2020</v>
      </c>
      <c r="F2261" s="112" t="s">
        <v>8429</v>
      </c>
      <c r="G2261" s="117" t="s">
        <v>15989</v>
      </c>
      <c r="H2261" s="114" t="s">
        <v>6735</v>
      </c>
      <c r="I2261" s="113">
        <f>'20'!E92</f>
        <v>0</v>
      </c>
      <c r="N2261" s="112" t="s">
        <v>5149</v>
      </c>
      <c r="O2261" s="112" t="s">
        <v>634</v>
      </c>
      <c r="P2261" s="112" t="s">
        <v>5125</v>
      </c>
    </row>
    <row r="2262" spans="2:16" ht="12.75">
      <c r="B2262" s="114" t="str">
        <f>INDEX(SUM!D:D,MATCH(SUM!$F$3,SUM!B:B,0),0)</f>
        <v>P085</v>
      </c>
      <c r="E2262" s="116">
        <v>2020</v>
      </c>
      <c r="F2262" s="112" t="s">
        <v>8430</v>
      </c>
      <c r="G2262" s="117" t="s">
        <v>15990</v>
      </c>
      <c r="H2262" s="114" t="s">
        <v>6735</v>
      </c>
      <c r="I2262" s="113">
        <f>'20'!E93</f>
        <v>0</v>
      </c>
      <c r="N2262" s="112" t="s">
        <v>5150</v>
      </c>
      <c r="O2262" s="112" t="s">
        <v>634</v>
      </c>
      <c r="P2262" s="112" t="s">
        <v>5125</v>
      </c>
    </row>
    <row r="2263" spans="2:16" ht="12.75">
      <c r="B2263" s="114" t="str">
        <f>INDEX(SUM!D:D,MATCH(SUM!$F$3,SUM!B:B,0),0)</f>
        <v>P085</v>
      </c>
      <c r="E2263" s="116">
        <v>2020</v>
      </c>
      <c r="F2263" s="112" t="s">
        <v>8431</v>
      </c>
      <c r="G2263" s="117" t="s">
        <v>15991</v>
      </c>
      <c r="H2263" s="114" t="s">
        <v>6735</v>
      </c>
      <c r="I2263" s="113">
        <f>'20'!E94</f>
        <v>0</v>
      </c>
      <c r="N2263" s="112" t="s">
        <v>5151</v>
      </c>
      <c r="O2263" s="112" t="s">
        <v>634</v>
      </c>
      <c r="P2263" s="112" t="s">
        <v>5125</v>
      </c>
    </row>
    <row r="2264" spans="2:16" ht="12.75">
      <c r="B2264" s="114" t="str">
        <f>INDEX(SUM!D:D,MATCH(SUM!$F$3,SUM!B:B,0),0)</f>
        <v>P085</v>
      </c>
      <c r="E2264" s="116">
        <v>2020</v>
      </c>
      <c r="F2264" s="112" t="s">
        <v>8432</v>
      </c>
      <c r="G2264" s="117" t="s">
        <v>15992</v>
      </c>
      <c r="H2264" s="114" t="s">
        <v>6735</v>
      </c>
      <c r="I2264" s="113">
        <f>'20'!E95</f>
        <v>0</v>
      </c>
      <c r="N2264" s="112" t="s">
        <v>5152</v>
      </c>
      <c r="O2264" s="112" t="s">
        <v>634</v>
      </c>
      <c r="P2264" s="112" t="s">
        <v>5125</v>
      </c>
    </row>
    <row r="2265" spans="2:16" ht="12.75">
      <c r="B2265" s="114" t="str">
        <f>INDEX(SUM!D:D,MATCH(SUM!$F$3,SUM!B:B,0),0)</f>
        <v>P085</v>
      </c>
      <c r="E2265" s="116">
        <v>2020</v>
      </c>
      <c r="F2265" s="112" t="s">
        <v>8433</v>
      </c>
      <c r="G2265" s="117" t="s">
        <v>15993</v>
      </c>
      <c r="H2265" s="114" t="s">
        <v>6735</v>
      </c>
      <c r="I2265" s="113">
        <f>'20'!E96</f>
        <v>0</v>
      </c>
      <c r="N2265" s="112" t="s">
        <v>5153</v>
      </c>
      <c r="O2265" s="112" t="s">
        <v>634</v>
      </c>
      <c r="P2265" s="112" t="s">
        <v>5125</v>
      </c>
    </row>
    <row r="2266" spans="2:16" ht="12.75">
      <c r="B2266" s="114" t="str">
        <f>INDEX(SUM!D:D,MATCH(SUM!$F$3,SUM!B:B,0),0)</f>
        <v>P085</v>
      </c>
      <c r="E2266" s="116">
        <v>2020</v>
      </c>
      <c r="F2266" s="112" t="s">
        <v>8434</v>
      </c>
      <c r="G2266" s="117" t="s">
        <v>15994</v>
      </c>
      <c r="H2266" s="114" t="s">
        <v>6735</v>
      </c>
      <c r="I2266" s="113">
        <f>'20'!E97</f>
        <v>0</v>
      </c>
      <c r="N2266" s="112" t="s">
        <v>5154</v>
      </c>
      <c r="O2266" s="112" t="s">
        <v>634</v>
      </c>
      <c r="P2266" s="112" t="s">
        <v>5125</v>
      </c>
    </row>
    <row r="2267" spans="2:16" ht="12.75">
      <c r="B2267" s="114" t="str">
        <f>INDEX(SUM!D:D,MATCH(SUM!$F$3,SUM!B:B,0),0)</f>
        <v>P085</v>
      </c>
      <c r="E2267" s="116">
        <v>2020</v>
      </c>
      <c r="F2267" s="112" t="s">
        <v>8435</v>
      </c>
      <c r="G2267" s="117" t="s">
        <v>15995</v>
      </c>
      <c r="H2267" s="114" t="s">
        <v>6735</v>
      </c>
      <c r="I2267" s="113">
        <f>'20'!E98</f>
        <v>0</v>
      </c>
      <c r="N2267" s="112" t="s">
        <v>5155</v>
      </c>
      <c r="O2267" s="112" t="s">
        <v>634</v>
      </c>
      <c r="P2267" s="112" t="s">
        <v>5125</v>
      </c>
    </row>
    <row r="2268" spans="2:16" ht="12.75">
      <c r="B2268" s="114" t="str">
        <f>INDEX(SUM!D:D,MATCH(SUM!$F$3,SUM!B:B,0),0)</f>
        <v>P085</v>
      </c>
      <c r="E2268" s="116">
        <v>2020</v>
      </c>
      <c r="F2268" s="112" t="s">
        <v>8436</v>
      </c>
      <c r="G2268" s="117" t="s">
        <v>15996</v>
      </c>
      <c r="H2268" s="114" t="s">
        <v>6735</v>
      </c>
      <c r="I2268" s="113">
        <f>'20'!E99</f>
        <v>0</v>
      </c>
      <c r="N2268" s="112" t="s">
        <v>5156</v>
      </c>
      <c r="O2268" s="112" t="s">
        <v>634</v>
      </c>
      <c r="P2268" s="112" t="s">
        <v>5125</v>
      </c>
    </row>
    <row r="2269" spans="2:16" ht="12.75">
      <c r="B2269" s="114" t="str">
        <f>INDEX(SUM!D:D,MATCH(SUM!$F$3,SUM!B:B,0),0)</f>
        <v>P085</v>
      </c>
      <c r="E2269" s="116">
        <v>2020</v>
      </c>
      <c r="F2269" s="112" t="s">
        <v>8437</v>
      </c>
      <c r="G2269" s="117" t="s">
        <v>15997</v>
      </c>
      <c r="H2269" s="114" t="s">
        <v>6735</v>
      </c>
      <c r="I2269" s="113">
        <f>'20'!E100</f>
        <v>0</v>
      </c>
      <c r="N2269" s="112" t="s">
        <v>5157</v>
      </c>
      <c r="O2269" s="112" t="s">
        <v>634</v>
      </c>
      <c r="P2269" s="112" t="s">
        <v>5125</v>
      </c>
    </row>
    <row r="2270" spans="2:16" ht="12.75">
      <c r="B2270" s="114" t="str">
        <f>INDEX(SUM!D:D,MATCH(SUM!$F$3,SUM!B:B,0),0)</f>
        <v>P085</v>
      </c>
      <c r="E2270" s="116">
        <v>2020</v>
      </c>
      <c r="F2270" s="112" t="s">
        <v>8438</v>
      </c>
      <c r="G2270" s="117" t="s">
        <v>15998</v>
      </c>
      <c r="H2270" s="114" t="s">
        <v>6736</v>
      </c>
      <c r="I2270" s="113">
        <f>'20'!F11</f>
        <v>0</v>
      </c>
      <c r="N2270" s="112" t="s">
        <v>5158</v>
      </c>
      <c r="O2270" s="112" t="s">
        <v>634</v>
      </c>
      <c r="P2270" s="112" t="s">
        <v>5125</v>
      </c>
    </row>
    <row r="2271" spans="2:16" ht="12.75">
      <c r="B2271" s="114" t="str">
        <f>INDEX(SUM!D:D,MATCH(SUM!$F$3,SUM!B:B,0),0)</f>
        <v>P085</v>
      </c>
      <c r="E2271" s="116">
        <v>2020</v>
      </c>
      <c r="F2271" s="112" t="s">
        <v>8439</v>
      </c>
      <c r="G2271" s="117" t="s">
        <v>15999</v>
      </c>
      <c r="H2271" s="114" t="s">
        <v>6736</v>
      </c>
      <c r="I2271" s="113">
        <f>'20'!F12</f>
        <v>0</v>
      </c>
      <c r="N2271" s="112" t="s">
        <v>5159</v>
      </c>
      <c r="O2271" s="112" t="s">
        <v>634</v>
      </c>
      <c r="P2271" s="112" t="s">
        <v>5125</v>
      </c>
    </row>
    <row r="2272" spans="2:16" ht="12.75">
      <c r="B2272" s="114" t="str">
        <f>INDEX(SUM!D:D,MATCH(SUM!$F$3,SUM!B:B,0),0)</f>
        <v>P085</v>
      </c>
      <c r="E2272" s="116">
        <v>2020</v>
      </c>
      <c r="F2272" s="112" t="s">
        <v>8440</v>
      </c>
      <c r="G2272" s="117" t="s">
        <v>16000</v>
      </c>
      <c r="H2272" s="114" t="s">
        <v>6736</v>
      </c>
      <c r="I2272" s="113">
        <f>'20'!F13</f>
        <v>0</v>
      </c>
      <c r="N2272" s="112" t="s">
        <v>5160</v>
      </c>
      <c r="O2272" s="112" t="s">
        <v>634</v>
      </c>
      <c r="P2272" s="112" t="s">
        <v>5125</v>
      </c>
    </row>
    <row r="2273" spans="2:16" ht="12.75">
      <c r="B2273" s="114" t="str">
        <f>INDEX(SUM!D:D,MATCH(SUM!$F$3,SUM!B:B,0),0)</f>
        <v>P085</v>
      </c>
      <c r="E2273" s="116">
        <v>2020</v>
      </c>
      <c r="F2273" s="112" t="s">
        <v>8441</v>
      </c>
      <c r="G2273" s="117" t="s">
        <v>16001</v>
      </c>
      <c r="H2273" s="114" t="s">
        <v>6736</v>
      </c>
      <c r="I2273" s="113">
        <f>'20'!F14</f>
        <v>0</v>
      </c>
      <c r="N2273" s="112" t="s">
        <v>5161</v>
      </c>
      <c r="O2273" s="112" t="s">
        <v>634</v>
      </c>
      <c r="P2273" s="112" t="s">
        <v>5125</v>
      </c>
    </row>
    <row r="2274" spans="2:16" ht="12.75">
      <c r="B2274" s="114" t="str">
        <f>INDEX(SUM!D:D,MATCH(SUM!$F$3,SUM!B:B,0),0)</f>
        <v>P085</v>
      </c>
      <c r="E2274" s="116">
        <v>2020</v>
      </c>
      <c r="F2274" s="112" t="s">
        <v>8442</v>
      </c>
      <c r="G2274" s="117" t="s">
        <v>16002</v>
      </c>
      <c r="H2274" s="114" t="s">
        <v>6736</v>
      </c>
      <c r="I2274" s="113">
        <f>'20'!F15</f>
        <v>0</v>
      </c>
      <c r="N2274" s="112" t="s">
        <v>5162</v>
      </c>
      <c r="O2274" s="112" t="s">
        <v>634</v>
      </c>
      <c r="P2274" s="112" t="s">
        <v>5125</v>
      </c>
    </row>
    <row r="2275" spans="2:16" ht="12.75">
      <c r="B2275" s="114" t="str">
        <f>INDEX(SUM!D:D,MATCH(SUM!$F$3,SUM!B:B,0),0)</f>
        <v>P085</v>
      </c>
      <c r="E2275" s="116">
        <v>2020</v>
      </c>
      <c r="F2275" s="112" t="s">
        <v>8443</v>
      </c>
      <c r="G2275" s="117" t="s">
        <v>16003</v>
      </c>
      <c r="H2275" s="114" t="s">
        <v>6736</v>
      </c>
      <c r="I2275" s="113">
        <f>'20'!F16</f>
        <v>0</v>
      </c>
      <c r="N2275" s="112" t="s">
        <v>5163</v>
      </c>
      <c r="O2275" s="112" t="s">
        <v>634</v>
      </c>
      <c r="P2275" s="112" t="s">
        <v>5125</v>
      </c>
    </row>
    <row r="2276" spans="2:16" ht="12.75">
      <c r="B2276" s="114" t="str">
        <f>INDEX(SUM!D:D,MATCH(SUM!$F$3,SUM!B:B,0),0)</f>
        <v>P085</v>
      </c>
      <c r="E2276" s="116">
        <v>2020</v>
      </c>
      <c r="F2276" s="112" t="s">
        <v>8444</v>
      </c>
      <c r="G2276" s="117" t="s">
        <v>16004</v>
      </c>
      <c r="H2276" s="114" t="s">
        <v>6736</v>
      </c>
      <c r="I2276" s="113">
        <f>'20'!F17</f>
        <v>0</v>
      </c>
      <c r="N2276" s="112" t="s">
        <v>5164</v>
      </c>
      <c r="O2276" s="112" t="s">
        <v>634</v>
      </c>
      <c r="P2276" s="112" t="s">
        <v>5125</v>
      </c>
    </row>
    <row r="2277" spans="2:16" ht="12.75">
      <c r="B2277" s="114" t="str">
        <f>INDEX(SUM!D:D,MATCH(SUM!$F$3,SUM!B:B,0),0)</f>
        <v>P085</v>
      </c>
      <c r="E2277" s="116">
        <v>2020</v>
      </c>
      <c r="F2277" s="112" t="s">
        <v>8445</v>
      </c>
      <c r="G2277" s="117" t="s">
        <v>16005</v>
      </c>
      <c r="H2277" s="114" t="s">
        <v>6736</v>
      </c>
      <c r="I2277" s="113">
        <f>'20'!F18</f>
        <v>0</v>
      </c>
      <c r="N2277" s="112" t="s">
        <v>5165</v>
      </c>
      <c r="O2277" s="112" t="s">
        <v>634</v>
      </c>
      <c r="P2277" s="112" t="s">
        <v>5125</v>
      </c>
    </row>
    <row r="2278" spans="2:16" ht="12.75">
      <c r="B2278" s="114" t="str">
        <f>INDEX(SUM!D:D,MATCH(SUM!$F$3,SUM!B:B,0),0)</f>
        <v>P085</v>
      </c>
      <c r="E2278" s="116">
        <v>2020</v>
      </c>
      <c r="F2278" s="112" t="s">
        <v>8446</v>
      </c>
      <c r="G2278" s="117" t="s">
        <v>16006</v>
      </c>
      <c r="H2278" s="114" t="s">
        <v>6736</v>
      </c>
      <c r="I2278" s="113">
        <f>'20'!F19</f>
        <v>0</v>
      </c>
      <c r="N2278" s="112" t="s">
        <v>5166</v>
      </c>
      <c r="O2278" s="112" t="s">
        <v>634</v>
      </c>
      <c r="P2278" s="112" t="s">
        <v>5125</v>
      </c>
    </row>
    <row r="2279" spans="2:16" ht="12.75">
      <c r="B2279" s="114" t="str">
        <f>INDEX(SUM!D:D,MATCH(SUM!$F$3,SUM!B:B,0),0)</f>
        <v>P085</v>
      </c>
      <c r="E2279" s="116">
        <v>2020</v>
      </c>
      <c r="F2279" s="112" t="s">
        <v>8447</v>
      </c>
      <c r="G2279" s="117" t="s">
        <v>16007</v>
      </c>
      <c r="H2279" s="114" t="s">
        <v>6736</v>
      </c>
      <c r="I2279" s="113">
        <f>'20'!F20</f>
        <v>0</v>
      </c>
      <c r="N2279" s="112" t="s">
        <v>5167</v>
      </c>
      <c r="O2279" s="112" t="s">
        <v>634</v>
      </c>
      <c r="P2279" s="112" t="s">
        <v>5125</v>
      </c>
    </row>
    <row r="2280" spans="2:16" ht="12.75">
      <c r="B2280" s="114" t="str">
        <f>INDEX(SUM!D:D,MATCH(SUM!$F$3,SUM!B:B,0),0)</f>
        <v>P085</v>
      </c>
      <c r="E2280" s="116">
        <v>2020</v>
      </c>
      <c r="F2280" s="112" t="s">
        <v>8448</v>
      </c>
      <c r="G2280" s="117" t="s">
        <v>16008</v>
      </c>
      <c r="H2280" s="114" t="s">
        <v>6736</v>
      </c>
      <c r="I2280" s="113">
        <f>'20'!F21</f>
        <v>0</v>
      </c>
      <c r="N2280" s="112" t="s">
        <v>5168</v>
      </c>
      <c r="O2280" s="112" t="s">
        <v>634</v>
      </c>
      <c r="P2280" s="112" t="s">
        <v>5125</v>
      </c>
    </row>
    <row r="2281" spans="2:16" ht="12.75">
      <c r="B2281" s="114" t="str">
        <f>INDEX(SUM!D:D,MATCH(SUM!$F$3,SUM!B:B,0),0)</f>
        <v>P085</v>
      </c>
      <c r="E2281" s="116">
        <v>2020</v>
      </c>
      <c r="F2281" s="112" t="s">
        <v>8449</v>
      </c>
      <c r="G2281" s="117" t="s">
        <v>16009</v>
      </c>
      <c r="H2281" s="114" t="s">
        <v>6736</v>
      </c>
      <c r="I2281" s="113">
        <f>'20'!F22</f>
        <v>0</v>
      </c>
      <c r="N2281" s="112" t="s">
        <v>5169</v>
      </c>
      <c r="O2281" s="112" t="s">
        <v>634</v>
      </c>
      <c r="P2281" s="112" t="s">
        <v>5125</v>
      </c>
    </row>
    <row r="2282" spans="2:16" ht="12.75">
      <c r="B2282" s="114" t="str">
        <f>INDEX(SUM!D:D,MATCH(SUM!$F$3,SUM!B:B,0),0)</f>
        <v>P085</v>
      </c>
      <c r="E2282" s="116">
        <v>2020</v>
      </c>
      <c r="F2282" s="112" t="s">
        <v>8450</v>
      </c>
      <c r="G2282" s="117" t="s">
        <v>16010</v>
      </c>
      <c r="H2282" s="114" t="s">
        <v>6736</v>
      </c>
      <c r="I2282" s="113">
        <f>'20'!F23</f>
        <v>0</v>
      </c>
      <c r="N2282" s="112" t="s">
        <v>5170</v>
      </c>
      <c r="O2282" s="112" t="s">
        <v>634</v>
      </c>
      <c r="P2282" s="112" t="s">
        <v>5125</v>
      </c>
    </row>
    <row r="2283" spans="2:16" ht="12.75">
      <c r="B2283" s="114" t="str">
        <f>INDEX(SUM!D:D,MATCH(SUM!$F$3,SUM!B:B,0),0)</f>
        <v>P085</v>
      </c>
      <c r="E2283" s="116">
        <v>2020</v>
      </c>
      <c r="F2283" s="112" t="s">
        <v>8451</v>
      </c>
      <c r="G2283" s="117" t="s">
        <v>16011</v>
      </c>
      <c r="H2283" s="114" t="s">
        <v>6736</v>
      </c>
      <c r="I2283" s="113">
        <f>'20'!F24</f>
        <v>0</v>
      </c>
      <c r="N2283" s="112" t="s">
        <v>5171</v>
      </c>
      <c r="O2283" s="112" t="s">
        <v>634</v>
      </c>
      <c r="P2283" s="112" t="s">
        <v>5125</v>
      </c>
    </row>
    <row r="2284" spans="2:16" ht="12.75">
      <c r="B2284" s="114" t="str">
        <f>INDEX(SUM!D:D,MATCH(SUM!$F$3,SUM!B:B,0),0)</f>
        <v>P085</v>
      </c>
      <c r="E2284" s="116">
        <v>2020</v>
      </c>
      <c r="F2284" s="112" t="s">
        <v>8452</v>
      </c>
      <c r="G2284" s="117" t="s">
        <v>16012</v>
      </c>
      <c r="H2284" s="114" t="s">
        <v>6736</v>
      </c>
      <c r="I2284" s="113">
        <f>'20'!F25</f>
        <v>0</v>
      </c>
      <c r="N2284" s="112" t="s">
        <v>5172</v>
      </c>
      <c r="O2284" s="112" t="s">
        <v>634</v>
      </c>
      <c r="P2284" s="112" t="s">
        <v>5125</v>
      </c>
    </row>
    <row r="2285" spans="2:16" ht="12.75">
      <c r="B2285" s="114" t="str">
        <f>INDEX(SUM!D:D,MATCH(SUM!$F$3,SUM!B:B,0),0)</f>
        <v>P085</v>
      </c>
      <c r="E2285" s="116">
        <v>2020</v>
      </c>
      <c r="F2285" s="112" t="s">
        <v>8453</v>
      </c>
      <c r="G2285" s="117" t="s">
        <v>16013</v>
      </c>
      <c r="H2285" s="114" t="s">
        <v>6736</v>
      </c>
      <c r="I2285" s="113">
        <f>'20'!F26</f>
        <v>0</v>
      </c>
      <c r="N2285" s="112" t="s">
        <v>5173</v>
      </c>
      <c r="O2285" s="112" t="s">
        <v>634</v>
      </c>
      <c r="P2285" s="112" t="s">
        <v>5125</v>
      </c>
    </row>
    <row r="2286" spans="2:16" ht="12.75">
      <c r="B2286" s="114" t="str">
        <f>INDEX(SUM!D:D,MATCH(SUM!$F$3,SUM!B:B,0),0)</f>
        <v>P085</v>
      </c>
      <c r="E2286" s="116">
        <v>2020</v>
      </c>
      <c r="F2286" s="112" t="s">
        <v>8454</v>
      </c>
      <c r="G2286" s="117" t="s">
        <v>16014</v>
      </c>
      <c r="H2286" s="114" t="s">
        <v>6736</v>
      </c>
      <c r="I2286" s="113">
        <f>'20'!F27</f>
        <v>0</v>
      </c>
      <c r="N2286" s="112" t="s">
        <v>5174</v>
      </c>
      <c r="O2286" s="112" t="s">
        <v>634</v>
      </c>
      <c r="P2286" s="112" t="s">
        <v>5125</v>
      </c>
    </row>
    <row r="2287" spans="2:16" ht="12.75">
      <c r="B2287" s="114" t="str">
        <f>INDEX(SUM!D:D,MATCH(SUM!$F$3,SUM!B:B,0),0)</f>
        <v>P085</v>
      </c>
      <c r="E2287" s="116">
        <v>2020</v>
      </c>
      <c r="F2287" s="112" t="s">
        <v>8455</v>
      </c>
      <c r="G2287" s="117" t="s">
        <v>16015</v>
      </c>
      <c r="H2287" s="114" t="s">
        <v>6736</v>
      </c>
      <c r="I2287" s="113">
        <f>'20'!F28</f>
        <v>0</v>
      </c>
      <c r="N2287" s="112" t="s">
        <v>5175</v>
      </c>
      <c r="O2287" s="112" t="s">
        <v>634</v>
      </c>
      <c r="P2287" s="112" t="s">
        <v>5125</v>
      </c>
    </row>
    <row r="2288" spans="2:16" ht="12.75">
      <c r="B2288" s="114" t="str">
        <f>INDEX(SUM!D:D,MATCH(SUM!$F$3,SUM!B:B,0),0)</f>
        <v>P085</v>
      </c>
      <c r="E2288" s="116">
        <v>2020</v>
      </c>
      <c r="F2288" s="112" t="s">
        <v>8456</v>
      </c>
      <c r="G2288" s="117" t="s">
        <v>16016</v>
      </c>
      <c r="H2288" s="114" t="s">
        <v>6736</v>
      </c>
      <c r="I2288" s="113">
        <f>'20'!F29</f>
        <v>0</v>
      </c>
      <c r="N2288" s="112" t="s">
        <v>5176</v>
      </c>
      <c r="O2288" s="112" t="s">
        <v>634</v>
      </c>
      <c r="P2288" s="112" t="s">
        <v>5125</v>
      </c>
    </row>
    <row r="2289" spans="2:16" ht="12.75">
      <c r="B2289" s="114" t="str">
        <f>INDEX(SUM!D:D,MATCH(SUM!$F$3,SUM!B:B,0),0)</f>
        <v>P085</v>
      </c>
      <c r="E2289" s="116">
        <v>2020</v>
      </c>
      <c r="F2289" s="112" t="s">
        <v>8457</v>
      </c>
      <c r="G2289" s="117" t="s">
        <v>16017</v>
      </c>
      <c r="H2289" s="114" t="s">
        <v>6736</v>
      </c>
      <c r="I2289" s="113">
        <f>'20'!F30</f>
        <v>0</v>
      </c>
      <c r="N2289" s="112" t="s">
        <v>5177</v>
      </c>
      <c r="O2289" s="112" t="s">
        <v>634</v>
      </c>
      <c r="P2289" s="112" t="s">
        <v>5125</v>
      </c>
    </row>
    <row r="2290" spans="2:16" ht="12.75">
      <c r="B2290" s="114" t="str">
        <f>INDEX(SUM!D:D,MATCH(SUM!$F$3,SUM!B:B,0),0)</f>
        <v>P085</v>
      </c>
      <c r="E2290" s="116">
        <v>2020</v>
      </c>
      <c r="F2290" s="112" t="s">
        <v>8458</v>
      </c>
      <c r="G2290" s="117" t="s">
        <v>16018</v>
      </c>
      <c r="H2290" s="114" t="s">
        <v>6736</v>
      </c>
      <c r="I2290" s="113">
        <f>'20'!F31</f>
        <v>0</v>
      </c>
      <c r="N2290" s="112" t="s">
        <v>5178</v>
      </c>
      <c r="O2290" s="112" t="s">
        <v>634</v>
      </c>
      <c r="P2290" s="112" t="s">
        <v>5125</v>
      </c>
    </row>
    <row r="2291" spans="2:16" ht="12.75">
      <c r="B2291" s="114" t="str">
        <f>INDEX(SUM!D:D,MATCH(SUM!$F$3,SUM!B:B,0),0)</f>
        <v>P085</v>
      </c>
      <c r="E2291" s="116">
        <v>2020</v>
      </c>
      <c r="F2291" s="112" t="s">
        <v>8459</v>
      </c>
      <c r="G2291" s="117" t="s">
        <v>16019</v>
      </c>
      <c r="H2291" s="114" t="s">
        <v>6736</v>
      </c>
      <c r="I2291" s="113">
        <f>'20'!F32</f>
        <v>0</v>
      </c>
      <c r="N2291" s="112" t="s">
        <v>5179</v>
      </c>
      <c r="O2291" s="112" t="s">
        <v>634</v>
      </c>
      <c r="P2291" s="112" t="s">
        <v>5125</v>
      </c>
    </row>
    <row r="2292" spans="2:16" ht="12.75">
      <c r="B2292" s="114" t="str">
        <f>INDEX(SUM!D:D,MATCH(SUM!$F$3,SUM!B:B,0),0)</f>
        <v>P085</v>
      </c>
      <c r="E2292" s="116">
        <v>2020</v>
      </c>
      <c r="F2292" s="112" t="s">
        <v>8460</v>
      </c>
      <c r="G2292" s="117" t="s">
        <v>16020</v>
      </c>
      <c r="H2292" s="114" t="s">
        <v>6736</v>
      </c>
      <c r="I2292" s="113">
        <f>'20'!F33</f>
        <v>0</v>
      </c>
      <c r="N2292" s="112" t="s">
        <v>5180</v>
      </c>
      <c r="O2292" s="112" t="s">
        <v>634</v>
      </c>
      <c r="P2292" s="112" t="s">
        <v>5125</v>
      </c>
    </row>
    <row r="2293" spans="2:16" ht="12.75">
      <c r="B2293" s="114" t="str">
        <f>INDEX(SUM!D:D,MATCH(SUM!$F$3,SUM!B:B,0),0)</f>
        <v>P085</v>
      </c>
      <c r="E2293" s="116">
        <v>2020</v>
      </c>
      <c r="F2293" s="112" t="s">
        <v>8461</v>
      </c>
      <c r="G2293" s="117" t="s">
        <v>16021</v>
      </c>
      <c r="H2293" s="114" t="s">
        <v>6736</v>
      </c>
      <c r="I2293" s="113">
        <f>'20'!F34</f>
        <v>0</v>
      </c>
      <c r="N2293" s="112" t="s">
        <v>5181</v>
      </c>
      <c r="O2293" s="112" t="s">
        <v>634</v>
      </c>
      <c r="P2293" s="112" t="s">
        <v>5125</v>
      </c>
    </row>
    <row r="2294" spans="2:16" ht="12.75">
      <c r="B2294" s="114" t="str">
        <f>INDEX(SUM!D:D,MATCH(SUM!$F$3,SUM!B:B,0),0)</f>
        <v>P085</v>
      </c>
      <c r="E2294" s="116">
        <v>2020</v>
      </c>
      <c r="F2294" s="112" t="s">
        <v>8462</v>
      </c>
      <c r="G2294" s="117" t="s">
        <v>16022</v>
      </c>
      <c r="H2294" s="114" t="s">
        <v>6736</v>
      </c>
      <c r="I2294" s="113">
        <f>'20'!F35</f>
        <v>0</v>
      </c>
      <c r="N2294" s="112" t="s">
        <v>5182</v>
      </c>
      <c r="O2294" s="112" t="s">
        <v>634</v>
      </c>
      <c r="P2294" s="112" t="s">
        <v>5183</v>
      </c>
    </row>
    <row r="2295" spans="2:16" ht="12.75">
      <c r="B2295" s="114" t="str">
        <f>INDEX(SUM!D:D,MATCH(SUM!$F$3,SUM!B:B,0),0)</f>
        <v>P085</v>
      </c>
      <c r="E2295" s="116">
        <v>2020</v>
      </c>
      <c r="F2295" s="112" t="s">
        <v>8463</v>
      </c>
      <c r="G2295" s="117" t="s">
        <v>16023</v>
      </c>
      <c r="H2295" s="114" t="s">
        <v>6736</v>
      </c>
      <c r="I2295" s="113">
        <f>'20'!F36</f>
        <v>0</v>
      </c>
      <c r="N2295" s="112" t="s">
        <v>5184</v>
      </c>
      <c r="O2295" s="112" t="s">
        <v>634</v>
      </c>
      <c r="P2295" s="112" t="s">
        <v>5185</v>
      </c>
    </row>
    <row r="2296" spans="2:16" ht="12.75">
      <c r="B2296" s="114" t="str">
        <f>INDEX(SUM!D:D,MATCH(SUM!$F$3,SUM!B:B,0),0)</f>
        <v>P085</v>
      </c>
      <c r="E2296" s="116">
        <v>2020</v>
      </c>
      <c r="F2296" s="112" t="s">
        <v>8464</v>
      </c>
      <c r="G2296" s="117" t="s">
        <v>16024</v>
      </c>
      <c r="H2296" s="114" t="s">
        <v>6736</v>
      </c>
      <c r="I2296" s="113">
        <f>'20'!F37</f>
        <v>0</v>
      </c>
      <c r="N2296" s="112" t="s">
        <v>5186</v>
      </c>
      <c r="O2296" s="112" t="s">
        <v>634</v>
      </c>
      <c r="P2296" s="112" t="s">
        <v>5185</v>
      </c>
    </row>
    <row r="2297" spans="2:16" ht="12.75">
      <c r="B2297" s="114" t="str">
        <f>INDEX(SUM!D:D,MATCH(SUM!$F$3,SUM!B:B,0),0)</f>
        <v>P085</v>
      </c>
      <c r="E2297" s="116">
        <v>2020</v>
      </c>
      <c r="F2297" s="112" t="s">
        <v>8465</v>
      </c>
      <c r="G2297" s="117" t="s">
        <v>16025</v>
      </c>
      <c r="H2297" s="114" t="s">
        <v>6736</v>
      </c>
      <c r="I2297" s="113">
        <f>'20'!F38</f>
        <v>0</v>
      </c>
      <c r="N2297" s="112" t="s">
        <v>5187</v>
      </c>
      <c r="O2297" s="112" t="s">
        <v>634</v>
      </c>
      <c r="P2297" s="112" t="s">
        <v>3947</v>
      </c>
    </row>
    <row r="2298" spans="2:16" ht="12.75">
      <c r="B2298" s="114" t="str">
        <f>INDEX(SUM!D:D,MATCH(SUM!$F$3,SUM!B:B,0),0)</f>
        <v>P085</v>
      </c>
      <c r="E2298" s="116">
        <v>2020</v>
      </c>
      <c r="F2298" s="112" t="s">
        <v>8466</v>
      </c>
      <c r="G2298" s="117" t="s">
        <v>16026</v>
      </c>
      <c r="H2298" s="114" t="s">
        <v>6736</v>
      </c>
      <c r="I2298" s="113">
        <f>'20'!F39</f>
        <v>0</v>
      </c>
      <c r="N2298" s="112" t="s">
        <v>5188</v>
      </c>
      <c r="O2298" s="112" t="s">
        <v>634</v>
      </c>
      <c r="P2298" s="112" t="s">
        <v>5189</v>
      </c>
    </row>
    <row r="2299" spans="2:16" ht="12.75">
      <c r="B2299" s="114" t="str">
        <f>INDEX(SUM!D:D,MATCH(SUM!$F$3,SUM!B:B,0),0)</f>
        <v>P085</v>
      </c>
      <c r="E2299" s="116">
        <v>2020</v>
      </c>
      <c r="F2299" s="112" t="s">
        <v>8467</v>
      </c>
      <c r="G2299" s="117" t="s">
        <v>16027</v>
      </c>
      <c r="H2299" s="114" t="s">
        <v>6736</v>
      </c>
      <c r="I2299" s="113">
        <f>'20'!F40</f>
        <v>0</v>
      </c>
      <c r="N2299" s="112" t="s">
        <v>5190</v>
      </c>
      <c r="O2299" s="112" t="s">
        <v>634</v>
      </c>
      <c r="P2299" s="112" t="s">
        <v>5191</v>
      </c>
    </row>
    <row r="2300" spans="2:16" ht="12.75">
      <c r="B2300" s="114" t="str">
        <f>INDEX(SUM!D:D,MATCH(SUM!$F$3,SUM!B:B,0),0)</f>
        <v>P085</v>
      </c>
      <c r="E2300" s="116">
        <v>2020</v>
      </c>
      <c r="F2300" s="112" t="s">
        <v>8468</v>
      </c>
      <c r="G2300" s="117" t="s">
        <v>16028</v>
      </c>
      <c r="H2300" s="114" t="s">
        <v>6736</v>
      </c>
      <c r="I2300" s="113">
        <f>'20'!F41</f>
        <v>0</v>
      </c>
      <c r="N2300" s="112" t="s">
        <v>5192</v>
      </c>
      <c r="O2300" s="112" t="s">
        <v>634</v>
      </c>
      <c r="P2300" s="112" t="s">
        <v>5193</v>
      </c>
    </row>
    <row r="2301" spans="2:16" ht="12.75">
      <c r="B2301" s="114" t="str">
        <f>INDEX(SUM!D:D,MATCH(SUM!$F$3,SUM!B:B,0),0)</f>
        <v>P085</v>
      </c>
      <c r="E2301" s="116">
        <v>2020</v>
      </c>
      <c r="F2301" s="112" t="s">
        <v>8469</v>
      </c>
      <c r="G2301" s="117" t="s">
        <v>16029</v>
      </c>
      <c r="H2301" s="114" t="s">
        <v>6736</v>
      </c>
      <c r="I2301" s="113">
        <f>'20'!F42</f>
        <v>0</v>
      </c>
      <c r="N2301" s="112" t="s">
        <v>5194</v>
      </c>
      <c r="O2301" s="112" t="s">
        <v>634</v>
      </c>
      <c r="P2301" s="112" t="s">
        <v>5195</v>
      </c>
    </row>
    <row r="2302" spans="2:16" ht="12.75">
      <c r="B2302" s="114" t="str">
        <f>INDEX(SUM!D:D,MATCH(SUM!$F$3,SUM!B:B,0),0)</f>
        <v>P085</v>
      </c>
      <c r="E2302" s="116">
        <v>2020</v>
      </c>
      <c r="F2302" s="112" t="s">
        <v>8470</v>
      </c>
      <c r="G2302" s="117" t="s">
        <v>16030</v>
      </c>
      <c r="H2302" s="114" t="s">
        <v>6736</v>
      </c>
      <c r="I2302" s="113">
        <f>'20'!F43</f>
        <v>0</v>
      </c>
      <c r="N2302" s="112" t="s">
        <v>5196</v>
      </c>
      <c r="O2302" s="112" t="s">
        <v>634</v>
      </c>
      <c r="P2302" s="112" t="s">
        <v>3947</v>
      </c>
    </row>
    <row r="2303" spans="2:16" ht="12.75">
      <c r="B2303" s="114" t="str">
        <f>INDEX(SUM!D:D,MATCH(SUM!$F$3,SUM!B:B,0),0)</f>
        <v>P085</v>
      </c>
      <c r="E2303" s="116">
        <v>2020</v>
      </c>
      <c r="F2303" s="112" t="s">
        <v>8471</v>
      </c>
      <c r="G2303" s="117" t="s">
        <v>16031</v>
      </c>
      <c r="H2303" s="114" t="s">
        <v>6736</v>
      </c>
      <c r="I2303" s="113">
        <f>'20'!F44</f>
        <v>0</v>
      </c>
      <c r="N2303" s="112" t="s">
        <v>5197</v>
      </c>
      <c r="O2303" s="112" t="s">
        <v>634</v>
      </c>
      <c r="P2303" s="112" t="s">
        <v>5198</v>
      </c>
    </row>
    <row r="2304" spans="2:16" ht="12.75">
      <c r="B2304" s="114" t="str">
        <f>INDEX(SUM!D:D,MATCH(SUM!$F$3,SUM!B:B,0),0)</f>
        <v>P085</v>
      </c>
      <c r="E2304" s="116">
        <v>2020</v>
      </c>
      <c r="F2304" s="112" t="s">
        <v>8472</v>
      </c>
      <c r="G2304" s="117" t="s">
        <v>16032</v>
      </c>
      <c r="H2304" s="114" t="s">
        <v>6736</v>
      </c>
      <c r="I2304" s="113">
        <f>'20'!F45</f>
        <v>0</v>
      </c>
      <c r="N2304" s="112" t="s">
        <v>5199</v>
      </c>
      <c r="O2304" s="112" t="s">
        <v>634</v>
      </c>
      <c r="P2304" s="112" t="s">
        <v>5200</v>
      </c>
    </row>
    <row r="2305" spans="2:16" ht="12.75">
      <c r="B2305" s="114" t="str">
        <f>INDEX(SUM!D:D,MATCH(SUM!$F$3,SUM!B:B,0),0)</f>
        <v>P085</v>
      </c>
      <c r="E2305" s="116">
        <v>2020</v>
      </c>
      <c r="F2305" s="112" t="s">
        <v>8473</v>
      </c>
      <c r="G2305" s="117" t="s">
        <v>16033</v>
      </c>
      <c r="H2305" s="114" t="s">
        <v>6736</v>
      </c>
      <c r="I2305" s="113">
        <f>'20'!F46</f>
        <v>0</v>
      </c>
      <c r="N2305" s="112" t="s">
        <v>5201</v>
      </c>
      <c r="O2305" s="112" t="s">
        <v>634</v>
      </c>
      <c r="P2305" s="112" t="s">
        <v>5202</v>
      </c>
    </row>
    <row r="2306" spans="2:16" ht="12.75">
      <c r="B2306" s="114" t="str">
        <f>INDEX(SUM!D:D,MATCH(SUM!$F$3,SUM!B:B,0),0)</f>
        <v>P085</v>
      </c>
      <c r="E2306" s="116">
        <v>2020</v>
      </c>
      <c r="F2306" s="112" t="s">
        <v>8474</v>
      </c>
      <c r="G2306" s="117" t="s">
        <v>16034</v>
      </c>
      <c r="H2306" s="114" t="s">
        <v>6736</v>
      </c>
      <c r="I2306" s="113">
        <f>'20'!F47</f>
        <v>0</v>
      </c>
      <c r="N2306" s="112" t="s">
        <v>5203</v>
      </c>
      <c r="O2306" s="112" t="s">
        <v>634</v>
      </c>
      <c r="P2306" s="112" t="s">
        <v>5204</v>
      </c>
    </row>
    <row r="2307" spans="2:16" ht="12.75">
      <c r="B2307" s="114" t="str">
        <f>INDEX(SUM!D:D,MATCH(SUM!$F$3,SUM!B:B,0),0)</f>
        <v>P085</v>
      </c>
      <c r="E2307" s="116">
        <v>2020</v>
      </c>
      <c r="F2307" s="112" t="s">
        <v>8475</v>
      </c>
      <c r="G2307" s="117" t="s">
        <v>16035</v>
      </c>
      <c r="H2307" s="114" t="s">
        <v>6736</v>
      </c>
      <c r="I2307" s="113">
        <f>'20'!F48</f>
        <v>0</v>
      </c>
      <c r="N2307" s="112" t="s">
        <v>5205</v>
      </c>
      <c r="O2307" s="112" t="s">
        <v>634</v>
      </c>
      <c r="P2307" s="112" t="s">
        <v>5206</v>
      </c>
    </row>
    <row r="2308" spans="2:16" ht="12.75">
      <c r="B2308" s="114" t="str">
        <f>INDEX(SUM!D:D,MATCH(SUM!$F$3,SUM!B:B,0),0)</f>
        <v>P085</v>
      </c>
      <c r="E2308" s="116">
        <v>2020</v>
      </c>
      <c r="F2308" s="112" t="s">
        <v>8476</v>
      </c>
      <c r="G2308" s="117" t="s">
        <v>16036</v>
      </c>
      <c r="H2308" s="114" t="s">
        <v>6736</v>
      </c>
      <c r="I2308" s="113">
        <f>'20'!F49</f>
        <v>0</v>
      </c>
      <c r="N2308" s="112" t="s">
        <v>5207</v>
      </c>
      <c r="O2308" s="112" t="s">
        <v>634</v>
      </c>
      <c r="P2308" s="112" t="s">
        <v>5208</v>
      </c>
    </row>
    <row r="2309" spans="2:16" ht="12.75">
      <c r="B2309" s="114" t="str">
        <f>INDEX(SUM!D:D,MATCH(SUM!$F$3,SUM!B:B,0),0)</f>
        <v>P085</v>
      </c>
      <c r="E2309" s="116">
        <v>2020</v>
      </c>
      <c r="F2309" s="112" t="s">
        <v>8477</v>
      </c>
      <c r="G2309" s="117" t="s">
        <v>16037</v>
      </c>
      <c r="H2309" s="114" t="s">
        <v>6736</v>
      </c>
      <c r="I2309" s="113">
        <f>'20'!F50</f>
        <v>0</v>
      </c>
      <c r="N2309" s="112" t="s">
        <v>5209</v>
      </c>
      <c r="O2309" s="112" t="s">
        <v>634</v>
      </c>
      <c r="P2309" s="112" t="s">
        <v>5210</v>
      </c>
    </row>
    <row r="2310" spans="2:16" ht="12.75">
      <c r="B2310" s="114" t="str">
        <f>INDEX(SUM!D:D,MATCH(SUM!$F$3,SUM!B:B,0),0)</f>
        <v>P085</v>
      </c>
      <c r="E2310" s="116">
        <v>2020</v>
      </c>
      <c r="F2310" s="112" t="s">
        <v>8478</v>
      </c>
      <c r="G2310" s="117" t="s">
        <v>16038</v>
      </c>
      <c r="H2310" s="114" t="s">
        <v>6736</v>
      </c>
      <c r="I2310" s="113">
        <f>'20'!F51</f>
        <v>0</v>
      </c>
      <c r="N2310" s="112" t="s">
        <v>5211</v>
      </c>
      <c r="O2310" s="112" t="s">
        <v>634</v>
      </c>
      <c r="P2310" s="112" t="s">
        <v>5212</v>
      </c>
    </row>
    <row r="2311" spans="2:15" ht="12.75">
      <c r="B2311" s="114" t="str">
        <f>INDEX(SUM!D:D,MATCH(SUM!$F$3,SUM!B:B,0),0)</f>
        <v>P085</v>
      </c>
      <c r="E2311" s="116">
        <v>2020</v>
      </c>
      <c r="F2311" s="112" t="s">
        <v>8479</v>
      </c>
      <c r="G2311" s="117" t="s">
        <v>16039</v>
      </c>
      <c r="H2311" s="114" t="s">
        <v>6736</v>
      </c>
      <c r="I2311" s="113">
        <f>'20'!F52</f>
        <v>0</v>
      </c>
      <c r="N2311" s="112" t="s">
        <v>5213</v>
      </c>
      <c r="O2311" s="112" t="s">
        <v>634</v>
      </c>
    </row>
    <row r="2312" spans="2:16" ht="12.75">
      <c r="B2312" s="114" t="str">
        <f>INDEX(SUM!D:D,MATCH(SUM!$F$3,SUM!B:B,0),0)</f>
        <v>P085</v>
      </c>
      <c r="E2312" s="116">
        <v>2020</v>
      </c>
      <c r="F2312" s="112" t="s">
        <v>8480</v>
      </c>
      <c r="G2312" s="117" t="s">
        <v>16040</v>
      </c>
      <c r="H2312" s="114" t="s">
        <v>6736</v>
      </c>
      <c r="I2312" s="113">
        <f>'20'!F53</f>
        <v>0</v>
      </c>
      <c r="N2312" s="112" t="s">
        <v>5214</v>
      </c>
      <c r="O2312" s="112" t="s">
        <v>634</v>
      </c>
      <c r="P2312" s="112" t="s">
        <v>5215</v>
      </c>
    </row>
    <row r="2313" spans="2:16" ht="12.75">
      <c r="B2313" s="114" t="str">
        <f>INDEX(SUM!D:D,MATCH(SUM!$F$3,SUM!B:B,0),0)</f>
        <v>P085</v>
      </c>
      <c r="E2313" s="116">
        <v>2020</v>
      </c>
      <c r="F2313" s="112" t="s">
        <v>8481</v>
      </c>
      <c r="G2313" s="117" t="s">
        <v>16041</v>
      </c>
      <c r="H2313" s="114" t="s">
        <v>6736</v>
      </c>
      <c r="I2313" s="113">
        <f>'20'!F54</f>
        <v>0</v>
      </c>
      <c r="N2313" s="112" t="s">
        <v>5216</v>
      </c>
      <c r="O2313" s="112" t="s">
        <v>634</v>
      </c>
      <c r="P2313" s="112" t="s">
        <v>5217</v>
      </c>
    </row>
    <row r="2314" spans="2:16" ht="12.75">
      <c r="B2314" s="114" t="str">
        <f>INDEX(SUM!D:D,MATCH(SUM!$F$3,SUM!B:B,0),0)</f>
        <v>P085</v>
      </c>
      <c r="E2314" s="116">
        <v>2020</v>
      </c>
      <c r="F2314" s="112" t="s">
        <v>8482</v>
      </c>
      <c r="G2314" s="117" t="s">
        <v>16042</v>
      </c>
      <c r="H2314" s="114" t="s">
        <v>6736</v>
      </c>
      <c r="I2314" s="113">
        <f>'20'!F55</f>
        <v>0</v>
      </c>
      <c r="N2314" s="112" t="s">
        <v>5218</v>
      </c>
      <c r="O2314" s="112" t="s">
        <v>634</v>
      </c>
      <c r="P2314" s="112" t="s">
        <v>5219</v>
      </c>
    </row>
    <row r="2315" spans="2:16" ht="12.75">
      <c r="B2315" s="114" t="str">
        <f>INDEX(SUM!D:D,MATCH(SUM!$F$3,SUM!B:B,0),0)</f>
        <v>P085</v>
      </c>
      <c r="E2315" s="116">
        <v>2020</v>
      </c>
      <c r="F2315" s="112" t="s">
        <v>8483</v>
      </c>
      <c r="G2315" s="117" t="s">
        <v>16043</v>
      </c>
      <c r="H2315" s="114" t="s">
        <v>6736</v>
      </c>
      <c r="I2315" s="113">
        <f>'20'!F56</f>
        <v>0</v>
      </c>
      <c r="N2315" s="112" t="s">
        <v>5220</v>
      </c>
      <c r="O2315" s="112" t="s">
        <v>634</v>
      </c>
      <c r="P2315" s="112" t="s">
        <v>5221</v>
      </c>
    </row>
    <row r="2316" spans="2:16" ht="12.75">
      <c r="B2316" s="114" t="str">
        <f>INDEX(SUM!D:D,MATCH(SUM!$F$3,SUM!B:B,0),0)</f>
        <v>P085</v>
      </c>
      <c r="E2316" s="116">
        <v>2020</v>
      </c>
      <c r="F2316" s="112" t="s">
        <v>8484</v>
      </c>
      <c r="G2316" s="117" t="s">
        <v>16044</v>
      </c>
      <c r="H2316" s="114" t="s">
        <v>6736</v>
      </c>
      <c r="I2316" s="113">
        <f>'20'!F57</f>
        <v>0</v>
      </c>
      <c r="N2316" s="112" t="s">
        <v>5222</v>
      </c>
      <c r="O2316" s="112" t="s">
        <v>634</v>
      </c>
      <c r="P2316" s="112" t="s">
        <v>5223</v>
      </c>
    </row>
    <row r="2317" spans="2:16" ht="12.75">
      <c r="B2317" s="114" t="str">
        <f>INDEX(SUM!D:D,MATCH(SUM!$F$3,SUM!B:B,0),0)</f>
        <v>P085</v>
      </c>
      <c r="E2317" s="116">
        <v>2020</v>
      </c>
      <c r="F2317" s="112" t="s">
        <v>8485</v>
      </c>
      <c r="G2317" s="117" t="s">
        <v>16045</v>
      </c>
      <c r="H2317" s="114" t="s">
        <v>6736</v>
      </c>
      <c r="I2317" s="113">
        <f>'20'!F58</f>
        <v>0</v>
      </c>
      <c r="N2317" s="112" t="s">
        <v>5224</v>
      </c>
      <c r="O2317" s="112" t="s">
        <v>634</v>
      </c>
      <c r="P2317" s="112" t="s">
        <v>5225</v>
      </c>
    </row>
    <row r="2318" spans="2:16" ht="12.75">
      <c r="B2318" s="114" t="str">
        <f>INDEX(SUM!D:D,MATCH(SUM!$F$3,SUM!B:B,0),0)</f>
        <v>P085</v>
      </c>
      <c r="E2318" s="116">
        <v>2020</v>
      </c>
      <c r="F2318" s="112" t="s">
        <v>8486</v>
      </c>
      <c r="G2318" s="117" t="s">
        <v>16046</v>
      </c>
      <c r="H2318" s="114" t="s">
        <v>6736</v>
      </c>
      <c r="I2318" s="113">
        <f>'20'!F59</f>
        <v>0</v>
      </c>
      <c r="N2318" s="112" t="s">
        <v>5226</v>
      </c>
      <c r="O2318" s="112" t="s">
        <v>634</v>
      </c>
      <c r="P2318" s="112" t="s">
        <v>5227</v>
      </c>
    </row>
    <row r="2319" spans="2:16" ht="12.75">
      <c r="B2319" s="114" t="str">
        <f>INDEX(SUM!D:D,MATCH(SUM!$F$3,SUM!B:B,0),0)</f>
        <v>P085</v>
      </c>
      <c r="E2319" s="116">
        <v>2020</v>
      </c>
      <c r="F2319" s="112" t="s">
        <v>8487</v>
      </c>
      <c r="G2319" s="117" t="s">
        <v>16047</v>
      </c>
      <c r="H2319" s="114" t="s">
        <v>6736</v>
      </c>
      <c r="I2319" s="113">
        <f>'20'!F60</f>
        <v>0</v>
      </c>
      <c r="N2319" s="112" t="s">
        <v>5228</v>
      </c>
      <c r="O2319" s="112" t="s">
        <v>634</v>
      </c>
      <c r="P2319" s="112" t="s">
        <v>5229</v>
      </c>
    </row>
    <row r="2320" spans="2:16" ht="12.75">
      <c r="B2320" s="114" t="str">
        <f>INDEX(SUM!D:D,MATCH(SUM!$F$3,SUM!B:B,0),0)</f>
        <v>P085</v>
      </c>
      <c r="E2320" s="116">
        <v>2020</v>
      </c>
      <c r="F2320" s="112" t="s">
        <v>8488</v>
      </c>
      <c r="G2320" s="117" t="s">
        <v>16048</v>
      </c>
      <c r="H2320" s="114" t="s">
        <v>6736</v>
      </c>
      <c r="I2320" s="113">
        <f>'20'!F61</f>
        <v>0</v>
      </c>
      <c r="N2320" s="112" t="s">
        <v>5230</v>
      </c>
      <c r="O2320" s="112" t="s">
        <v>634</v>
      </c>
      <c r="P2320" s="112" t="s">
        <v>5231</v>
      </c>
    </row>
    <row r="2321" spans="2:16" ht="12.75">
      <c r="B2321" s="114" t="str">
        <f>INDEX(SUM!D:D,MATCH(SUM!$F$3,SUM!B:B,0),0)</f>
        <v>P085</v>
      </c>
      <c r="E2321" s="116">
        <v>2020</v>
      </c>
      <c r="F2321" s="112" t="s">
        <v>8489</v>
      </c>
      <c r="G2321" s="117" t="s">
        <v>16049</v>
      </c>
      <c r="H2321" s="114" t="s">
        <v>6736</v>
      </c>
      <c r="I2321" s="113">
        <f>'20'!F62</f>
        <v>0</v>
      </c>
      <c r="N2321" s="112" t="s">
        <v>5232</v>
      </c>
      <c r="O2321" s="112" t="s">
        <v>634</v>
      </c>
      <c r="P2321" s="112" t="s">
        <v>5233</v>
      </c>
    </row>
    <row r="2322" spans="2:16" ht="12.75">
      <c r="B2322" s="114" t="str">
        <f>INDEX(SUM!D:D,MATCH(SUM!$F$3,SUM!B:B,0),0)</f>
        <v>P085</v>
      </c>
      <c r="E2322" s="116">
        <v>2020</v>
      </c>
      <c r="F2322" s="112" t="s">
        <v>8490</v>
      </c>
      <c r="G2322" s="117" t="s">
        <v>16050</v>
      </c>
      <c r="H2322" s="114" t="s">
        <v>6736</v>
      </c>
      <c r="I2322" s="113">
        <f>'20'!F63</f>
        <v>0</v>
      </c>
      <c r="N2322" s="112" t="s">
        <v>5234</v>
      </c>
      <c r="O2322" s="112" t="s">
        <v>634</v>
      </c>
      <c r="P2322" s="112" t="s">
        <v>5235</v>
      </c>
    </row>
    <row r="2323" spans="2:16" ht="12.75">
      <c r="B2323" s="114" t="str">
        <f>INDEX(SUM!D:D,MATCH(SUM!$F$3,SUM!B:B,0),0)</f>
        <v>P085</v>
      </c>
      <c r="E2323" s="116">
        <v>2020</v>
      </c>
      <c r="F2323" s="112" t="s">
        <v>8491</v>
      </c>
      <c r="G2323" s="117" t="s">
        <v>16051</v>
      </c>
      <c r="H2323" s="114" t="s">
        <v>6736</v>
      </c>
      <c r="I2323" s="113">
        <f>'20'!F64</f>
        <v>0</v>
      </c>
      <c r="N2323" s="112" t="s">
        <v>5236</v>
      </c>
      <c r="O2323" s="112" t="s">
        <v>634</v>
      </c>
      <c r="P2323" s="112" t="s">
        <v>5212</v>
      </c>
    </row>
    <row r="2324" spans="2:16" ht="12.75">
      <c r="B2324" s="114" t="str">
        <f>INDEX(SUM!D:D,MATCH(SUM!$F$3,SUM!B:B,0),0)</f>
        <v>P085</v>
      </c>
      <c r="E2324" s="116">
        <v>2020</v>
      </c>
      <c r="F2324" s="112" t="s">
        <v>8492</v>
      </c>
      <c r="G2324" s="117" t="s">
        <v>16052</v>
      </c>
      <c r="H2324" s="114" t="s">
        <v>6736</v>
      </c>
      <c r="I2324" s="113">
        <f>'20'!F65</f>
        <v>0</v>
      </c>
      <c r="N2324" s="112" t="s">
        <v>5237</v>
      </c>
      <c r="O2324" s="112" t="s">
        <v>634</v>
      </c>
      <c r="P2324" s="112" t="s">
        <v>5212</v>
      </c>
    </row>
    <row r="2325" spans="2:16" ht="12.75">
      <c r="B2325" s="114" t="str">
        <f>INDEX(SUM!D:D,MATCH(SUM!$F$3,SUM!B:B,0),0)</f>
        <v>P085</v>
      </c>
      <c r="E2325" s="116">
        <v>2020</v>
      </c>
      <c r="F2325" s="112" t="s">
        <v>8493</v>
      </c>
      <c r="G2325" s="117" t="s">
        <v>16053</v>
      </c>
      <c r="H2325" s="114" t="s">
        <v>6736</v>
      </c>
      <c r="I2325" s="113">
        <f>'20'!F66</f>
        <v>0</v>
      </c>
      <c r="N2325" s="112" t="s">
        <v>5238</v>
      </c>
      <c r="O2325" s="112" t="s">
        <v>634</v>
      </c>
      <c r="P2325" s="112" t="s">
        <v>5239</v>
      </c>
    </row>
    <row r="2326" spans="2:16" ht="12.75">
      <c r="B2326" s="114" t="str">
        <f>INDEX(SUM!D:D,MATCH(SUM!$F$3,SUM!B:B,0),0)</f>
        <v>P085</v>
      </c>
      <c r="E2326" s="116">
        <v>2020</v>
      </c>
      <c r="F2326" s="112" t="s">
        <v>8494</v>
      </c>
      <c r="G2326" s="117" t="s">
        <v>16054</v>
      </c>
      <c r="H2326" s="114" t="s">
        <v>6736</v>
      </c>
      <c r="I2326" s="113">
        <f>'20'!F67</f>
        <v>0</v>
      </c>
      <c r="N2326" s="112" t="s">
        <v>5240</v>
      </c>
      <c r="O2326" s="112" t="s">
        <v>634</v>
      </c>
      <c r="P2326" s="112" t="s">
        <v>5241</v>
      </c>
    </row>
    <row r="2327" spans="2:16" ht="12.75">
      <c r="B2327" s="114" t="str">
        <f>INDEX(SUM!D:D,MATCH(SUM!$F$3,SUM!B:B,0),0)</f>
        <v>P085</v>
      </c>
      <c r="E2327" s="116">
        <v>2020</v>
      </c>
      <c r="F2327" s="112" t="s">
        <v>8495</v>
      </c>
      <c r="G2327" s="117" t="s">
        <v>16055</v>
      </c>
      <c r="H2327" s="114" t="s">
        <v>6736</v>
      </c>
      <c r="I2327" s="113">
        <f>'20'!F68</f>
        <v>0</v>
      </c>
      <c r="N2327" s="112" t="s">
        <v>5242</v>
      </c>
      <c r="O2327" s="112" t="s">
        <v>634</v>
      </c>
      <c r="P2327" s="112" t="s">
        <v>5243</v>
      </c>
    </row>
    <row r="2328" spans="2:16" ht="12.75">
      <c r="B2328" s="114" t="str">
        <f>INDEX(SUM!D:D,MATCH(SUM!$F$3,SUM!B:B,0),0)</f>
        <v>P085</v>
      </c>
      <c r="E2328" s="116">
        <v>2020</v>
      </c>
      <c r="F2328" s="112" t="s">
        <v>8496</v>
      </c>
      <c r="G2328" s="117" t="s">
        <v>16056</v>
      </c>
      <c r="H2328" s="114" t="s">
        <v>6736</v>
      </c>
      <c r="I2328" s="113">
        <f>'20'!F69</f>
        <v>0</v>
      </c>
      <c r="N2328" s="112" t="s">
        <v>5244</v>
      </c>
      <c r="O2328" s="112" t="s">
        <v>634</v>
      </c>
      <c r="P2328" s="112" t="s">
        <v>5245</v>
      </c>
    </row>
    <row r="2329" spans="2:16" ht="12.75">
      <c r="B2329" s="114" t="str">
        <f>INDEX(SUM!D:D,MATCH(SUM!$F$3,SUM!B:B,0),0)</f>
        <v>P085</v>
      </c>
      <c r="E2329" s="116">
        <v>2020</v>
      </c>
      <c r="F2329" s="112" t="s">
        <v>8497</v>
      </c>
      <c r="G2329" s="117" t="s">
        <v>16057</v>
      </c>
      <c r="H2329" s="114" t="s">
        <v>6736</v>
      </c>
      <c r="I2329" s="113">
        <f>'20'!F70</f>
        <v>0</v>
      </c>
      <c r="N2329" s="112" t="s">
        <v>5246</v>
      </c>
      <c r="O2329" s="112" t="s">
        <v>634</v>
      </c>
      <c r="P2329" s="112" t="s">
        <v>5247</v>
      </c>
    </row>
    <row r="2330" spans="2:16" ht="12.75">
      <c r="B2330" s="114" t="str">
        <f>INDEX(SUM!D:D,MATCH(SUM!$F$3,SUM!B:B,0),0)</f>
        <v>P085</v>
      </c>
      <c r="E2330" s="116">
        <v>2020</v>
      </c>
      <c r="F2330" s="112" t="s">
        <v>8498</v>
      </c>
      <c r="G2330" s="117" t="s">
        <v>16058</v>
      </c>
      <c r="H2330" s="114" t="s">
        <v>6736</v>
      </c>
      <c r="I2330" s="113">
        <f>'20'!F71</f>
        <v>0</v>
      </c>
      <c r="N2330" s="112" t="s">
        <v>5248</v>
      </c>
      <c r="O2330" s="112" t="s">
        <v>634</v>
      </c>
      <c r="P2330" s="112" t="s">
        <v>5249</v>
      </c>
    </row>
    <row r="2331" spans="2:16" ht="12.75">
      <c r="B2331" s="114" t="str">
        <f>INDEX(SUM!D:D,MATCH(SUM!$F$3,SUM!B:B,0),0)</f>
        <v>P085</v>
      </c>
      <c r="E2331" s="116">
        <v>2020</v>
      </c>
      <c r="F2331" s="112" t="s">
        <v>8499</v>
      </c>
      <c r="G2331" s="117" t="s">
        <v>16059</v>
      </c>
      <c r="H2331" s="114" t="s">
        <v>6736</v>
      </c>
      <c r="I2331" s="113">
        <f>'20'!F72</f>
        <v>0</v>
      </c>
      <c r="N2331" s="112" t="s">
        <v>5250</v>
      </c>
      <c r="O2331" s="112" t="s">
        <v>634</v>
      </c>
      <c r="P2331" s="112" t="s">
        <v>5251</v>
      </c>
    </row>
    <row r="2332" spans="2:16" ht="12.75">
      <c r="B2332" s="114" t="str">
        <f>INDEX(SUM!D:D,MATCH(SUM!$F$3,SUM!B:B,0),0)</f>
        <v>P085</v>
      </c>
      <c r="E2332" s="116">
        <v>2020</v>
      </c>
      <c r="F2332" s="112" t="s">
        <v>8500</v>
      </c>
      <c r="G2332" s="117" t="s">
        <v>16060</v>
      </c>
      <c r="H2332" s="114" t="s">
        <v>6736</v>
      </c>
      <c r="I2332" s="113">
        <f>'20'!F73</f>
        <v>0</v>
      </c>
      <c r="N2332" s="112" t="s">
        <v>5252</v>
      </c>
      <c r="O2332" s="112" t="s">
        <v>634</v>
      </c>
      <c r="P2332" s="112" t="s">
        <v>5253</v>
      </c>
    </row>
    <row r="2333" spans="2:16" ht="12.75">
      <c r="B2333" s="114" t="str">
        <f>INDEX(SUM!D:D,MATCH(SUM!$F$3,SUM!B:B,0),0)</f>
        <v>P085</v>
      </c>
      <c r="E2333" s="116">
        <v>2020</v>
      </c>
      <c r="F2333" s="112" t="s">
        <v>8501</v>
      </c>
      <c r="G2333" s="117" t="s">
        <v>16061</v>
      </c>
      <c r="H2333" s="114" t="s">
        <v>6736</v>
      </c>
      <c r="I2333" s="113">
        <f>'20'!F74</f>
        <v>0</v>
      </c>
      <c r="N2333" s="112" t="s">
        <v>5254</v>
      </c>
      <c r="O2333" s="112" t="s">
        <v>634</v>
      </c>
      <c r="P2333" s="112" t="s">
        <v>5255</v>
      </c>
    </row>
    <row r="2334" spans="2:16" ht="12.75">
      <c r="B2334" s="114" t="str">
        <f>INDEX(SUM!D:D,MATCH(SUM!$F$3,SUM!B:B,0),0)</f>
        <v>P085</v>
      </c>
      <c r="E2334" s="116">
        <v>2020</v>
      </c>
      <c r="F2334" s="112" t="s">
        <v>8502</v>
      </c>
      <c r="G2334" s="117" t="s">
        <v>16062</v>
      </c>
      <c r="H2334" s="114" t="s">
        <v>6736</v>
      </c>
      <c r="I2334" s="113">
        <f>'20'!F75</f>
        <v>0</v>
      </c>
      <c r="N2334" s="112" t="s">
        <v>5256</v>
      </c>
      <c r="O2334" s="112" t="s">
        <v>634</v>
      </c>
      <c r="P2334" s="112" t="s">
        <v>5257</v>
      </c>
    </row>
    <row r="2335" spans="2:16" ht="12.75">
      <c r="B2335" s="114" t="str">
        <f>INDEX(SUM!D:D,MATCH(SUM!$F$3,SUM!B:B,0),0)</f>
        <v>P085</v>
      </c>
      <c r="E2335" s="116">
        <v>2020</v>
      </c>
      <c r="F2335" s="112" t="s">
        <v>8503</v>
      </c>
      <c r="G2335" s="117" t="s">
        <v>16063</v>
      </c>
      <c r="H2335" s="114" t="s">
        <v>6736</v>
      </c>
      <c r="I2335" s="113">
        <f>'20'!F76</f>
        <v>0</v>
      </c>
      <c r="N2335" s="112" t="s">
        <v>5258</v>
      </c>
      <c r="O2335" s="112" t="s">
        <v>634</v>
      </c>
      <c r="P2335" s="112" t="s">
        <v>5255</v>
      </c>
    </row>
    <row r="2336" spans="2:16" ht="12.75">
      <c r="B2336" s="114" t="str">
        <f>INDEX(SUM!D:D,MATCH(SUM!$F$3,SUM!B:B,0),0)</f>
        <v>P085</v>
      </c>
      <c r="E2336" s="116">
        <v>2020</v>
      </c>
      <c r="F2336" s="112" t="s">
        <v>8504</v>
      </c>
      <c r="G2336" s="117" t="s">
        <v>16064</v>
      </c>
      <c r="H2336" s="114" t="s">
        <v>6736</v>
      </c>
      <c r="I2336" s="113">
        <f>'20'!F77</f>
        <v>0</v>
      </c>
      <c r="N2336" s="112" t="s">
        <v>5259</v>
      </c>
      <c r="O2336" s="112" t="s">
        <v>634</v>
      </c>
      <c r="P2336" s="112" t="s">
        <v>5260</v>
      </c>
    </row>
    <row r="2337" spans="2:16" ht="12.75">
      <c r="B2337" s="114" t="str">
        <f>INDEX(SUM!D:D,MATCH(SUM!$F$3,SUM!B:B,0),0)</f>
        <v>P085</v>
      </c>
      <c r="E2337" s="116">
        <v>2020</v>
      </c>
      <c r="F2337" s="112" t="s">
        <v>8505</v>
      </c>
      <c r="G2337" s="117" t="s">
        <v>16065</v>
      </c>
      <c r="H2337" s="114" t="s">
        <v>6736</v>
      </c>
      <c r="I2337" s="113">
        <f>'20'!F78</f>
        <v>0</v>
      </c>
      <c r="N2337" s="112" t="s">
        <v>5261</v>
      </c>
      <c r="O2337" s="112" t="s">
        <v>634</v>
      </c>
      <c r="P2337" s="112" t="s">
        <v>5262</v>
      </c>
    </row>
    <row r="2338" spans="2:16" ht="12.75">
      <c r="B2338" s="114" t="str">
        <f>INDEX(SUM!D:D,MATCH(SUM!$F$3,SUM!B:B,0),0)</f>
        <v>P085</v>
      </c>
      <c r="E2338" s="116">
        <v>2020</v>
      </c>
      <c r="F2338" s="112" t="s">
        <v>8506</v>
      </c>
      <c r="G2338" s="117" t="s">
        <v>16066</v>
      </c>
      <c r="H2338" s="114" t="s">
        <v>6736</v>
      </c>
      <c r="I2338" s="113">
        <f>'20'!F79</f>
        <v>0</v>
      </c>
      <c r="N2338" s="112" t="s">
        <v>5263</v>
      </c>
      <c r="O2338" s="112" t="s">
        <v>634</v>
      </c>
      <c r="P2338" s="112" t="s">
        <v>5264</v>
      </c>
    </row>
    <row r="2339" spans="2:16" ht="12.75">
      <c r="B2339" s="114" t="str">
        <f>INDEX(SUM!D:D,MATCH(SUM!$F$3,SUM!B:B,0),0)</f>
        <v>P085</v>
      </c>
      <c r="E2339" s="116">
        <v>2020</v>
      </c>
      <c r="F2339" s="112" t="s">
        <v>8507</v>
      </c>
      <c r="G2339" s="117" t="s">
        <v>16067</v>
      </c>
      <c r="H2339" s="114" t="s">
        <v>6736</v>
      </c>
      <c r="I2339" s="113">
        <f>'20'!F80</f>
        <v>0</v>
      </c>
      <c r="N2339" s="112" t="s">
        <v>5265</v>
      </c>
      <c r="O2339" s="112" t="s">
        <v>634</v>
      </c>
      <c r="P2339" s="112" t="s">
        <v>5266</v>
      </c>
    </row>
    <row r="2340" spans="2:16" ht="12.75">
      <c r="B2340" s="114" t="str">
        <f>INDEX(SUM!D:D,MATCH(SUM!$F$3,SUM!B:B,0),0)</f>
        <v>P085</v>
      </c>
      <c r="E2340" s="116">
        <v>2020</v>
      </c>
      <c r="F2340" s="112" t="s">
        <v>8508</v>
      </c>
      <c r="G2340" s="117" t="s">
        <v>16068</v>
      </c>
      <c r="H2340" s="114" t="s">
        <v>6736</v>
      </c>
      <c r="I2340" s="113">
        <f>'20'!F81</f>
        <v>0</v>
      </c>
      <c r="N2340" s="112" t="s">
        <v>5267</v>
      </c>
      <c r="O2340" s="112" t="s">
        <v>634</v>
      </c>
      <c r="P2340" s="112" t="s">
        <v>5268</v>
      </c>
    </row>
    <row r="2341" spans="2:16" ht="12.75">
      <c r="B2341" s="114" t="str">
        <f>INDEX(SUM!D:D,MATCH(SUM!$F$3,SUM!B:B,0),0)</f>
        <v>P085</v>
      </c>
      <c r="E2341" s="116">
        <v>2020</v>
      </c>
      <c r="F2341" s="112" t="s">
        <v>8509</v>
      </c>
      <c r="G2341" s="117" t="s">
        <v>16069</v>
      </c>
      <c r="H2341" s="114" t="s">
        <v>6736</v>
      </c>
      <c r="I2341" s="113">
        <f>'20'!F82</f>
        <v>0</v>
      </c>
      <c r="N2341" s="112" t="s">
        <v>5269</v>
      </c>
      <c r="O2341" s="112" t="s">
        <v>634</v>
      </c>
      <c r="P2341" s="112" t="s">
        <v>5270</v>
      </c>
    </row>
    <row r="2342" spans="2:16" ht="12.75">
      <c r="B2342" s="114" t="str">
        <f>INDEX(SUM!D:D,MATCH(SUM!$F$3,SUM!B:B,0),0)</f>
        <v>P085</v>
      </c>
      <c r="E2342" s="116">
        <v>2020</v>
      </c>
      <c r="F2342" s="112" t="s">
        <v>8510</v>
      </c>
      <c r="G2342" s="117" t="s">
        <v>16070</v>
      </c>
      <c r="H2342" s="114" t="s">
        <v>6736</v>
      </c>
      <c r="I2342" s="113">
        <f>'20'!F83</f>
        <v>0</v>
      </c>
      <c r="N2342" s="112" t="s">
        <v>5271</v>
      </c>
      <c r="O2342" s="112" t="s">
        <v>634</v>
      </c>
      <c r="P2342" s="112" t="s">
        <v>5272</v>
      </c>
    </row>
    <row r="2343" spans="2:16" ht="12.75">
      <c r="B2343" s="114" t="str">
        <f>INDEX(SUM!D:D,MATCH(SUM!$F$3,SUM!B:B,0),0)</f>
        <v>P085</v>
      </c>
      <c r="E2343" s="116">
        <v>2020</v>
      </c>
      <c r="F2343" s="112" t="s">
        <v>8511</v>
      </c>
      <c r="G2343" s="117" t="s">
        <v>16071</v>
      </c>
      <c r="H2343" s="114" t="s">
        <v>6736</v>
      </c>
      <c r="I2343" s="113">
        <f>'20'!F84</f>
        <v>0</v>
      </c>
      <c r="N2343" s="112" t="s">
        <v>5273</v>
      </c>
      <c r="O2343" s="112" t="s">
        <v>634</v>
      </c>
      <c r="P2343" s="112" t="s">
        <v>5274</v>
      </c>
    </row>
    <row r="2344" spans="2:16" ht="12.75">
      <c r="B2344" s="114" t="str">
        <f>INDEX(SUM!D:D,MATCH(SUM!$F$3,SUM!B:B,0),0)</f>
        <v>P085</v>
      </c>
      <c r="E2344" s="116">
        <v>2020</v>
      </c>
      <c r="F2344" s="112" t="s">
        <v>8512</v>
      </c>
      <c r="G2344" s="117" t="s">
        <v>16072</v>
      </c>
      <c r="H2344" s="114" t="s">
        <v>6736</v>
      </c>
      <c r="I2344" s="113">
        <f>'20'!F85</f>
        <v>0</v>
      </c>
      <c r="N2344" s="112" t="s">
        <v>5275</v>
      </c>
      <c r="O2344" s="112" t="s">
        <v>634</v>
      </c>
      <c r="P2344" s="112" t="s">
        <v>5276</v>
      </c>
    </row>
    <row r="2345" spans="2:16" ht="12.75">
      <c r="B2345" s="114" t="str">
        <f>INDEX(SUM!D:D,MATCH(SUM!$F$3,SUM!B:B,0),0)</f>
        <v>P085</v>
      </c>
      <c r="E2345" s="116">
        <v>2020</v>
      </c>
      <c r="F2345" s="112" t="s">
        <v>8513</v>
      </c>
      <c r="G2345" s="117" t="s">
        <v>16073</v>
      </c>
      <c r="H2345" s="114" t="s">
        <v>6736</v>
      </c>
      <c r="I2345" s="113">
        <f>'20'!F86</f>
        <v>0</v>
      </c>
      <c r="N2345" s="112" t="s">
        <v>5277</v>
      </c>
      <c r="O2345" s="112" t="s">
        <v>634</v>
      </c>
      <c r="P2345" s="112" t="s">
        <v>5278</v>
      </c>
    </row>
    <row r="2346" spans="2:16" ht="12.75">
      <c r="B2346" s="114" t="str">
        <f>INDEX(SUM!D:D,MATCH(SUM!$F$3,SUM!B:B,0),0)</f>
        <v>P085</v>
      </c>
      <c r="E2346" s="116">
        <v>2020</v>
      </c>
      <c r="F2346" s="112" t="s">
        <v>8514</v>
      </c>
      <c r="G2346" s="117" t="s">
        <v>16074</v>
      </c>
      <c r="H2346" s="114" t="s">
        <v>6736</v>
      </c>
      <c r="I2346" s="113">
        <f>'20'!F87</f>
        <v>0</v>
      </c>
      <c r="N2346" s="112" t="s">
        <v>5279</v>
      </c>
      <c r="O2346" s="112" t="s">
        <v>634</v>
      </c>
      <c r="P2346" s="112" t="s">
        <v>5278</v>
      </c>
    </row>
    <row r="2347" spans="2:16" ht="12.75">
      <c r="B2347" s="114" t="str">
        <f>INDEX(SUM!D:D,MATCH(SUM!$F$3,SUM!B:B,0),0)</f>
        <v>P085</v>
      </c>
      <c r="E2347" s="116">
        <v>2020</v>
      </c>
      <c r="F2347" s="112" t="s">
        <v>8515</v>
      </c>
      <c r="G2347" s="117" t="s">
        <v>16075</v>
      </c>
      <c r="H2347" s="114" t="s">
        <v>6736</v>
      </c>
      <c r="I2347" s="113">
        <f>'20'!F88</f>
        <v>0</v>
      </c>
      <c r="N2347" s="112" t="s">
        <v>5280</v>
      </c>
      <c r="O2347" s="112" t="s">
        <v>634</v>
      </c>
      <c r="P2347" s="112" t="s">
        <v>3947</v>
      </c>
    </row>
    <row r="2348" spans="2:16" ht="12.75">
      <c r="B2348" s="114" t="str">
        <f>INDEX(SUM!D:D,MATCH(SUM!$F$3,SUM!B:B,0),0)</f>
        <v>P085</v>
      </c>
      <c r="E2348" s="116">
        <v>2020</v>
      </c>
      <c r="F2348" s="112" t="s">
        <v>8516</v>
      </c>
      <c r="G2348" s="117" t="s">
        <v>16076</v>
      </c>
      <c r="H2348" s="114" t="s">
        <v>6736</v>
      </c>
      <c r="I2348" s="113">
        <f>'20'!F89</f>
        <v>0</v>
      </c>
      <c r="N2348" s="112" t="s">
        <v>5281</v>
      </c>
      <c r="O2348" s="112" t="s">
        <v>634</v>
      </c>
      <c r="P2348" s="112" t="s">
        <v>5282</v>
      </c>
    </row>
    <row r="2349" spans="2:16" ht="12.75">
      <c r="B2349" s="114" t="str">
        <f>INDEX(SUM!D:D,MATCH(SUM!$F$3,SUM!B:B,0),0)</f>
        <v>P085</v>
      </c>
      <c r="E2349" s="116">
        <v>2020</v>
      </c>
      <c r="F2349" s="112" t="s">
        <v>8517</v>
      </c>
      <c r="G2349" s="117" t="s">
        <v>16077</v>
      </c>
      <c r="H2349" s="114" t="s">
        <v>6736</v>
      </c>
      <c r="I2349" s="113">
        <f>'20'!F90</f>
        <v>0</v>
      </c>
      <c r="N2349" s="112" t="s">
        <v>5283</v>
      </c>
      <c r="O2349" s="112" t="s">
        <v>634</v>
      </c>
      <c r="P2349" s="112" t="s">
        <v>5284</v>
      </c>
    </row>
    <row r="2350" spans="2:16" ht="12.75">
      <c r="B2350" s="114" t="str">
        <f>INDEX(SUM!D:D,MATCH(SUM!$F$3,SUM!B:B,0),0)</f>
        <v>P085</v>
      </c>
      <c r="E2350" s="116">
        <v>2020</v>
      </c>
      <c r="F2350" s="112" t="s">
        <v>8518</v>
      </c>
      <c r="G2350" s="117" t="s">
        <v>16078</v>
      </c>
      <c r="H2350" s="114" t="s">
        <v>6736</v>
      </c>
      <c r="I2350" s="113">
        <f>'20'!F91</f>
        <v>0</v>
      </c>
      <c r="N2350" s="112" t="s">
        <v>5285</v>
      </c>
      <c r="O2350" s="112" t="s">
        <v>634</v>
      </c>
      <c r="P2350" s="112" t="s">
        <v>5286</v>
      </c>
    </row>
    <row r="2351" spans="2:16" ht="12.75">
      <c r="B2351" s="114" t="str">
        <f>INDEX(SUM!D:D,MATCH(SUM!$F$3,SUM!B:B,0),0)</f>
        <v>P085</v>
      </c>
      <c r="E2351" s="116">
        <v>2020</v>
      </c>
      <c r="F2351" s="112" t="s">
        <v>8519</v>
      </c>
      <c r="G2351" s="117" t="s">
        <v>16079</v>
      </c>
      <c r="H2351" s="114" t="s">
        <v>6736</v>
      </c>
      <c r="I2351" s="113">
        <f>'20'!F92</f>
        <v>0</v>
      </c>
      <c r="N2351" s="112" t="s">
        <v>5287</v>
      </c>
      <c r="O2351" s="112" t="s">
        <v>634</v>
      </c>
      <c r="P2351" s="112" t="s">
        <v>5288</v>
      </c>
    </row>
    <row r="2352" spans="2:16" ht="12.75">
      <c r="B2352" s="114" t="str">
        <f>INDEX(SUM!D:D,MATCH(SUM!$F$3,SUM!B:B,0),0)</f>
        <v>P085</v>
      </c>
      <c r="E2352" s="116">
        <v>2020</v>
      </c>
      <c r="F2352" s="112" t="s">
        <v>8520</v>
      </c>
      <c r="G2352" s="117" t="s">
        <v>16080</v>
      </c>
      <c r="H2352" s="114" t="s">
        <v>6736</v>
      </c>
      <c r="I2352" s="113">
        <f>'20'!F93</f>
        <v>0</v>
      </c>
      <c r="N2352" s="112" t="s">
        <v>5289</v>
      </c>
      <c r="O2352" s="112" t="s">
        <v>634</v>
      </c>
      <c r="P2352" s="112" t="s">
        <v>5290</v>
      </c>
    </row>
    <row r="2353" spans="2:16" ht="12.75">
      <c r="B2353" s="114" t="str">
        <f>INDEX(SUM!D:D,MATCH(SUM!$F$3,SUM!B:B,0),0)</f>
        <v>P085</v>
      </c>
      <c r="E2353" s="116">
        <v>2020</v>
      </c>
      <c r="F2353" s="112" t="s">
        <v>8521</v>
      </c>
      <c r="G2353" s="117" t="s">
        <v>16081</v>
      </c>
      <c r="H2353" s="114" t="s">
        <v>6736</v>
      </c>
      <c r="I2353" s="113">
        <f>'20'!F94</f>
        <v>0</v>
      </c>
      <c r="N2353" s="112" t="s">
        <v>5291</v>
      </c>
      <c r="O2353" s="112" t="s">
        <v>634</v>
      </c>
      <c r="P2353" s="112" t="s">
        <v>5292</v>
      </c>
    </row>
    <row r="2354" spans="2:16" ht="12.75">
      <c r="B2354" s="114" t="str">
        <f>INDEX(SUM!D:D,MATCH(SUM!$F$3,SUM!B:B,0),0)</f>
        <v>P085</v>
      </c>
      <c r="E2354" s="116">
        <v>2020</v>
      </c>
      <c r="F2354" s="112" t="s">
        <v>8522</v>
      </c>
      <c r="G2354" s="117" t="s">
        <v>16082</v>
      </c>
      <c r="H2354" s="114" t="s">
        <v>6736</v>
      </c>
      <c r="I2354" s="113">
        <f>'20'!F95</f>
        <v>0</v>
      </c>
      <c r="N2354" s="112" t="s">
        <v>5293</v>
      </c>
      <c r="O2354" s="112" t="s">
        <v>634</v>
      </c>
      <c r="P2354" s="112" t="s">
        <v>5294</v>
      </c>
    </row>
    <row r="2355" spans="2:16" ht="12.75">
      <c r="B2355" s="114" t="str">
        <f>INDEX(SUM!D:D,MATCH(SUM!$F$3,SUM!B:B,0),0)</f>
        <v>P085</v>
      </c>
      <c r="E2355" s="116">
        <v>2020</v>
      </c>
      <c r="F2355" s="112" t="s">
        <v>8523</v>
      </c>
      <c r="G2355" s="117" t="s">
        <v>16083</v>
      </c>
      <c r="H2355" s="114" t="s">
        <v>6736</v>
      </c>
      <c r="I2355" s="113">
        <f>'20'!F96</f>
        <v>0</v>
      </c>
      <c r="N2355" s="112" t="s">
        <v>5295</v>
      </c>
      <c r="O2355" s="112" t="s">
        <v>634</v>
      </c>
      <c r="P2355" s="112" t="s">
        <v>5296</v>
      </c>
    </row>
    <row r="2356" spans="2:16" ht="12.75">
      <c r="B2356" s="114" t="str">
        <f>INDEX(SUM!D:D,MATCH(SUM!$F$3,SUM!B:B,0),0)</f>
        <v>P085</v>
      </c>
      <c r="E2356" s="116">
        <v>2020</v>
      </c>
      <c r="F2356" s="112" t="s">
        <v>8524</v>
      </c>
      <c r="G2356" s="117" t="s">
        <v>16084</v>
      </c>
      <c r="H2356" s="114" t="s">
        <v>6736</v>
      </c>
      <c r="I2356" s="113">
        <f>'20'!F97</f>
        <v>0</v>
      </c>
      <c r="N2356" s="112" t="s">
        <v>5297</v>
      </c>
      <c r="O2356" s="112" t="s">
        <v>634</v>
      </c>
      <c r="P2356" s="112" t="s">
        <v>5298</v>
      </c>
    </row>
    <row r="2357" spans="2:16" ht="12.75">
      <c r="B2357" s="114" t="str">
        <f>INDEX(SUM!D:D,MATCH(SUM!$F$3,SUM!B:B,0),0)</f>
        <v>P085</v>
      </c>
      <c r="E2357" s="116">
        <v>2020</v>
      </c>
      <c r="F2357" s="112" t="s">
        <v>8525</v>
      </c>
      <c r="G2357" s="117" t="s">
        <v>16085</v>
      </c>
      <c r="H2357" s="114" t="s">
        <v>6736</v>
      </c>
      <c r="I2357" s="113">
        <f>'20'!F98</f>
        <v>0</v>
      </c>
      <c r="N2357" s="112" t="s">
        <v>5299</v>
      </c>
      <c r="O2357" s="112" t="s">
        <v>634</v>
      </c>
      <c r="P2357" s="112" t="s">
        <v>5300</v>
      </c>
    </row>
    <row r="2358" spans="2:16" ht="12.75">
      <c r="B2358" s="114" t="str">
        <f>INDEX(SUM!D:D,MATCH(SUM!$F$3,SUM!B:B,0),0)</f>
        <v>P085</v>
      </c>
      <c r="E2358" s="116">
        <v>2020</v>
      </c>
      <c r="F2358" s="112" t="s">
        <v>8526</v>
      </c>
      <c r="G2358" s="117" t="s">
        <v>16086</v>
      </c>
      <c r="H2358" s="114" t="s">
        <v>6736</v>
      </c>
      <c r="I2358" s="113">
        <f>'20'!F99</f>
        <v>0</v>
      </c>
      <c r="N2358" s="112" t="s">
        <v>5301</v>
      </c>
      <c r="O2358" s="112" t="s">
        <v>634</v>
      </c>
      <c r="P2358" s="112" t="s">
        <v>5302</v>
      </c>
    </row>
    <row r="2359" spans="2:16" ht="12.75">
      <c r="B2359" s="114" t="str">
        <f>INDEX(SUM!D:D,MATCH(SUM!$F$3,SUM!B:B,0),0)</f>
        <v>P085</v>
      </c>
      <c r="E2359" s="116">
        <v>2020</v>
      </c>
      <c r="F2359" s="112" t="s">
        <v>8527</v>
      </c>
      <c r="G2359" s="117" t="s">
        <v>16087</v>
      </c>
      <c r="H2359" s="114" t="s">
        <v>6736</v>
      </c>
      <c r="I2359" s="113">
        <f>'20'!F100</f>
        <v>0</v>
      </c>
      <c r="N2359" s="112" t="s">
        <v>5303</v>
      </c>
      <c r="O2359" s="112" t="s">
        <v>634</v>
      </c>
      <c r="P2359" s="112" t="s">
        <v>5204</v>
      </c>
    </row>
    <row r="2360" spans="2:16" ht="12.75">
      <c r="B2360" s="114" t="str">
        <f>INDEX(SUM!D:D,MATCH(SUM!$F$3,SUM!B:B,0),0)</f>
        <v>P085</v>
      </c>
      <c r="E2360" s="116">
        <v>2020</v>
      </c>
      <c r="F2360" s="112" t="s">
        <v>8528</v>
      </c>
      <c r="G2360" s="117" t="s">
        <v>16088</v>
      </c>
      <c r="H2360" s="114" t="s">
        <v>6737</v>
      </c>
      <c r="I2360" s="113">
        <f>'20'!G11</f>
        <v>4</v>
      </c>
      <c r="N2360" s="112" t="s">
        <v>5304</v>
      </c>
      <c r="O2360" s="112" t="s">
        <v>634</v>
      </c>
      <c r="P2360" s="112" t="s">
        <v>5305</v>
      </c>
    </row>
    <row r="2361" spans="2:16" ht="12.75">
      <c r="B2361" s="114" t="str">
        <f>INDEX(SUM!D:D,MATCH(SUM!$F$3,SUM!B:B,0),0)</f>
        <v>P085</v>
      </c>
      <c r="E2361" s="116">
        <v>2020</v>
      </c>
      <c r="F2361" s="112" t="s">
        <v>8529</v>
      </c>
      <c r="G2361" s="117" t="s">
        <v>16089</v>
      </c>
      <c r="H2361" s="114" t="s">
        <v>6737</v>
      </c>
      <c r="I2361" s="113">
        <f>'20'!G12</f>
        <v>0</v>
      </c>
      <c r="N2361" s="112" t="s">
        <v>5306</v>
      </c>
      <c r="O2361" s="112" t="s">
        <v>634</v>
      </c>
      <c r="P2361" s="112" t="s">
        <v>5307</v>
      </c>
    </row>
    <row r="2362" spans="2:16" ht="12.75">
      <c r="B2362" s="114" t="str">
        <f>INDEX(SUM!D:D,MATCH(SUM!$F$3,SUM!B:B,0),0)</f>
        <v>P085</v>
      </c>
      <c r="E2362" s="116">
        <v>2020</v>
      </c>
      <c r="F2362" s="112" t="s">
        <v>8530</v>
      </c>
      <c r="G2362" s="117" t="s">
        <v>16090</v>
      </c>
      <c r="H2362" s="114" t="s">
        <v>6737</v>
      </c>
      <c r="I2362" s="113">
        <f>'20'!G13</f>
        <v>0</v>
      </c>
      <c r="N2362" s="112" t="s">
        <v>5308</v>
      </c>
      <c r="O2362" s="112" t="s">
        <v>634</v>
      </c>
      <c r="P2362" s="112" t="s">
        <v>5309</v>
      </c>
    </row>
    <row r="2363" spans="2:16" ht="12.75">
      <c r="B2363" s="114" t="str">
        <f>INDEX(SUM!D:D,MATCH(SUM!$F$3,SUM!B:B,0),0)</f>
        <v>P085</v>
      </c>
      <c r="E2363" s="116">
        <v>2020</v>
      </c>
      <c r="F2363" s="112" t="s">
        <v>8531</v>
      </c>
      <c r="G2363" s="117" t="s">
        <v>16091</v>
      </c>
      <c r="H2363" s="114" t="s">
        <v>6737</v>
      </c>
      <c r="I2363" s="113">
        <f>'20'!G14</f>
        <v>0</v>
      </c>
      <c r="N2363" s="112" t="s">
        <v>5310</v>
      </c>
      <c r="O2363" s="112" t="s">
        <v>634</v>
      </c>
      <c r="P2363" s="112" t="s">
        <v>5311</v>
      </c>
    </row>
    <row r="2364" spans="2:16" ht="12.75">
      <c r="B2364" s="114" t="str">
        <f>INDEX(SUM!D:D,MATCH(SUM!$F$3,SUM!B:B,0),0)</f>
        <v>P085</v>
      </c>
      <c r="E2364" s="116">
        <v>2020</v>
      </c>
      <c r="F2364" s="112" t="s">
        <v>8532</v>
      </c>
      <c r="G2364" s="117" t="s">
        <v>16092</v>
      </c>
      <c r="H2364" s="114" t="s">
        <v>6737</v>
      </c>
      <c r="I2364" s="113">
        <f>'20'!G15</f>
        <v>0</v>
      </c>
      <c r="N2364" s="112" t="s">
        <v>5312</v>
      </c>
      <c r="O2364" s="112" t="s">
        <v>634</v>
      </c>
      <c r="P2364" s="112" t="s">
        <v>5313</v>
      </c>
    </row>
    <row r="2365" spans="2:16" ht="12.75">
      <c r="B2365" s="114" t="str">
        <f>INDEX(SUM!D:D,MATCH(SUM!$F$3,SUM!B:B,0),0)</f>
        <v>P085</v>
      </c>
      <c r="E2365" s="116">
        <v>2020</v>
      </c>
      <c r="F2365" s="112" t="s">
        <v>8533</v>
      </c>
      <c r="G2365" s="117" t="s">
        <v>16093</v>
      </c>
      <c r="H2365" s="114" t="s">
        <v>6737</v>
      </c>
      <c r="I2365" s="113">
        <f>'20'!G16</f>
        <v>0</v>
      </c>
      <c r="N2365" s="112" t="s">
        <v>5314</v>
      </c>
      <c r="O2365" s="112" t="s">
        <v>634</v>
      </c>
      <c r="P2365" s="112" t="s">
        <v>5311</v>
      </c>
    </row>
    <row r="2366" spans="2:16" ht="12.75">
      <c r="B2366" s="114" t="str">
        <f>INDEX(SUM!D:D,MATCH(SUM!$F$3,SUM!B:B,0),0)</f>
        <v>P085</v>
      </c>
      <c r="E2366" s="116">
        <v>2020</v>
      </c>
      <c r="F2366" s="112" t="s">
        <v>8534</v>
      </c>
      <c r="G2366" s="117" t="s">
        <v>16094</v>
      </c>
      <c r="H2366" s="114" t="s">
        <v>6737</v>
      </c>
      <c r="I2366" s="113">
        <f>'20'!G17</f>
        <v>0</v>
      </c>
      <c r="N2366" s="112" t="s">
        <v>5315</v>
      </c>
      <c r="O2366" s="112" t="s">
        <v>634</v>
      </c>
      <c r="P2366" s="112" t="s">
        <v>5316</v>
      </c>
    </row>
    <row r="2367" spans="2:16" ht="12.75">
      <c r="B2367" s="114" t="str">
        <f>INDEX(SUM!D:D,MATCH(SUM!$F$3,SUM!B:B,0),0)</f>
        <v>P085</v>
      </c>
      <c r="E2367" s="116">
        <v>2020</v>
      </c>
      <c r="F2367" s="112" t="s">
        <v>8535</v>
      </c>
      <c r="G2367" s="117" t="s">
        <v>16095</v>
      </c>
      <c r="H2367" s="114" t="s">
        <v>6737</v>
      </c>
      <c r="I2367" s="113">
        <f>'20'!G18</f>
        <v>0</v>
      </c>
      <c r="N2367" s="112" t="s">
        <v>5317</v>
      </c>
      <c r="O2367" s="112" t="s">
        <v>634</v>
      </c>
      <c r="P2367" s="112" t="s">
        <v>5318</v>
      </c>
    </row>
    <row r="2368" spans="2:16" ht="12.75">
      <c r="B2368" s="114" t="str">
        <f>INDEX(SUM!D:D,MATCH(SUM!$F$3,SUM!B:B,0),0)</f>
        <v>P085</v>
      </c>
      <c r="E2368" s="116">
        <v>2020</v>
      </c>
      <c r="F2368" s="112" t="s">
        <v>8536</v>
      </c>
      <c r="G2368" s="117" t="s">
        <v>16096</v>
      </c>
      <c r="H2368" s="114" t="s">
        <v>6737</v>
      </c>
      <c r="I2368" s="113">
        <f>'20'!G19</f>
        <v>0</v>
      </c>
      <c r="N2368" s="112" t="s">
        <v>5319</v>
      </c>
      <c r="O2368" s="112" t="s">
        <v>634</v>
      </c>
      <c r="P2368" s="112" t="s">
        <v>5320</v>
      </c>
    </row>
    <row r="2369" spans="2:16" ht="12.75">
      <c r="B2369" s="114" t="str">
        <f>INDEX(SUM!D:D,MATCH(SUM!$F$3,SUM!B:B,0),0)</f>
        <v>P085</v>
      </c>
      <c r="E2369" s="116">
        <v>2020</v>
      </c>
      <c r="F2369" s="112" t="s">
        <v>8537</v>
      </c>
      <c r="G2369" s="117" t="s">
        <v>16097</v>
      </c>
      <c r="H2369" s="114" t="s">
        <v>6737</v>
      </c>
      <c r="I2369" s="113">
        <f>'20'!G20</f>
        <v>0</v>
      </c>
      <c r="N2369" s="112" t="s">
        <v>5321</v>
      </c>
      <c r="O2369" s="112" t="s">
        <v>634</v>
      </c>
      <c r="P2369" s="112" t="s">
        <v>5322</v>
      </c>
    </row>
    <row r="2370" spans="2:16" ht="12.75">
      <c r="B2370" s="114" t="str">
        <f>INDEX(SUM!D:D,MATCH(SUM!$F$3,SUM!B:B,0),0)</f>
        <v>P085</v>
      </c>
      <c r="E2370" s="116">
        <v>2020</v>
      </c>
      <c r="F2370" s="112" t="s">
        <v>8538</v>
      </c>
      <c r="G2370" s="117" t="s">
        <v>16098</v>
      </c>
      <c r="H2370" s="114" t="s">
        <v>6737</v>
      </c>
      <c r="I2370" s="113">
        <f>'20'!G21</f>
        <v>0</v>
      </c>
      <c r="N2370" s="112" t="s">
        <v>5323</v>
      </c>
      <c r="O2370" s="112" t="s">
        <v>634</v>
      </c>
      <c r="P2370" s="112" t="s">
        <v>5324</v>
      </c>
    </row>
    <row r="2371" spans="2:16" ht="12.75">
      <c r="B2371" s="114" t="str">
        <f>INDEX(SUM!D:D,MATCH(SUM!$F$3,SUM!B:B,0),0)</f>
        <v>P085</v>
      </c>
      <c r="E2371" s="116">
        <v>2020</v>
      </c>
      <c r="F2371" s="112" t="s">
        <v>8539</v>
      </c>
      <c r="G2371" s="117" t="s">
        <v>16099</v>
      </c>
      <c r="H2371" s="114" t="s">
        <v>6737</v>
      </c>
      <c r="I2371" s="113">
        <f>'20'!G22</f>
        <v>0</v>
      </c>
      <c r="N2371" s="112" t="s">
        <v>5325</v>
      </c>
      <c r="O2371" s="112" t="s">
        <v>634</v>
      </c>
      <c r="P2371" s="112" t="s">
        <v>5326</v>
      </c>
    </row>
    <row r="2372" spans="2:16" ht="12.75">
      <c r="B2372" s="114" t="str">
        <f>INDEX(SUM!D:D,MATCH(SUM!$F$3,SUM!B:B,0),0)</f>
        <v>P085</v>
      </c>
      <c r="E2372" s="116">
        <v>2020</v>
      </c>
      <c r="F2372" s="112" t="s">
        <v>8540</v>
      </c>
      <c r="G2372" s="117" t="s">
        <v>16100</v>
      </c>
      <c r="H2372" s="114" t="s">
        <v>6737</v>
      </c>
      <c r="I2372" s="113">
        <f>'20'!G23</f>
        <v>0</v>
      </c>
      <c r="N2372" s="112" t="s">
        <v>5327</v>
      </c>
      <c r="O2372" s="112" t="s">
        <v>634</v>
      </c>
      <c r="P2372" s="112" t="s">
        <v>5328</v>
      </c>
    </row>
    <row r="2373" spans="2:16" ht="12.75">
      <c r="B2373" s="114" t="str">
        <f>INDEX(SUM!D:D,MATCH(SUM!$F$3,SUM!B:B,0),0)</f>
        <v>P085</v>
      </c>
      <c r="E2373" s="116">
        <v>2020</v>
      </c>
      <c r="F2373" s="112" t="s">
        <v>8541</v>
      </c>
      <c r="G2373" s="117" t="s">
        <v>16101</v>
      </c>
      <c r="H2373" s="114" t="s">
        <v>6737</v>
      </c>
      <c r="I2373" s="113">
        <f>'20'!G24</f>
        <v>0</v>
      </c>
      <c r="N2373" s="112" t="s">
        <v>5329</v>
      </c>
      <c r="O2373" s="112" t="s">
        <v>634</v>
      </c>
      <c r="P2373" s="112" t="s">
        <v>5330</v>
      </c>
    </row>
    <row r="2374" spans="2:16" ht="12.75">
      <c r="B2374" s="114" t="str">
        <f>INDEX(SUM!D:D,MATCH(SUM!$F$3,SUM!B:B,0),0)</f>
        <v>P085</v>
      </c>
      <c r="E2374" s="116">
        <v>2020</v>
      </c>
      <c r="F2374" s="112" t="s">
        <v>8542</v>
      </c>
      <c r="G2374" s="117" t="s">
        <v>16102</v>
      </c>
      <c r="H2374" s="114" t="s">
        <v>6737</v>
      </c>
      <c r="I2374" s="113">
        <f>'20'!G25</f>
        <v>0</v>
      </c>
      <c r="N2374" s="112" t="s">
        <v>5331</v>
      </c>
      <c r="O2374" s="112" t="s">
        <v>634</v>
      </c>
      <c r="P2374" s="112" t="s">
        <v>5332</v>
      </c>
    </row>
    <row r="2375" spans="2:16" ht="12.75">
      <c r="B2375" s="114" t="str">
        <f>INDEX(SUM!D:D,MATCH(SUM!$F$3,SUM!B:B,0),0)</f>
        <v>P085</v>
      </c>
      <c r="E2375" s="116">
        <v>2020</v>
      </c>
      <c r="F2375" s="112" t="s">
        <v>8543</v>
      </c>
      <c r="G2375" s="117" t="s">
        <v>16103</v>
      </c>
      <c r="H2375" s="114" t="s">
        <v>6737</v>
      </c>
      <c r="I2375" s="113">
        <f>'20'!G26</f>
        <v>0</v>
      </c>
      <c r="N2375" s="112" t="s">
        <v>5333</v>
      </c>
      <c r="O2375" s="112" t="s">
        <v>634</v>
      </c>
      <c r="P2375" s="112" t="s">
        <v>5334</v>
      </c>
    </row>
    <row r="2376" spans="2:16" ht="12.75">
      <c r="B2376" s="114" t="str">
        <f>INDEX(SUM!D:D,MATCH(SUM!$F$3,SUM!B:B,0),0)</f>
        <v>P085</v>
      </c>
      <c r="E2376" s="116">
        <v>2020</v>
      </c>
      <c r="F2376" s="112" t="s">
        <v>8544</v>
      </c>
      <c r="G2376" s="117" t="s">
        <v>16104</v>
      </c>
      <c r="H2376" s="114" t="s">
        <v>6737</v>
      </c>
      <c r="I2376" s="113">
        <f>'20'!G27</f>
        <v>0</v>
      </c>
      <c r="N2376" s="112" t="s">
        <v>5335</v>
      </c>
      <c r="O2376" s="112" t="s">
        <v>634</v>
      </c>
      <c r="P2376" s="112" t="s">
        <v>5336</v>
      </c>
    </row>
    <row r="2377" spans="2:16" ht="12.75">
      <c r="B2377" s="114" t="str">
        <f>INDEX(SUM!D:D,MATCH(SUM!$F$3,SUM!B:B,0),0)</f>
        <v>P085</v>
      </c>
      <c r="E2377" s="116">
        <v>2020</v>
      </c>
      <c r="F2377" s="112" t="s">
        <v>8545</v>
      </c>
      <c r="G2377" s="117" t="s">
        <v>16105</v>
      </c>
      <c r="H2377" s="114" t="s">
        <v>6737</v>
      </c>
      <c r="I2377" s="113">
        <f>'20'!G28</f>
        <v>0</v>
      </c>
      <c r="N2377" s="112" t="s">
        <v>5337</v>
      </c>
      <c r="O2377" s="112" t="s">
        <v>634</v>
      </c>
      <c r="P2377" s="112" t="s">
        <v>5338</v>
      </c>
    </row>
    <row r="2378" spans="2:16" ht="12.75">
      <c r="B2378" s="114" t="str">
        <f>INDEX(SUM!D:D,MATCH(SUM!$F$3,SUM!B:B,0),0)</f>
        <v>P085</v>
      </c>
      <c r="E2378" s="116">
        <v>2020</v>
      </c>
      <c r="F2378" s="112" t="s">
        <v>8546</v>
      </c>
      <c r="G2378" s="117" t="s">
        <v>16106</v>
      </c>
      <c r="H2378" s="114" t="s">
        <v>6737</v>
      </c>
      <c r="I2378" s="113">
        <f>'20'!G29</f>
        <v>0</v>
      </c>
      <c r="N2378" s="112" t="s">
        <v>5339</v>
      </c>
      <c r="O2378" s="112" t="s">
        <v>634</v>
      </c>
      <c r="P2378" s="112" t="s">
        <v>5340</v>
      </c>
    </row>
    <row r="2379" spans="2:16" ht="12.75">
      <c r="B2379" s="114" t="str">
        <f>INDEX(SUM!D:D,MATCH(SUM!$F$3,SUM!B:B,0),0)</f>
        <v>P085</v>
      </c>
      <c r="E2379" s="116">
        <v>2020</v>
      </c>
      <c r="F2379" s="112" t="s">
        <v>8547</v>
      </c>
      <c r="G2379" s="117" t="s">
        <v>16107</v>
      </c>
      <c r="H2379" s="114" t="s">
        <v>6737</v>
      </c>
      <c r="I2379" s="113">
        <f>'20'!G30</f>
        <v>0</v>
      </c>
      <c r="N2379" s="112" t="s">
        <v>5341</v>
      </c>
      <c r="O2379" s="112" t="s">
        <v>634</v>
      </c>
      <c r="P2379" s="112" t="s">
        <v>5342</v>
      </c>
    </row>
    <row r="2380" spans="2:16" ht="12.75">
      <c r="B2380" s="114" t="str">
        <f>INDEX(SUM!D:D,MATCH(SUM!$F$3,SUM!B:B,0),0)</f>
        <v>P085</v>
      </c>
      <c r="E2380" s="116">
        <v>2020</v>
      </c>
      <c r="F2380" s="112" t="s">
        <v>8548</v>
      </c>
      <c r="G2380" s="117" t="s">
        <v>16108</v>
      </c>
      <c r="H2380" s="114" t="s">
        <v>6737</v>
      </c>
      <c r="I2380" s="113">
        <f>'20'!G31</f>
        <v>0</v>
      </c>
      <c r="N2380" s="112" t="s">
        <v>5343</v>
      </c>
      <c r="O2380" s="112" t="s">
        <v>634</v>
      </c>
      <c r="P2380" s="112" t="s">
        <v>5344</v>
      </c>
    </row>
    <row r="2381" spans="2:16" ht="12.75">
      <c r="B2381" s="114" t="str">
        <f>INDEX(SUM!D:D,MATCH(SUM!$F$3,SUM!B:B,0),0)</f>
        <v>P085</v>
      </c>
      <c r="E2381" s="116">
        <v>2020</v>
      </c>
      <c r="F2381" s="112" t="s">
        <v>8549</v>
      </c>
      <c r="G2381" s="117" t="s">
        <v>16109</v>
      </c>
      <c r="H2381" s="114" t="s">
        <v>6737</v>
      </c>
      <c r="I2381" s="113">
        <f>'20'!G32</f>
        <v>0</v>
      </c>
      <c r="N2381" s="112" t="s">
        <v>5345</v>
      </c>
      <c r="O2381" s="112" t="s">
        <v>634</v>
      </c>
      <c r="P2381" s="112" t="s">
        <v>5346</v>
      </c>
    </row>
    <row r="2382" spans="2:16" ht="12.75">
      <c r="B2382" s="114" t="str">
        <f>INDEX(SUM!D:D,MATCH(SUM!$F$3,SUM!B:B,0),0)</f>
        <v>P085</v>
      </c>
      <c r="E2382" s="116">
        <v>2020</v>
      </c>
      <c r="F2382" s="112" t="s">
        <v>8550</v>
      </c>
      <c r="G2382" s="117" t="s">
        <v>16110</v>
      </c>
      <c r="H2382" s="114" t="s">
        <v>6737</v>
      </c>
      <c r="I2382" s="113">
        <f>'20'!G33</f>
        <v>0</v>
      </c>
      <c r="N2382" s="112" t="s">
        <v>5347</v>
      </c>
      <c r="O2382" s="112" t="s">
        <v>634</v>
      </c>
      <c r="P2382" s="112" t="s">
        <v>5348</v>
      </c>
    </row>
    <row r="2383" spans="2:16" ht="12.75">
      <c r="B2383" s="114" t="str">
        <f>INDEX(SUM!D:D,MATCH(SUM!$F$3,SUM!B:B,0),0)</f>
        <v>P085</v>
      </c>
      <c r="E2383" s="116">
        <v>2020</v>
      </c>
      <c r="F2383" s="112" t="s">
        <v>8551</v>
      </c>
      <c r="G2383" s="117" t="s">
        <v>16111</v>
      </c>
      <c r="H2383" s="114" t="s">
        <v>6737</v>
      </c>
      <c r="I2383" s="113">
        <f>'20'!G34</f>
        <v>0</v>
      </c>
      <c r="N2383" s="112" t="s">
        <v>5349</v>
      </c>
      <c r="O2383" s="112" t="s">
        <v>634</v>
      </c>
      <c r="P2383" s="112" t="s">
        <v>5350</v>
      </c>
    </row>
    <row r="2384" spans="2:16" ht="12.75">
      <c r="B2384" s="114" t="str">
        <f>INDEX(SUM!D:D,MATCH(SUM!$F$3,SUM!B:B,0),0)</f>
        <v>P085</v>
      </c>
      <c r="E2384" s="116">
        <v>2020</v>
      </c>
      <c r="F2384" s="112" t="s">
        <v>8552</v>
      </c>
      <c r="G2384" s="117" t="s">
        <v>16112</v>
      </c>
      <c r="H2384" s="114" t="s">
        <v>6737</v>
      </c>
      <c r="I2384" s="113">
        <f>'20'!G35</f>
        <v>0</v>
      </c>
      <c r="N2384" s="112" t="s">
        <v>5351</v>
      </c>
      <c r="O2384" s="112" t="s">
        <v>634</v>
      </c>
      <c r="P2384" s="112" t="s">
        <v>5342</v>
      </c>
    </row>
    <row r="2385" spans="2:16" ht="12.75">
      <c r="B2385" s="114" t="str">
        <f>INDEX(SUM!D:D,MATCH(SUM!$F$3,SUM!B:B,0),0)</f>
        <v>P085</v>
      </c>
      <c r="E2385" s="116">
        <v>2020</v>
      </c>
      <c r="F2385" s="112" t="s">
        <v>8553</v>
      </c>
      <c r="G2385" s="117" t="s">
        <v>16113</v>
      </c>
      <c r="H2385" s="114" t="s">
        <v>6737</v>
      </c>
      <c r="I2385" s="113">
        <f>'20'!G36</f>
        <v>0</v>
      </c>
      <c r="N2385" s="112" t="s">
        <v>5352</v>
      </c>
      <c r="O2385" s="112" t="s">
        <v>634</v>
      </c>
      <c r="P2385" s="112" t="s">
        <v>5353</v>
      </c>
    </row>
    <row r="2386" spans="2:16" ht="12.75">
      <c r="B2386" s="114" t="str">
        <f>INDEX(SUM!D:D,MATCH(SUM!$F$3,SUM!B:B,0),0)</f>
        <v>P085</v>
      </c>
      <c r="E2386" s="116">
        <v>2020</v>
      </c>
      <c r="F2386" s="112" t="s">
        <v>8554</v>
      </c>
      <c r="G2386" s="117" t="s">
        <v>16114</v>
      </c>
      <c r="H2386" s="114" t="s">
        <v>6737</v>
      </c>
      <c r="I2386" s="113">
        <f>'20'!G37</f>
        <v>0</v>
      </c>
      <c r="N2386" s="112" t="s">
        <v>5354</v>
      </c>
      <c r="O2386" s="112" t="s">
        <v>634</v>
      </c>
      <c r="P2386" s="112" t="s">
        <v>5355</v>
      </c>
    </row>
    <row r="2387" spans="2:16" ht="12.75">
      <c r="B2387" s="114" t="str">
        <f>INDEX(SUM!D:D,MATCH(SUM!$F$3,SUM!B:B,0),0)</f>
        <v>P085</v>
      </c>
      <c r="E2387" s="116">
        <v>2020</v>
      </c>
      <c r="F2387" s="112" t="s">
        <v>8555</v>
      </c>
      <c r="G2387" s="117" t="s">
        <v>16115</v>
      </c>
      <c r="H2387" s="114" t="s">
        <v>6737</v>
      </c>
      <c r="I2387" s="113">
        <f>'20'!G38</f>
        <v>0</v>
      </c>
      <c r="N2387" s="112" t="s">
        <v>5356</v>
      </c>
      <c r="O2387" s="112" t="s">
        <v>634</v>
      </c>
      <c r="P2387" s="112" t="s">
        <v>3947</v>
      </c>
    </row>
    <row r="2388" spans="2:16" ht="12.75">
      <c r="B2388" s="114" t="str">
        <f>INDEX(SUM!D:D,MATCH(SUM!$F$3,SUM!B:B,0),0)</f>
        <v>P085</v>
      </c>
      <c r="E2388" s="116">
        <v>2020</v>
      </c>
      <c r="F2388" s="112" t="s">
        <v>8556</v>
      </c>
      <c r="G2388" s="117" t="s">
        <v>16116</v>
      </c>
      <c r="H2388" s="114" t="s">
        <v>6737</v>
      </c>
      <c r="I2388" s="113">
        <f>'20'!G39</f>
        <v>0</v>
      </c>
      <c r="N2388" s="112" t="s">
        <v>5357</v>
      </c>
      <c r="O2388" s="112" t="s">
        <v>634</v>
      </c>
      <c r="P2388" s="112" t="s">
        <v>5342</v>
      </c>
    </row>
    <row r="2389" spans="2:16" ht="12.75">
      <c r="B2389" s="114" t="str">
        <f>INDEX(SUM!D:D,MATCH(SUM!$F$3,SUM!B:B,0),0)</f>
        <v>P085</v>
      </c>
      <c r="E2389" s="116">
        <v>2020</v>
      </c>
      <c r="F2389" s="112" t="s">
        <v>8557</v>
      </c>
      <c r="G2389" s="117" t="s">
        <v>16117</v>
      </c>
      <c r="H2389" s="114" t="s">
        <v>6737</v>
      </c>
      <c r="I2389" s="113">
        <f>'20'!G40</f>
        <v>0</v>
      </c>
      <c r="N2389" s="112" t="s">
        <v>5358</v>
      </c>
      <c r="O2389" s="112" t="s">
        <v>634</v>
      </c>
      <c r="P2389" s="112" t="s">
        <v>5344</v>
      </c>
    </row>
    <row r="2390" spans="2:16" ht="12.75">
      <c r="B2390" s="114" t="str">
        <f>INDEX(SUM!D:D,MATCH(SUM!$F$3,SUM!B:B,0),0)</f>
        <v>P085</v>
      </c>
      <c r="E2390" s="116">
        <v>2020</v>
      </c>
      <c r="F2390" s="112" t="s">
        <v>8558</v>
      </c>
      <c r="G2390" s="117" t="s">
        <v>16118</v>
      </c>
      <c r="H2390" s="114" t="s">
        <v>6737</v>
      </c>
      <c r="I2390" s="113">
        <f>'20'!G41</f>
        <v>0</v>
      </c>
      <c r="N2390" s="112" t="s">
        <v>5359</v>
      </c>
      <c r="O2390" s="112" t="s">
        <v>634</v>
      </c>
      <c r="P2390" s="112" t="s">
        <v>5346</v>
      </c>
    </row>
    <row r="2391" spans="2:16" ht="12.75">
      <c r="B2391" s="114" t="str">
        <f>INDEX(SUM!D:D,MATCH(SUM!$F$3,SUM!B:B,0),0)</f>
        <v>P085</v>
      </c>
      <c r="E2391" s="116">
        <v>2020</v>
      </c>
      <c r="F2391" s="112" t="s">
        <v>8559</v>
      </c>
      <c r="G2391" s="117" t="s">
        <v>16119</v>
      </c>
      <c r="H2391" s="114" t="s">
        <v>6737</v>
      </c>
      <c r="I2391" s="113">
        <f>'20'!G42</f>
        <v>0</v>
      </c>
      <c r="N2391" s="112" t="s">
        <v>5360</v>
      </c>
      <c r="O2391" s="112" t="s">
        <v>634</v>
      </c>
      <c r="P2391" s="112" t="s">
        <v>5361</v>
      </c>
    </row>
    <row r="2392" spans="2:16" ht="12.75">
      <c r="B2392" s="114" t="str">
        <f>INDEX(SUM!D:D,MATCH(SUM!$F$3,SUM!B:B,0),0)</f>
        <v>P085</v>
      </c>
      <c r="E2392" s="116">
        <v>2020</v>
      </c>
      <c r="F2392" s="112" t="s">
        <v>8560</v>
      </c>
      <c r="G2392" s="117" t="s">
        <v>16120</v>
      </c>
      <c r="H2392" s="114" t="s">
        <v>6737</v>
      </c>
      <c r="I2392" s="113">
        <f>'20'!G43</f>
        <v>0</v>
      </c>
      <c r="N2392" s="112" t="s">
        <v>5362</v>
      </c>
      <c r="O2392" s="112" t="s">
        <v>634</v>
      </c>
      <c r="P2392" s="112" t="s">
        <v>3947</v>
      </c>
    </row>
    <row r="2393" spans="2:16" ht="12.75">
      <c r="B2393" s="114" t="str">
        <f>INDEX(SUM!D:D,MATCH(SUM!$F$3,SUM!B:B,0),0)</f>
        <v>P085</v>
      </c>
      <c r="E2393" s="116">
        <v>2020</v>
      </c>
      <c r="F2393" s="112" t="s">
        <v>8561</v>
      </c>
      <c r="G2393" s="117" t="s">
        <v>16121</v>
      </c>
      <c r="H2393" s="114" t="s">
        <v>6737</v>
      </c>
      <c r="I2393" s="113">
        <f>'20'!G44</f>
        <v>0</v>
      </c>
      <c r="N2393" s="112" t="s">
        <v>5363</v>
      </c>
      <c r="O2393" s="112" t="s">
        <v>634</v>
      </c>
      <c r="P2393" s="112" t="s">
        <v>5350</v>
      </c>
    </row>
    <row r="2394" spans="2:16" ht="12.75">
      <c r="B2394" s="114" t="str">
        <f>INDEX(SUM!D:D,MATCH(SUM!$F$3,SUM!B:B,0),0)</f>
        <v>P085</v>
      </c>
      <c r="E2394" s="116">
        <v>2020</v>
      </c>
      <c r="F2394" s="112" t="s">
        <v>8562</v>
      </c>
      <c r="G2394" s="117" t="s">
        <v>16122</v>
      </c>
      <c r="H2394" s="114" t="s">
        <v>6737</v>
      </c>
      <c r="I2394" s="113">
        <f>'20'!G45</f>
        <v>0</v>
      </c>
      <c r="N2394" s="112" t="s">
        <v>5364</v>
      </c>
      <c r="O2394" s="112" t="s">
        <v>634</v>
      </c>
      <c r="P2394" s="112" t="s">
        <v>5365</v>
      </c>
    </row>
    <row r="2395" spans="2:16" ht="12.75">
      <c r="B2395" s="114" t="str">
        <f>INDEX(SUM!D:D,MATCH(SUM!$F$3,SUM!B:B,0),0)</f>
        <v>P085</v>
      </c>
      <c r="E2395" s="116">
        <v>2020</v>
      </c>
      <c r="F2395" s="112" t="s">
        <v>8563</v>
      </c>
      <c r="G2395" s="117" t="s">
        <v>16123</v>
      </c>
      <c r="H2395" s="114" t="s">
        <v>6737</v>
      </c>
      <c r="I2395" s="113">
        <f>'20'!G46</f>
        <v>0</v>
      </c>
      <c r="N2395" s="112" t="s">
        <v>5366</v>
      </c>
      <c r="O2395" s="112" t="s">
        <v>634</v>
      </c>
      <c r="P2395" s="112" t="s">
        <v>5367</v>
      </c>
    </row>
    <row r="2396" spans="2:16" ht="12.75">
      <c r="B2396" s="114" t="str">
        <f>INDEX(SUM!D:D,MATCH(SUM!$F$3,SUM!B:B,0),0)</f>
        <v>P085</v>
      </c>
      <c r="E2396" s="116">
        <v>2020</v>
      </c>
      <c r="F2396" s="112" t="s">
        <v>8564</v>
      </c>
      <c r="G2396" s="117" t="s">
        <v>16124</v>
      </c>
      <c r="H2396" s="114" t="s">
        <v>6737</v>
      </c>
      <c r="I2396" s="113">
        <f>'20'!G47</f>
        <v>0</v>
      </c>
      <c r="N2396" s="112" t="s">
        <v>5368</v>
      </c>
      <c r="O2396" s="112" t="s">
        <v>634</v>
      </c>
      <c r="P2396" s="112" t="s">
        <v>5369</v>
      </c>
    </row>
    <row r="2397" spans="2:16" ht="12.75">
      <c r="B2397" s="114" t="str">
        <f>INDEX(SUM!D:D,MATCH(SUM!$F$3,SUM!B:B,0),0)</f>
        <v>P085</v>
      </c>
      <c r="E2397" s="116">
        <v>2020</v>
      </c>
      <c r="F2397" s="112" t="s">
        <v>8565</v>
      </c>
      <c r="G2397" s="117" t="s">
        <v>16125</v>
      </c>
      <c r="H2397" s="114" t="s">
        <v>6737</v>
      </c>
      <c r="I2397" s="113">
        <f>'20'!G48</f>
        <v>0</v>
      </c>
      <c r="N2397" s="112" t="s">
        <v>5370</v>
      </c>
      <c r="O2397" s="112" t="s">
        <v>634</v>
      </c>
      <c r="P2397" s="112" t="s">
        <v>5371</v>
      </c>
    </row>
    <row r="2398" spans="2:16" ht="12.75">
      <c r="B2398" s="114" t="str">
        <f>INDEX(SUM!D:D,MATCH(SUM!$F$3,SUM!B:B,0),0)</f>
        <v>P085</v>
      </c>
      <c r="E2398" s="116">
        <v>2020</v>
      </c>
      <c r="F2398" s="112" t="s">
        <v>8566</v>
      </c>
      <c r="G2398" s="117" t="s">
        <v>16126</v>
      </c>
      <c r="H2398" s="114" t="s">
        <v>6737</v>
      </c>
      <c r="I2398" s="113">
        <f>'20'!G49</f>
        <v>0</v>
      </c>
      <c r="N2398" s="112" t="s">
        <v>5372</v>
      </c>
      <c r="O2398" s="112" t="s">
        <v>634</v>
      </c>
      <c r="P2398" s="112" t="s">
        <v>5371</v>
      </c>
    </row>
    <row r="2399" spans="2:16" ht="12.75">
      <c r="B2399" s="114" t="str">
        <f>INDEX(SUM!D:D,MATCH(SUM!$F$3,SUM!B:B,0),0)</f>
        <v>P085</v>
      </c>
      <c r="E2399" s="116">
        <v>2020</v>
      </c>
      <c r="F2399" s="112" t="s">
        <v>8567</v>
      </c>
      <c r="G2399" s="117" t="s">
        <v>16127</v>
      </c>
      <c r="H2399" s="114" t="s">
        <v>6737</v>
      </c>
      <c r="I2399" s="113">
        <f>'20'!G50</f>
        <v>0</v>
      </c>
      <c r="N2399" s="112" t="s">
        <v>5373</v>
      </c>
      <c r="O2399" s="112" t="s">
        <v>634</v>
      </c>
      <c r="P2399" s="112" t="s">
        <v>5371</v>
      </c>
    </row>
    <row r="2400" spans="2:16" ht="12.75">
      <c r="B2400" s="114" t="str">
        <f>INDEX(SUM!D:D,MATCH(SUM!$F$3,SUM!B:B,0),0)</f>
        <v>P085</v>
      </c>
      <c r="E2400" s="116">
        <v>2020</v>
      </c>
      <c r="F2400" s="112" t="s">
        <v>8568</v>
      </c>
      <c r="G2400" s="117" t="s">
        <v>16128</v>
      </c>
      <c r="H2400" s="114" t="s">
        <v>6737</v>
      </c>
      <c r="I2400" s="113">
        <f>'20'!G51</f>
        <v>0</v>
      </c>
      <c r="N2400" s="112" t="s">
        <v>5374</v>
      </c>
      <c r="O2400" s="112" t="s">
        <v>634</v>
      </c>
      <c r="P2400" s="112" t="s">
        <v>5375</v>
      </c>
    </row>
    <row r="2401" spans="2:16" ht="12.75">
      <c r="B2401" s="114" t="str">
        <f>INDEX(SUM!D:D,MATCH(SUM!$F$3,SUM!B:B,0),0)</f>
        <v>P085</v>
      </c>
      <c r="E2401" s="116">
        <v>2020</v>
      </c>
      <c r="F2401" s="112" t="s">
        <v>8569</v>
      </c>
      <c r="G2401" s="117" t="s">
        <v>16129</v>
      </c>
      <c r="H2401" s="114" t="s">
        <v>6737</v>
      </c>
      <c r="I2401" s="113">
        <f>'20'!G52</f>
        <v>0</v>
      </c>
      <c r="N2401" s="112" t="s">
        <v>5376</v>
      </c>
      <c r="O2401" s="112" t="s">
        <v>634</v>
      </c>
      <c r="P2401" s="112" t="s">
        <v>5377</v>
      </c>
    </row>
    <row r="2402" spans="2:16" ht="12.75">
      <c r="B2402" s="114" t="str">
        <f>INDEX(SUM!D:D,MATCH(SUM!$F$3,SUM!B:B,0),0)</f>
        <v>P085</v>
      </c>
      <c r="E2402" s="116">
        <v>2020</v>
      </c>
      <c r="F2402" s="112" t="s">
        <v>8570</v>
      </c>
      <c r="G2402" s="117" t="s">
        <v>16130</v>
      </c>
      <c r="H2402" s="114" t="s">
        <v>6737</v>
      </c>
      <c r="I2402" s="113">
        <f>'20'!G53</f>
        <v>0</v>
      </c>
      <c r="N2402" s="112" t="s">
        <v>5378</v>
      </c>
      <c r="O2402" s="112" t="s">
        <v>634</v>
      </c>
      <c r="P2402" s="112" t="s">
        <v>5311</v>
      </c>
    </row>
    <row r="2403" spans="2:16" ht="12.75">
      <c r="B2403" s="114" t="str">
        <f>INDEX(SUM!D:D,MATCH(SUM!$F$3,SUM!B:B,0),0)</f>
        <v>P085</v>
      </c>
      <c r="E2403" s="116">
        <v>2020</v>
      </c>
      <c r="F2403" s="112" t="s">
        <v>8571</v>
      </c>
      <c r="G2403" s="117" t="s">
        <v>16131</v>
      </c>
      <c r="H2403" s="114" t="s">
        <v>6737</v>
      </c>
      <c r="I2403" s="113">
        <f>'20'!G54</f>
        <v>0</v>
      </c>
      <c r="N2403" s="112" t="s">
        <v>5379</v>
      </c>
      <c r="O2403" s="112" t="s">
        <v>634</v>
      </c>
      <c r="P2403" s="112" t="s">
        <v>5340</v>
      </c>
    </row>
    <row r="2404" spans="2:16" ht="12.75">
      <c r="B2404" s="114" t="str">
        <f>INDEX(SUM!D:D,MATCH(SUM!$F$3,SUM!B:B,0),0)</f>
        <v>P085</v>
      </c>
      <c r="E2404" s="116">
        <v>2020</v>
      </c>
      <c r="F2404" s="112" t="s">
        <v>8572</v>
      </c>
      <c r="G2404" s="117" t="s">
        <v>16132</v>
      </c>
      <c r="H2404" s="114" t="s">
        <v>6737</v>
      </c>
      <c r="I2404" s="113">
        <f>'20'!G55</f>
        <v>0</v>
      </c>
      <c r="N2404" s="112" t="s">
        <v>5380</v>
      </c>
      <c r="O2404" s="112" t="s">
        <v>634</v>
      </c>
      <c r="P2404" s="112" t="s">
        <v>5381</v>
      </c>
    </row>
    <row r="2405" spans="2:16" ht="12.75">
      <c r="B2405" s="114" t="str">
        <f>INDEX(SUM!D:D,MATCH(SUM!$F$3,SUM!B:B,0),0)</f>
        <v>P085</v>
      </c>
      <c r="E2405" s="116">
        <v>2020</v>
      </c>
      <c r="F2405" s="112" t="s">
        <v>8573</v>
      </c>
      <c r="G2405" s="117" t="s">
        <v>16133</v>
      </c>
      <c r="H2405" s="114" t="s">
        <v>6737</v>
      </c>
      <c r="I2405" s="113">
        <f>'20'!G56</f>
        <v>0</v>
      </c>
      <c r="N2405" s="112" t="s">
        <v>5382</v>
      </c>
      <c r="O2405" s="112" t="s">
        <v>634</v>
      </c>
      <c r="P2405" s="112" t="s">
        <v>5340</v>
      </c>
    </row>
    <row r="2406" spans="2:16" ht="12.75">
      <c r="B2406" s="114" t="str">
        <f>INDEX(SUM!D:D,MATCH(SUM!$F$3,SUM!B:B,0),0)</f>
        <v>P085</v>
      </c>
      <c r="E2406" s="116">
        <v>2020</v>
      </c>
      <c r="F2406" s="112" t="s">
        <v>8574</v>
      </c>
      <c r="G2406" s="117" t="s">
        <v>16134</v>
      </c>
      <c r="H2406" s="114" t="s">
        <v>6737</v>
      </c>
      <c r="I2406" s="113">
        <f>'20'!G57</f>
        <v>0</v>
      </c>
      <c r="N2406" s="112" t="s">
        <v>5383</v>
      </c>
      <c r="O2406" s="112" t="s">
        <v>634</v>
      </c>
      <c r="P2406" s="112" t="s">
        <v>5384</v>
      </c>
    </row>
    <row r="2407" spans="2:16" ht="12.75">
      <c r="B2407" s="114" t="str">
        <f>INDEX(SUM!D:D,MATCH(SUM!$F$3,SUM!B:B,0),0)</f>
        <v>P085</v>
      </c>
      <c r="E2407" s="116">
        <v>2020</v>
      </c>
      <c r="F2407" s="112" t="s">
        <v>8575</v>
      </c>
      <c r="G2407" s="117" t="s">
        <v>16135</v>
      </c>
      <c r="H2407" s="114" t="s">
        <v>6737</v>
      </c>
      <c r="I2407" s="113">
        <f>'20'!G58</f>
        <v>0</v>
      </c>
      <c r="N2407" s="112" t="s">
        <v>5385</v>
      </c>
      <c r="O2407" s="112" t="s">
        <v>634</v>
      </c>
      <c r="P2407" s="112" t="s">
        <v>5386</v>
      </c>
    </row>
    <row r="2408" spans="2:16" ht="12.75">
      <c r="B2408" s="114" t="str">
        <f>INDEX(SUM!D:D,MATCH(SUM!$F$3,SUM!B:B,0),0)</f>
        <v>P085</v>
      </c>
      <c r="E2408" s="116">
        <v>2020</v>
      </c>
      <c r="F2408" s="112" t="s">
        <v>8576</v>
      </c>
      <c r="G2408" s="117" t="s">
        <v>16136</v>
      </c>
      <c r="H2408" s="114" t="s">
        <v>6737</v>
      </c>
      <c r="I2408" s="113">
        <f>'20'!G59</f>
        <v>0</v>
      </c>
      <c r="N2408" s="112" t="s">
        <v>5387</v>
      </c>
      <c r="O2408" s="112" t="s">
        <v>634</v>
      </c>
      <c r="P2408" s="112" t="s">
        <v>5388</v>
      </c>
    </row>
    <row r="2409" spans="2:16" ht="12.75">
      <c r="B2409" s="114" t="str">
        <f>INDEX(SUM!D:D,MATCH(SUM!$F$3,SUM!B:B,0),0)</f>
        <v>P085</v>
      </c>
      <c r="E2409" s="116">
        <v>2020</v>
      </c>
      <c r="F2409" s="112" t="s">
        <v>8577</v>
      </c>
      <c r="G2409" s="117" t="s">
        <v>16137</v>
      </c>
      <c r="H2409" s="114" t="s">
        <v>6737</v>
      </c>
      <c r="I2409" s="113">
        <f>'20'!G60</f>
        <v>0</v>
      </c>
      <c r="N2409" s="112" t="s">
        <v>5389</v>
      </c>
      <c r="O2409" s="112" t="s">
        <v>634</v>
      </c>
      <c r="P2409" s="112" t="s">
        <v>3947</v>
      </c>
    </row>
    <row r="2410" spans="2:16" ht="12.75">
      <c r="B2410" s="114" t="str">
        <f>INDEX(SUM!D:D,MATCH(SUM!$F$3,SUM!B:B,0),0)</f>
        <v>P085</v>
      </c>
      <c r="E2410" s="116">
        <v>2020</v>
      </c>
      <c r="F2410" s="112" t="s">
        <v>8578</v>
      </c>
      <c r="G2410" s="117" t="s">
        <v>16138</v>
      </c>
      <c r="H2410" s="114" t="s">
        <v>6737</v>
      </c>
      <c r="I2410" s="113">
        <f>'20'!G61</f>
        <v>0</v>
      </c>
      <c r="N2410" s="112" t="s">
        <v>5390</v>
      </c>
      <c r="O2410" s="112" t="s">
        <v>634</v>
      </c>
      <c r="P2410" s="112" t="s">
        <v>5391</v>
      </c>
    </row>
    <row r="2411" spans="2:16" ht="12.75">
      <c r="B2411" s="114" t="str">
        <f>INDEX(SUM!D:D,MATCH(SUM!$F$3,SUM!B:B,0),0)</f>
        <v>P085</v>
      </c>
      <c r="E2411" s="116">
        <v>2020</v>
      </c>
      <c r="F2411" s="112" t="s">
        <v>8579</v>
      </c>
      <c r="G2411" s="117" t="s">
        <v>16139</v>
      </c>
      <c r="H2411" s="114" t="s">
        <v>6737</v>
      </c>
      <c r="I2411" s="113">
        <f>'20'!G62</f>
        <v>0</v>
      </c>
      <c r="N2411" s="112" t="s">
        <v>5392</v>
      </c>
      <c r="O2411" s="112" t="s">
        <v>634</v>
      </c>
      <c r="P2411" s="112" t="s">
        <v>5393</v>
      </c>
    </row>
    <row r="2412" spans="2:16" ht="12.75">
      <c r="B2412" s="114" t="str">
        <f>INDEX(SUM!D:D,MATCH(SUM!$F$3,SUM!B:B,0),0)</f>
        <v>P085</v>
      </c>
      <c r="E2412" s="116">
        <v>2020</v>
      </c>
      <c r="F2412" s="112" t="s">
        <v>8580</v>
      </c>
      <c r="G2412" s="117" t="s">
        <v>16140</v>
      </c>
      <c r="H2412" s="114" t="s">
        <v>6737</v>
      </c>
      <c r="I2412" s="113">
        <f>'20'!G63</f>
        <v>0</v>
      </c>
      <c r="N2412" s="112" t="s">
        <v>5394</v>
      </c>
      <c r="O2412" s="112" t="s">
        <v>634</v>
      </c>
      <c r="P2412" s="112" t="s">
        <v>5395</v>
      </c>
    </row>
    <row r="2413" spans="2:16" ht="12.75">
      <c r="B2413" s="114" t="str">
        <f>INDEX(SUM!D:D,MATCH(SUM!$F$3,SUM!B:B,0),0)</f>
        <v>P085</v>
      </c>
      <c r="E2413" s="116">
        <v>2020</v>
      </c>
      <c r="F2413" s="112" t="s">
        <v>8581</v>
      </c>
      <c r="G2413" s="117" t="s">
        <v>16141</v>
      </c>
      <c r="H2413" s="114" t="s">
        <v>6737</v>
      </c>
      <c r="I2413" s="113">
        <f>'20'!G64</f>
        <v>0</v>
      </c>
      <c r="N2413" s="112" t="s">
        <v>5396</v>
      </c>
      <c r="O2413" s="112" t="s">
        <v>634</v>
      </c>
      <c r="P2413" s="112" t="s">
        <v>5397</v>
      </c>
    </row>
    <row r="2414" spans="2:16" ht="12.75">
      <c r="B2414" s="114" t="str">
        <f>INDEX(SUM!D:D,MATCH(SUM!$F$3,SUM!B:B,0),0)</f>
        <v>P085</v>
      </c>
      <c r="E2414" s="116">
        <v>2020</v>
      </c>
      <c r="F2414" s="112" t="s">
        <v>8582</v>
      </c>
      <c r="G2414" s="117" t="s">
        <v>16142</v>
      </c>
      <c r="H2414" s="114" t="s">
        <v>6737</v>
      </c>
      <c r="I2414" s="113">
        <f>'20'!G65</f>
        <v>0</v>
      </c>
      <c r="N2414" s="112" t="s">
        <v>5398</v>
      </c>
      <c r="O2414" s="112" t="s">
        <v>634</v>
      </c>
      <c r="P2414" s="112" t="s">
        <v>5399</v>
      </c>
    </row>
    <row r="2415" spans="2:16" ht="12.75">
      <c r="B2415" s="114" t="str">
        <f>INDEX(SUM!D:D,MATCH(SUM!$F$3,SUM!B:B,0),0)</f>
        <v>P085</v>
      </c>
      <c r="E2415" s="116">
        <v>2020</v>
      </c>
      <c r="F2415" s="112" t="s">
        <v>8583</v>
      </c>
      <c r="G2415" s="117" t="s">
        <v>16143</v>
      </c>
      <c r="H2415" s="114" t="s">
        <v>6737</v>
      </c>
      <c r="I2415" s="113">
        <f>'20'!G66</f>
        <v>0</v>
      </c>
      <c r="N2415" s="112" t="s">
        <v>5400</v>
      </c>
      <c r="O2415" s="112" t="s">
        <v>634</v>
      </c>
      <c r="P2415" s="112" t="s">
        <v>5401</v>
      </c>
    </row>
    <row r="2416" spans="2:16" ht="12.75">
      <c r="B2416" s="114" t="str">
        <f>INDEX(SUM!D:D,MATCH(SUM!$F$3,SUM!B:B,0),0)</f>
        <v>P085</v>
      </c>
      <c r="E2416" s="116">
        <v>2020</v>
      </c>
      <c r="F2416" s="112" t="s">
        <v>8584</v>
      </c>
      <c r="G2416" s="117" t="s">
        <v>16144</v>
      </c>
      <c r="H2416" s="114" t="s">
        <v>6737</v>
      </c>
      <c r="I2416" s="113">
        <f>'20'!G67</f>
        <v>0</v>
      </c>
      <c r="N2416" s="112" t="s">
        <v>5402</v>
      </c>
      <c r="O2416" s="112" t="s">
        <v>634</v>
      </c>
      <c r="P2416" s="112" t="s">
        <v>5403</v>
      </c>
    </row>
    <row r="2417" spans="2:16" ht="12.75">
      <c r="B2417" s="114" t="str">
        <f>INDEX(SUM!D:D,MATCH(SUM!$F$3,SUM!B:B,0),0)</f>
        <v>P085</v>
      </c>
      <c r="E2417" s="116">
        <v>2020</v>
      </c>
      <c r="F2417" s="112" t="s">
        <v>8585</v>
      </c>
      <c r="G2417" s="117" t="s">
        <v>16145</v>
      </c>
      <c r="H2417" s="114" t="s">
        <v>6737</v>
      </c>
      <c r="I2417" s="113">
        <f>'20'!G68</f>
        <v>0</v>
      </c>
      <c r="N2417" s="112" t="s">
        <v>5404</v>
      </c>
      <c r="O2417" s="112" t="s">
        <v>634</v>
      </c>
      <c r="P2417" s="112" t="s">
        <v>3947</v>
      </c>
    </row>
    <row r="2418" spans="2:16" ht="12.75">
      <c r="B2418" s="114" t="str">
        <f>INDEX(SUM!D:D,MATCH(SUM!$F$3,SUM!B:B,0),0)</f>
        <v>P085</v>
      </c>
      <c r="E2418" s="116">
        <v>2020</v>
      </c>
      <c r="F2418" s="112" t="s">
        <v>8586</v>
      </c>
      <c r="G2418" s="117" t="s">
        <v>16146</v>
      </c>
      <c r="H2418" s="114" t="s">
        <v>6737</v>
      </c>
      <c r="I2418" s="113">
        <f>'20'!G69</f>
        <v>0</v>
      </c>
      <c r="N2418" s="112" t="s">
        <v>5405</v>
      </c>
      <c r="O2418" s="112" t="s">
        <v>634</v>
      </c>
      <c r="P2418" s="112" t="s">
        <v>5406</v>
      </c>
    </row>
    <row r="2419" spans="2:16" ht="12.75">
      <c r="B2419" s="114" t="str">
        <f>INDEX(SUM!D:D,MATCH(SUM!$F$3,SUM!B:B,0),0)</f>
        <v>P085</v>
      </c>
      <c r="E2419" s="116">
        <v>2020</v>
      </c>
      <c r="F2419" s="112" t="s">
        <v>8587</v>
      </c>
      <c r="G2419" s="117" t="s">
        <v>16147</v>
      </c>
      <c r="H2419" s="114" t="s">
        <v>6737</v>
      </c>
      <c r="I2419" s="113">
        <f>'20'!G70</f>
        <v>0</v>
      </c>
      <c r="N2419" s="112" t="s">
        <v>5407</v>
      </c>
      <c r="O2419" s="112" t="s">
        <v>634</v>
      </c>
      <c r="P2419" s="112" t="s">
        <v>5408</v>
      </c>
    </row>
    <row r="2420" spans="2:16" ht="12.75">
      <c r="B2420" s="114" t="str">
        <f>INDEX(SUM!D:D,MATCH(SUM!$F$3,SUM!B:B,0),0)</f>
        <v>P085</v>
      </c>
      <c r="E2420" s="116">
        <v>2020</v>
      </c>
      <c r="F2420" s="112" t="s">
        <v>8588</v>
      </c>
      <c r="G2420" s="117" t="s">
        <v>16148</v>
      </c>
      <c r="H2420" s="114" t="s">
        <v>6737</v>
      </c>
      <c r="I2420" s="113">
        <f>'20'!G71</f>
        <v>0</v>
      </c>
      <c r="N2420" s="112" t="s">
        <v>5409</v>
      </c>
      <c r="O2420" s="112" t="s">
        <v>634</v>
      </c>
      <c r="P2420" s="112" t="s">
        <v>5410</v>
      </c>
    </row>
    <row r="2421" spans="2:16" ht="12.75">
      <c r="B2421" s="114" t="str">
        <f>INDEX(SUM!D:D,MATCH(SUM!$F$3,SUM!B:B,0),0)</f>
        <v>P085</v>
      </c>
      <c r="E2421" s="116">
        <v>2020</v>
      </c>
      <c r="F2421" s="112" t="s">
        <v>8589</v>
      </c>
      <c r="G2421" s="117" t="s">
        <v>16149</v>
      </c>
      <c r="H2421" s="114" t="s">
        <v>6737</v>
      </c>
      <c r="I2421" s="113">
        <f>'20'!G72</f>
        <v>0</v>
      </c>
      <c r="N2421" s="112" t="s">
        <v>5411</v>
      </c>
      <c r="O2421" s="112" t="s">
        <v>634</v>
      </c>
      <c r="P2421" s="112" t="s">
        <v>5412</v>
      </c>
    </row>
    <row r="2422" spans="2:16" ht="12.75">
      <c r="B2422" s="114" t="str">
        <f>INDEX(SUM!D:D,MATCH(SUM!$F$3,SUM!B:B,0),0)</f>
        <v>P085</v>
      </c>
      <c r="E2422" s="116">
        <v>2020</v>
      </c>
      <c r="F2422" s="112" t="s">
        <v>8590</v>
      </c>
      <c r="G2422" s="117" t="s">
        <v>16150</v>
      </c>
      <c r="H2422" s="114" t="s">
        <v>6737</v>
      </c>
      <c r="I2422" s="113">
        <f>'20'!G73</f>
        <v>0</v>
      </c>
      <c r="N2422" s="112" t="s">
        <v>5413</v>
      </c>
      <c r="O2422" s="112" t="s">
        <v>634</v>
      </c>
      <c r="P2422" s="112" t="s">
        <v>5414</v>
      </c>
    </row>
    <row r="2423" spans="2:16" ht="12.75">
      <c r="B2423" s="114" t="str">
        <f>INDEX(SUM!D:D,MATCH(SUM!$F$3,SUM!B:B,0),0)</f>
        <v>P085</v>
      </c>
      <c r="E2423" s="116">
        <v>2020</v>
      </c>
      <c r="F2423" s="112" t="s">
        <v>8591</v>
      </c>
      <c r="G2423" s="117" t="s">
        <v>16151</v>
      </c>
      <c r="H2423" s="114" t="s">
        <v>6737</v>
      </c>
      <c r="I2423" s="113">
        <f>'20'!G74</f>
        <v>0</v>
      </c>
      <c r="N2423" s="112" t="s">
        <v>5415</v>
      </c>
      <c r="O2423" s="112" t="s">
        <v>634</v>
      </c>
      <c r="P2423" s="112" t="s">
        <v>5416</v>
      </c>
    </row>
    <row r="2424" spans="2:16" ht="12.75">
      <c r="B2424" s="114" t="str">
        <f>INDEX(SUM!D:D,MATCH(SUM!$F$3,SUM!B:B,0),0)</f>
        <v>P085</v>
      </c>
      <c r="E2424" s="116">
        <v>2020</v>
      </c>
      <c r="F2424" s="112" t="s">
        <v>8592</v>
      </c>
      <c r="G2424" s="117" t="s">
        <v>16152</v>
      </c>
      <c r="H2424" s="114" t="s">
        <v>6737</v>
      </c>
      <c r="I2424" s="113">
        <f>'20'!G75</f>
        <v>0</v>
      </c>
      <c r="N2424" s="112" t="s">
        <v>5417</v>
      </c>
      <c r="O2424" s="112" t="s">
        <v>634</v>
      </c>
      <c r="P2424" s="112" t="s">
        <v>5418</v>
      </c>
    </row>
    <row r="2425" spans="2:16" ht="12.75">
      <c r="B2425" s="114" t="str">
        <f>INDEX(SUM!D:D,MATCH(SUM!$F$3,SUM!B:B,0),0)</f>
        <v>P085</v>
      </c>
      <c r="E2425" s="116">
        <v>2020</v>
      </c>
      <c r="F2425" s="112" t="s">
        <v>8593</v>
      </c>
      <c r="G2425" s="117" t="s">
        <v>16153</v>
      </c>
      <c r="H2425" s="114" t="s">
        <v>6737</v>
      </c>
      <c r="I2425" s="113">
        <f>'20'!G76</f>
        <v>0</v>
      </c>
      <c r="N2425" s="112" t="s">
        <v>5419</v>
      </c>
      <c r="O2425" s="112" t="s">
        <v>634</v>
      </c>
      <c r="P2425" s="112" t="s">
        <v>5416</v>
      </c>
    </row>
    <row r="2426" spans="2:16" ht="12.75">
      <c r="B2426" s="114" t="str">
        <f>INDEX(SUM!D:D,MATCH(SUM!$F$3,SUM!B:B,0),0)</f>
        <v>P085</v>
      </c>
      <c r="E2426" s="116">
        <v>2020</v>
      </c>
      <c r="F2426" s="112" t="s">
        <v>8594</v>
      </c>
      <c r="G2426" s="117" t="s">
        <v>16154</v>
      </c>
      <c r="H2426" s="114" t="s">
        <v>6737</v>
      </c>
      <c r="I2426" s="113">
        <f>'20'!G77</f>
        <v>0</v>
      </c>
      <c r="N2426" s="112" t="s">
        <v>5420</v>
      </c>
      <c r="O2426" s="112" t="s">
        <v>634</v>
      </c>
      <c r="P2426" s="112" t="s">
        <v>5421</v>
      </c>
    </row>
    <row r="2427" spans="2:16" ht="12.75">
      <c r="B2427" s="114" t="str">
        <f>INDEX(SUM!D:D,MATCH(SUM!$F$3,SUM!B:B,0),0)</f>
        <v>P085</v>
      </c>
      <c r="E2427" s="116">
        <v>2020</v>
      </c>
      <c r="F2427" s="112" t="s">
        <v>8595</v>
      </c>
      <c r="G2427" s="117" t="s">
        <v>16155</v>
      </c>
      <c r="H2427" s="114" t="s">
        <v>6737</v>
      </c>
      <c r="I2427" s="113">
        <f>'20'!G78</f>
        <v>0</v>
      </c>
      <c r="N2427" s="112" t="s">
        <v>5422</v>
      </c>
      <c r="O2427" s="112" t="s">
        <v>634</v>
      </c>
      <c r="P2427" s="112" t="s">
        <v>5423</v>
      </c>
    </row>
    <row r="2428" spans="2:16" ht="12.75">
      <c r="B2428" s="114" t="str">
        <f>INDEX(SUM!D:D,MATCH(SUM!$F$3,SUM!B:B,0),0)</f>
        <v>P085</v>
      </c>
      <c r="E2428" s="116">
        <v>2020</v>
      </c>
      <c r="F2428" s="112" t="s">
        <v>8596</v>
      </c>
      <c r="G2428" s="117" t="s">
        <v>16156</v>
      </c>
      <c r="H2428" s="114" t="s">
        <v>6737</v>
      </c>
      <c r="I2428" s="113">
        <f>'20'!G79</f>
        <v>0</v>
      </c>
      <c r="N2428" s="112" t="s">
        <v>5424</v>
      </c>
      <c r="O2428" s="112" t="s">
        <v>634</v>
      </c>
      <c r="P2428" s="112" t="s">
        <v>5425</v>
      </c>
    </row>
    <row r="2429" spans="2:16" ht="12.75">
      <c r="B2429" s="114" t="str">
        <f>INDEX(SUM!D:D,MATCH(SUM!$F$3,SUM!B:B,0),0)</f>
        <v>P085</v>
      </c>
      <c r="E2429" s="116">
        <v>2020</v>
      </c>
      <c r="F2429" s="112" t="s">
        <v>8597</v>
      </c>
      <c r="G2429" s="117" t="s">
        <v>16157</v>
      </c>
      <c r="H2429" s="114" t="s">
        <v>6737</v>
      </c>
      <c r="I2429" s="113">
        <f>'20'!G80</f>
        <v>0</v>
      </c>
      <c r="N2429" s="112" t="s">
        <v>5426</v>
      </c>
      <c r="O2429" s="112" t="s">
        <v>634</v>
      </c>
      <c r="P2429" s="112" t="s">
        <v>5427</v>
      </c>
    </row>
    <row r="2430" spans="2:16" ht="12.75">
      <c r="B2430" s="114" t="str">
        <f>INDEX(SUM!D:D,MATCH(SUM!$F$3,SUM!B:B,0),0)</f>
        <v>P085</v>
      </c>
      <c r="E2430" s="116">
        <v>2020</v>
      </c>
      <c r="F2430" s="112" t="s">
        <v>8598</v>
      </c>
      <c r="G2430" s="117" t="s">
        <v>16158</v>
      </c>
      <c r="H2430" s="114" t="s">
        <v>6737</v>
      </c>
      <c r="I2430" s="113">
        <f>'20'!G81</f>
        <v>0</v>
      </c>
      <c r="N2430" s="112" t="s">
        <v>5428</v>
      </c>
      <c r="O2430" s="112" t="s">
        <v>634</v>
      </c>
      <c r="P2430" s="112" t="s">
        <v>5429</v>
      </c>
    </row>
    <row r="2431" spans="2:16" ht="12.75">
      <c r="B2431" s="114" t="str">
        <f>INDEX(SUM!D:D,MATCH(SUM!$F$3,SUM!B:B,0),0)</f>
        <v>P085</v>
      </c>
      <c r="E2431" s="116">
        <v>2020</v>
      </c>
      <c r="F2431" s="112" t="s">
        <v>8599</v>
      </c>
      <c r="G2431" s="117" t="s">
        <v>16159</v>
      </c>
      <c r="H2431" s="114" t="s">
        <v>6737</v>
      </c>
      <c r="I2431" s="113">
        <f>'20'!G82</f>
        <v>0</v>
      </c>
      <c r="N2431" s="112" t="s">
        <v>5430</v>
      </c>
      <c r="O2431" s="112" t="s">
        <v>634</v>
      </c>
      <c r="P2431" s="112" t="s">
        <v>5381</v>
      </c>
    </row>
    <row r="2432" spans="2:16" ht="12.75">
      <c r="B2432" s="114" t="str">
        <f>INDEX(SUM!D:D,MATCH(SUM!$F$3,SUM!B:B,0),0)</f>
        <v>P085</v>
      </c>
      <c r="E2432" s="116">
        <v>2020</v>
      </c>
      <c r="F2432" s="112" t="s">
        <v>8600</v>
      </c>
      <c r="G2432" s="117" t="s">
        <v>16160</v>
      </c>
      <c r="H2432" s="114" t="s">
        <v>6737</v>
      </c>
      <c r="I2432" s="113">
        <f>'20'!G83</f>
        <v>0</v>
      </c>
      <c r="N2432" s="112" t="s">
        <v>5431</v>
      </c>
      <c r="O2432" s="112" t="s">
        <v>634</v>
      </c>
      <c r="P2432" s="112" t="s">
        <v>5340</v>
      </c>
    </row>
    <row r="2433" spans="2:16" ht="12.75">
      <c r="B2433" s="114" t="str">
        <f>INDEX(SUM!D:D,MATCH(SUM!$F$3,SUM!B:B,0),0)</f>
        <v>P085</v>
      </c>
      <c r="E2433" s="116">
        <v>2020</v>
      </c>
      <c r="F2433" s="112" t="s">
        <v>8601</v>
      </c>
      <c r="G2433" s="117" t="s">
        <v>16161</v>
      </c>
      <c r="H2433" s="114" t="s">
        <v>6737</v>
      </c>
      <c r="I2433" s="113">
        <f>'20'!G84</f>
        <v>0</v>
      </c>
      <c r="N2433" s="112" t="s">
        <v>5432</v>
      </c>
      <c r="O2433" s="112" t="s">
        <v>634</v>
      </c>
      <c r="P2433" s="112" t="s">
        <v>5433</v>
      </c>
    </row>
    <row r="2434" spans="2:16" ht="12.75">
      <c r="B2434" s="114" t="str">
        <f>INDEX(SUM!D:D,MATCH(SUM!$F$3,SUM!B:B,0),0)</f>
        <v>P085</v>
      </c>
      <c r="E2434" s="116">
        <v>2020</v>
      </c>
      <c r="F2434" s="112" t="s">
        <v>8602</v>
      </c>
      <c r="G2434" s="117" t="s">
        <v>16162</v>
      </c>
      <c r="H2434" s="114" t="s">
        <v>6737</v>
      </c>
      <c r="I2434" s="113">
        <f>'20'!G85</f>
        <v>0</v>
      </c>
      <c r="N2434" s="112" t="s">
        <v>5434</v>
      </c>
      <c r="O2434" s="112" t="s">
        <v>732</v>
      </c>
      <c r="P2434" s="112" t="s">
        <v>5435</v>
      </c>
    </row>
    <row r="2435" spans="2:16" ht="12.75">
      <c r="B2435" s="114" t="str">
        <f>INDEX(SUM!D:D,MATCH(SUM!$F$3,SUM!B:B,0),0)</f>
        <v>P085</v>
      </c>
      <c r="E2435" s="116">
        <v>2020</v>
      </c>
      <c r="F2435" s="112" t="s">
        <v>8603</v>
      </c>
      <c r="G2435" s="117" t="s">
        <v>16163</v>
      </c>
      <c r="H2435" s="114" t="s">
        <v>6737</v>
      </c>
      <c r="I2435" s="113">
        <f>'20'!G86</f>
        <v>0</v>
      </c>
      <c r="N2435" s="112" t="s">
        <v>5436</v>
      </c>
      <c r="O2435" s="112" t="s">
        <v>789</v>
      </c>
      <c r="P2435" s="112" t="s">
        <v>5437</v>
      </c>
    </row>
    <row r="2436" spans="2:16" ht="12.75">
      <c r="B2436" s="114" t="str">
        <f>INDEX(SUM!D:D,MATCH(SUM!$F$3,SUM!B:B,0),0)</f>
        <v>P085</v>
      </c>
      <c r="E2436" s="116">
        <v>2020</v>
      </c>
      <c r="F2436" s="112" t="s">
        <v>8604</v>
      </c>
      <c r="G2436" s="117" t="s">
        <v>16164</v>
      </c>
      <c r="H2436" s="114" t="s">
        <v>6737</v>
      </c>
      <c r="I2436" s="113">
        <f>'20'!G87</f>
        <v>0</v>
      </c>
      <c r="N2436" s="112" t="s">
        <v>5438</v>
      </c>
      <c r="O2436" s="112" t="s">
        <v>790</v>
      </c>
      <c r="P2436" s="112" t="s">
        <v>5439</v>
      </c>
    </row>
    <row r="2437" spans="2:16" ht="12.75">
      <c r="B2437" s="114" t="str">
        <f>INDEX(SUM!D:D,MATCH(SUM!$F$3,SUM!B:B,0),0)</f>
        <v>P085</v>
      </c>
      <c r="E2437" s="116">
        <v>2020</v>
      </c>
      <c r="F2437" s="112" t="s">
        <v>8605</v>
      </c>
      <c r="G2437" s="117" t="s">
        <v>16165</v>
      </c>
      <c r="H2437" s="114" t="s">
        <v>6737</v>
      </c>
      <c r="I2437" s="113">
        <f>'20'!G88</f>
        <v>0</v>
      </c>
      <c r="N2437" s="112" t="s">
        <v>5440</v>
      </c>
      <c r="O2437" s="112" t="s">
        <v>791</v>
      </c>
      <c r="P2437" s="112" t="s">
        <v>5441</v>
      </c>
    </row>
    <row r="2438" spans="2:16" ht="12.75">
      <c r="B2438" s="114" t="str">
        <f>INDEX(SUM!D:D,MATCH(SUM!$F$3,SUM!B:B,0),0)</f>
        <v>P085</v>
      </c>
      <c r="E2438" s="116">
        <v>2020</v>
      </c>
      <c r="F2438" s="112" t="s">
        <v>8606</v>
      </c>
      <c r="G2438" s="117" t="s">
        <v>16166</v>
      </c>
      <c r="H2438" s="114" t="s">
        <v>6737</v>
      </c>
      <c r="I2438" s="113">
        <f>'20'!G89</f>
        <v>0</v>
      </c>
      <c r="N2438" s="112" t="s">
        <v>5442</v>
      </c>
      <c r="O2438" s="112" t="s">
        <v>792</v>
      </c>
      <c r="P2438" s="112" t="s">
        <v>5443</v>
      </c>
    </row>
    <row r="2439" spans="2:16" ht="12.75">
      <c r="B2439" s="114" t="str">
        <f>INDEX(SUM!D:D,MATCH(SUM!$F$3,SUM!B:B,0),0)</f>
        <v>P085</v>
      </c>
      <c r="E2439" s="116">
        <v>2020</v>
      </c>
      <c r="F2439" s="112" t="s">
        <v>8607</v>
      </c>
      <c r="G2439" s="117" t="s">
        <v>16167</v>
      </c>
      <c r="H2439" s="114" t="s">
        <v>6737</v>
      </c>
      <c r="I2439" s="113">
        <f>'20'!G90</f>
        <v>0</v>
      </c>
      <c r="N2439" s="112" t="s">
        <v>5444</v>
      </c>
      <c r="O2439" s="112">
        <v>11120113</v>
      </c>
      <c r="P2439" s="112" t="s">
        <v>5445</v>
      </c>
    </row>
    <row r="2440" spans="2:16" ht="12.75">
      <c r="B2440" s="114" t="str">
        <f>INDEX(SUM!D:D,MATCH(SUM!$F$3,SUM!B:B,0),0)</f>
        <v>P085</v>
      </c>
      <c r="E2440" s="116">
        <v>2020</v>
      </c>
      <c r="F2440" s="112" t="s">
        <v>8608</v>
      </c>
      <c r="G2440" s="117" t="s">
        <v>16168</v>
      </c>
      <c r="H2440" s="114" t="s">
        <v>6737</v>
      </c>
      <c r="I2440" s="113">
        <f>'20'!G91</f>
        <v>0</v>
      </c>
      <c r="N2440" s="112" t="s">
        <v>5446</v>
      </c>
      <c r="O2440" s="112">
        <v>11120114</v>
      </c>
      <c r="P2440" s="112" t="s">
        <v>5447</v>
      </c>
    </row>
    <row r="2441" spans="2:16" ht="12.75">
      <c r="B2441" s="114" t="str">
        <f>INDEX(SUM!D:D,MATCH(SUM!$F$3,SUM!B:B,0),0)</f>
        <v>P085</v>
      </c>
      <c r="E2441" s="116">
        <v>2020</v>
      </c>
      <c r="F2441" s="112" t="s">
        <v>8609</v>
      </c>
      <c r="G2441" s="117" t="s">
        <v>16169</v>
      </c>
      <c r="H2441" s="114" t="s">
        <v>6737</v>
      </c>
      <c r="I2441" s="113">
        <f>'20'!G92</f>
        <v>0</v>
      </c>
      <c r="N2441" s="112" t="s">
        <v>5448</v>
      </c>
      <c r="O2441" s="112">
        <v>11210511</v>
      </c>
      <c r="P2441" s="112" t="s">
        <v>5449</v>
      </c>
    </row>
    <row r="2442" spans="2:16" ht="12.75">
      <c r="B2442" s="114" t="str">
        <f>INDEX(SUM!D:D,MATCH(SUM!$F$3,SUM!B:B,0),0)</f>
        <v>P085</v>
      </c>
      <c r="E2442" s="116">
        <v>2020</v>
      </c>
      <c r="F2442" s="112" t="s">
        <v>8610</v>
      </c>
      <c r="G2442" s="117" t="s">
        <v>16170</v>
      </c>
      <c r="H2442" s="114" t="s">
        <v>6737</v>
      </c>
      <c r="I2442" s="113">
        <f>'20'!G93</f>
        <v>0</v>
      </c>
      <c r="N2442" s="112" t="s">
        <v>5450</v>
      </c>
      <c r="O2442" s="112">
        <v>11210512</v>
      </c>
      <c r="P2442" s="112" t="s">
        <v>5451</v>
      </c>
    </row>
    <row r="2443" spans="2:16" ht="12.75">
      <c r="B2443" s="114" t="str">
        <f>INDEX(SUM!D:D,MATCH(SUM!$F$3,SUM!B:B,0),0)</f>
        <v>P085</v>
      </c>
      <c r="E2443" s="116">
        <v>2020</v>
      </c>
      <c r="F2443" s="112" t="s">
        <v>8611</v>
      </c>
      <c r="G2443" s="117" t="s">
        <v>16171</v>
      </c>
      <c r="H2443" s="114" t="s">
        <v>6737</v>
      </c>
      <c r="I2443" s="113">
        <f>'20'!G94</f>
        <v>0</v>
      </c>
      <c r="N2443" s="112" t="s">
        <v>5452</v>
      </c>
      <c r="O2443" s="112">
        <v>11210513</v>
      </c>
      <c r="P2443" s="112" t="s">
        <v>5453</v>
      </c>
    </row>
    <row r="2444" spans="2:16" ht="12.75">
      <c r="B2444" s="114" t="str">
        <f>INDEX(SUM!D:D,MATCH(SUM!$F$3,SUM!B:B,0),0)</f>
        <v>P085</v>
      </c>
      <c r="E2444" s="116">
        <v>2020</v>
      </c>
      <c r="F2444" s="112" t="s">
        <v>8612</v>
      </c>
      <c r="G2444" s="117" t="s">
        <v>16172</v>
      </c>
      <c r="H2444" s="114" t="s">
        <v>6737</v>
      </c>
      <c r="I2444" s="113">
        <f>'20'!G95</f>
        <v>0</v>
      </c>
      <c r="N2444" s="112" t="s">
        <v>5454</v>
      </c>
      <c r="O2444" s="112">
        <v>11210514</v>
      </c>
      <c r="P2444" s="112" t="s">
        <v>2685</v>
      </c>
    </row>
    <row r="2445" spans="2:16" ht="12.75">
      <c r="B2445" s="114" t="str">
        <f>INDEX(SUM!D:D,MATCH(SUM!$F$3,SUM!B:B,0),0)</f>
        <v>P085</v>
      </c>
      <c r="E2445" s="116">
        <v>2020</v>
      </c>
      <c r="F2445" s="112" t="s">
        <v>8613</v>
      </c>
      <c r="G2445" s="117" t="s">
        <v>16173</v>
      </c>
      <c r="H2445" s="114" t="s">
        <v>6737</v>
      </c>
      <c r="I2445" s="113">
        <f>'20'!G96</f>
        <v>0</v>
      </c>
      <c r="N2445" s="112" t="s">
        <v>5455</v>
      </c>
      <c r="O2445" s="112">
        <v>11380311</v>
      </c>
      <c r="P2445" s="112" t="s">
        <v>5456</v>
      </c>
    </row>
    <row r="2446" spans="2:16" ht="12.75">
      <c r="B2446" s="114" t="str">
        <f>INDEX(SUM!D:D,MATCH(SUM!$F$3,SUM!B:B,0),0)</f>
        <v>P085</v>
      </c>
      <c r="E2446" s="116">
        <v>2020</v>
      </c>
      <c r="F2446" s="112" t="s">
        <v>8614</v>
      </c>
      <c r="G2446" s="117" t="s">
        <v>16174</v>
      </c>
      <c r="H2446" s="114" t="s">
        <v>6737</v>
      </c>
      <c r="I2446" s="113">
        <f>'20'!G97</f>
        <v>0</v>
      </c>
      <c r="N2446" s="112" t="s">
        <v>5457</v>
      </c>
      <c r="O2446" s="112">
        <v>11380312</v>
      </c>
      <c r="P2446" s="112" t="s">
        <v>5458</v>
      </c>
    </row>
    <row r="2447" spans="2:16" ht="12.75">
      <c r="B2447" s="114" t="str">
        <f>INDEX(SUM!D:D,MATCH(SUM!$F$3,SUM!B:B,0),0)</f>
        <v>P085</v>
      </c>
      <c r="E2447" s="116">
        <v>2020</v>
      </c>
      <c r="F2447" s="112" t="s">
        <v>8615</v>
      </c>
      <c r="G2447" s="117" t="s">
        <v>16175</v>
      </c>
      <c r="H2447" s="114" t="s">
        <v>6737</v>
      </c>
      <c r="I2447" s="113">
        <f>'20'!G98</f>
        <v>0</v>
      </c>
      <c r="N2447" s="112" t="s">
        <v>5459</v>
      </c>
      <c r="O2447" s="112">
        <v>11380313</v>
      </c>
      <c r="P2447" s="112" t="s">
        <v>5460</v>
      </c>
    </row>
    <row r="2448" spans="2:16" ht="12.75">
      <c r="B2448" s="114" t="str">
        <f>INDEX(SUM!D:D,MATCH(SUM!$F$3,SUM!B:B,0),0)</f>
        <v>P085</v>
      </c>
      <c r="E2448" s="116">
        <v>2020</v>
      </c>
      <c r="F2448" s="112" t="s">
        <v>8616</v>
      </c>
      <c r="G2448" s="117" t="s">
        <v>16176</v>
      </c>
      <c r="H2448" s="114" t="s">
        <v>6737</v>
      </c>
      <c r="I2448" s="113">
        <f>'20'!G99</f>
        <v>0</v>
      </c>
      <c r="N2448" s="112" t="s">
        <v>5461</v>
      </c>
      <c r="O2448" s="112">
        <v>11380314</v>
      </c>
      <c r="P2448" s="112" t="s">
        <v>5462</v>
      </c>
    </row>
    <row r="2449" spans="2:16" ht="12.75">
      <c r="B2449" s="114" t="str">
        <f>INDEX(SUM!D:D,MATCH(SUM!$F$3,SUM!B:B,0),0)</f>
        <v>P085</v>
      </c>
      <c r="E2449" s="116">
        <v>2020</v>
      </c>
      <c r="F2449" s="112" t="s">
        <v>8617</v>
      </c>
      <c r="G2449" s="117" t="s">
        <v>16177</v>
      </c>
      <c r="H2449" s="114" t="s">
        <v>6737</v>
      </c>
      <c r="I2449" s="113">
        <f>'20'!G100</f>
        <v>0</v>
      </c>
      <c r="N2449" s="112" t="s">
        <v>5463</v>
      </c>
      <c r="O2449" s="112">
        <v>11380411</v>
      </c>
      <c r="P2449" s="112" t="s">
        <v>5464</v>
      </c>
    </row>
    <row r="2450" spans="2:16" ht="12.75">
      <c r="B2450" s="114" t="str">
        <f>INDEX(SUM!D:D,MATCH(SUM!$F$3,SUM!B:B,0),0)</f>
        <v>P085</v>
      </c>
      <c r="E2450" s="116">
        <v>2020</v>
      </c>
      <c r="F2450" s="112" t="s">
        <v>8618</v>
      </c>
      <c r="G2450" s="117" t="s">
        <v>16178</v>
      </c>
      <c r="H2450" s="114" t="s">
        <v>6738</v>
      </c>
      <c r="I2450" s="113">
        <f>'20'!H11</f>
        <v>5</v>
      </c>
      <c r="N2450" s="112" t="s">
        <v>5465</v>
      </c>
      <c r="O2450" s="112">
        <v>11380412</v>
      </c>
      <c r="P2450" s="112" t="s">
        <v>5466</v>
      </c>
    </row>
    <row r="2451" spans="2:16" ht="12.75">
      <c r="B2451" s="114" t="str">
        <f>INDEX(SUM!D:D,MATCH(SUM!$F$3,SUM!B:B,0),0)</f>
        <v>P085</v>
      </c>
      <c r="E2451" s="116">
        <v>2020</v>
      </c>
      <c r="F2451" s="112" t="s">
        <v>8619</v>
      </c>
      <c r="G2451" s="117" t="s">
        <v>16179</v>
      </c>
      <c r="H2451" s="114" t="s">
        <v>6738</v>
      </c>
      <c r="I2451" s="113">
        <f>'20'!H12</f>
        <v>0</v>
      </c>
      <c r="N2451" s="112" t="s">
        <v>5467</v>
      </c>
      <c r="O2451" s="112">
        <v>11380413</v>
      </c>
      <c r="P2451" s="112" t="s">
        <v>5468</v>
      </c>
    </row>
    <row r="2452" spans="2:16" ht="12.75">
      <c r="B2452" s="114" t="str">
        <f>INDEX(SUM!D:D,MATCH(SUM!$F$3,SUM!B:B,0),0)</f>
        <v>P085</v>
      </c>
      <c r="E2452" s="116">
        <v>2020</v>
      </c>
      <c r="F2452" s="112" t="s">
        <v>8620</v>
      </c>
      <c r="G2452" s="117" t="s">
        <v>16180</v>
      </c>
      <c r="H2452" s="114" t="s">
        <v>6738</v>
      </c>
      <c r="I2452" s="113">
        <f>'20'!H13</f>
        <v>0</v>
      </c>
      <c r="N2452" s="112" t="s">
        <v>5469</v>
      </c>
      <c r="O2452" s="112">
        <v>11380414</v>
      </c>
      <c r="P2452" s="112" t="s">
        <v>5470</v>
      </c>
    </row>
    <row r="2453" spans="2:16" ht="12.75">
      <c r="B2453" s="114" t="str">
        <f>INDEX(SUM!D:D,MATCH(SUM!$F$3,SUM!B:B,0),0)</f>
        <v>P085</v>
      </c>
      <c r="E2453" s="116">
        <v>2020</v>
      </c>
      <c r="F2453" s="112" t="s">
        <v>8621</v>
      </c>
      <c r="G2453" s="117" t="s">
        <v>16181</v>
      </c>
      <c r="H2453" s="114" t="s">
        <v>6738</v>
      </c>
      <c r="I2453" s="113">
        <f>'20'!H14</f>
        <v>0</v>
      </c>
      <c r="N2453" s="112" t="s">
        <v>5471</v>
      </c>
      <c r="O2453" s="112">
        <v>11389913</v>
      </c>
      <c r="P2453" s="112" t="s">
        <v>5472</v>
      </c>
    </row>
    <row r="2454" spans="2:16" ht="12.75">
      <c r="B2454" s="114" t="str">
        <f>INDEX(SUM!D:D,MATCH(SUM!$F$3,SUM!B:B,0),0)</f>
        <v>P085</v>
      </c>
      <c r="E2454" s="116">
        <v>2020</v>
      </c>
      <c r="F2454" s="112" t="s">
        <v>8622</v>
      </c>
      <c r="G2454" s="117" t="s">
        <v>16182</v>
      </c>
      <c r="H2454" s="114" t="s">
        <v>6738</v>
      </c>
      <c r="I2454" s="113">
        <f>'20'!H15</f>
        <v>0</v>
      </c>
      <c r="N2454" s="112" t="s">
        <v>5473</v>
      </c>
      <c r="O2454" s="112">
        <v>11389914</v>
      </c>
      <c r="P2454" s="112" t="s">
        <v>5474</v>
      </c>
    </row>
    <row r="2455" spans="2:16" ht="12.75">
      <c r="B2455" s="114" t="str">
        <f>INDEX(SUM!D:D,MATCH(SUM!$F$3,SUM!B:B,0),0)</f>
        <v>P085</v>
      </c>
      <c r="E2455" s="116">
        <v>2020</v>
      </c>
      <c r="F2455" s="112" t="s">
        <v>8623</v>
      </c>
      <c r="G2455" s="117" t="s">
        <v>16183</v>
      </c>
      <c r="H2455" s="114" t="s">
        <v>6738</v>
      </c>
      <c r="I2455" s="113">
        <f>'20'!H16</f>
        <v>0</v>
      </c>
      <c r="N2455" s="112" t="s">
        <v>5475</v>
      </c>
      <c r="O2455" s="112">
        <v>12100424</v>
      </c>
      <c r="P2455" s="112" t="s">
        <v>5476</v>
      </c>
    </row>
    <row r="2456" spans="2:16" ht="12.75">
      <c r="B2456" s="114" t="str">
        <f>INDEX(SUM!D:D,MATCH(SUM!$F$3,SUM!B:B,0),0)</f>
        <v>P085</v>
      </c>
      <c r="E2456" s="116">
        <v>2020</v>
      </c>
      <c r="F2456" s="112" t="s">
        <v>8624</v>
      </c>
      <c r="G2456" s="117" t="s">
        <v>16184</v>
      </c>
      <c r="H2456" s="114" t="s">
        <v>6738</v>
      </c>
      <c r="I2456" s="113">
        <f>'20'!H17</f>
        <v>0</v>
      </c>
      <c r="N2456" s="112" t="s">
        <v>5477</v>
      </c>
      <c r="O2456" s="112">
        <v>12100433</v>
      </c>
      <c r="P2456" s="112" t="s">
        <v>5478</v>
      </c>
    </row>
    <row r="2457" spans="2:16" ht="12.75">
      <c r="B2457" s="114" t="str">
        <f>INDEX(SUM!D:D,MATCH(SUM!$F$3,SUM!B:B,0),0)</f>
        <v>P085</v>
      </c>
      <c r="E2457" s="116">
        <v>2020</v>
      </c>
      <c r="F2457" s="112" t="s">
        <v>8625</v>
      </c>
      <c r="G2457" s="117" t="s">
        <v>16185</v>
      </c>
      <c r="H2457" s="114" t="s">
        <v>6738</v>
      </c>
      <c r="I2457" s="113">
        <f>'20'!H18</f>
        <v>0</v>
      </c>
      <c r="N2457" s="112" t="s">
        <v>5479</v>
      </c>
      <c r="O2457" s="112">
        <v>12100434</v>
      </c>
      <c r="P2457" s="112" t="s">
        <v>5480</v>
      </c>
    </row>
    <row r="2458" spans="2:16" ht="12.75">
      <c r="B2458" s="114" t="str">
        <f>INDEX(SUM!D:D,MATCH(SUM!$F$3,SUM!B:B,0),0)</f>
        <v>P085</v>
      </c>
      <c r="E2458" s="116">
        <v>2020</v>
      </c>
      <c r="F2458" s="112" t="s">
        <v>8626</v>
      </c>
      <c r="G2458" s="117" t="s">
        <v>16186</v>
      </c>
      <c r="H2458" s="114" t="s">
        <v>6738</v>
      </c>
      <c r="I2458" s="113">
        <f>'20'!H19</f>
        <v>0</v>
      </c>
      <c r="N2458" s="112" t="s">
        <v>5481</v>
      </c>
      <c r="O2458" s="112">
        <v>12100443</v>
      </c>
      <c r="P2458" s="112" t="s">
        <v>5482</v>
      </c>
    </row>
    <row r="2459" spans="2:16" ht="12.75">
      <c r="B2459" s="114" t="str">
        <f>INDEX(SUM!D:D,MATCH(SUM!$F$3,SUM!B:B,0),0)</f>
        <v>P085</v>
      </c>
      <c r="E2459" s="116">
        <v>2020</v>
      </c>
      <c r="F2459" s="112" t="s">
        <v>8627</v>
      </c>
      <c r="G2459" s="117" t="s">
        <v>16187</v>
      </c>
      <c r="H2459" s="114" t="s">
        <v>6738</v>
      </c>
      <c r="I2459" s="113">
        <f>'20'!H20</f>
        <v>0</v>
      </c>
      <c r="N2459" s="112" t="s">
        <v>5483</v>
      </c>
      <c r="O2459" s="112">
        <v>12100444</v>
      </c>
      <c r="P2459" s="112" t="s">
        <v>5484</v>
      </c>
    </row>
    <row r="2460" spans="2:16" ht="12.75">
      <c r="B2460" s="114" t="str">
        <f>INDEX(SUM!D:D,MATCH(SUM!$F$3,SUM!B:B,0),0)</f>
        <v>P085</v>
      </c>
      <c r="E2460" s="116">
        <v>2020</v>
      </c>
      <c r="F2460" s="112" t="s">
        <v>8628</v>
      </c>
      <c r="G2460" s="117" t="s">
        <v>16188</v>
      </c>
      <c r="H2460" s="114" t="s">
        <v>6738</v>
      </c>
      <c r="I2460" s="113">
        <f>'20'!H21</f>
        <v>0</v>
      </c>
      <c r="N2460" s="112" t="s">
        <v>5485</v>
      </c>
      <c r="O2460" s="112">
        <v>12100451</v>
      </c>
      <c r="P2460" s="112" t="s">
        <v>2698</v>
      </c>
    </row>
    <row r="2461" spans="2:16" ht="12.75">
      <c r="B2461" s="114" t="str">
        <f>INDEX(SUM!D:D,MATCH(SUM!$F$3,SUM!B:B,0),0)</f>
        <v>P085</v>
      </c>
      <c r="E2461" s="116">
        <v>2020</v>
      </c>
      <c r="F2461" s="112" t="s">
        <v>8629</v>
      </c>
      <c r="G2461" s="117" t="s">
        <v>16189</v>
      </c>
      <c r="H2461" s="114" t="s">
        <v>6738</v>
      </c>
      <c r="I2461" s="113">
        <f>'20'!H22</f>
        <v>0</v>
      </c>
      <c r="N2461" s="112" t="s">
        <v>5486</v>
      </c>
      <c r="O2461" s="112">
        <v>12100452</v>
      </c>
      <c r="P2461" s="112" t="s">
        <v>2700</v>
      </c>
    </row>
    <row r="2462" spans="2:16" ht="12.75">
      <c r="B2462" s="114" t="str">
        <f>INDEX(SUM!D:D,MATCH(SUM!$F$3,SUM!B:B,0),0)</f>
        <v>P085</v>
      </c>
      <c r="E2462" s="116">
        <v>2020</v>
      </c>
      <c r="F2462" s="112" t="s">
        <v>8630</v>
      </c>
      <c r="G2462" s="117" t="s">
        <v>16190</v>
      </c>
      <c r="H2462" s="114" t="s">
        <v>6738</v>
      </c>
      <c r="I2462" s="113">
        <f>'20'!H23</f>
        <v>0</v>
      </c>
      <c r="N2462" s="112" t="s">
        <v>5487</v>
      </c>
      <c r="O2462" s="112">
        <v>12100453</v>
      </c>
      <c r="P2462" s="112" t="s">
        <v>5488</v>
      </c>
    </row>
    <row r="2463" spans="2:16" ht="12.75">
      <c r="B2463" s="114" t="str">
        <f>INDEX(SUM!D:D,MATCH(SUM!$F$3,SUM!B:B,0),0)</f>
        <v>P085</v>
      </c>
      <c r="E2463" s="116">
        <v>2020</v>
      </c>
      <c r="F2463" s="112" t="s">
        <v>8631</v>
      </c>
      <c r="G2463" s="117" t="s">
        <v>16191</v>
      </c>
      <c r="H2463" s="114" t="s">
        <v>6738</v>
      </c>
      <c r="I2463" s="113">
        <f>'20'!H24</f>
        <v>0</v>
      </c>
      <c r="N2463" s="112" t="s">
        <v>5489</v>
      </c>
      <c r="O2463" s="112">
        <v>12100454</v>
      </c>
      <c r="P2463" s="112" t="s">
        <v>5490</v>
      </c>
    </row>
    <row r="2464" spans="2:16" ht="12.75">
      <c r="B2464" s="114" t="str">
        <f>INDEX(SUM!D:D,MATCH(SUM!$F$3,SUM!B:B,0),0)</f>
        <v>P085</v>
      </c>
      <c r="E2464" s="116">
        <v>2020</v>
      </c>
      <c r="F2464" s="112" t="s">
        <v>8632</v>
      </c>
      <c r="G2464" s="117" t="s">
        <v>16192</v>
      </c>
      <c r="H2464" s="114" t="s">
        <v>6738</v>
      </c>
      <c r="I2464" s="113">
        <f>'20'!H25</f>
        <v>0</v>
      </c>
      <c r="N2464" s="112" t="s">
        <v>5491</v>
      </c>
      <c r="O2464" s="112">
        <v>12100463</v>
      </c>
      <c r="P2464" s="112" t="s">
        <v>5492</v>
      </c>
    </row>
    <row r="2465" spans="2:16" ht="12.75">
      <c r="B2465" s="114" t="str">
        <f>INDEX(SUM!D:D,MATCH(SUM!$F$3,SUM!B:B,0),0)</f>
        <v>P085</v>
      </c>
      <c r="E2465" s="116">
        <v>2020</v>
      </c>
      <c r="F2465" s="112" t="s">
        <v>8633</v>
      </c>
      <c r="G2465" s="117" t="s">
        <v>16193</v>
      </c>
      <c r="H2465" s="114" t="s">
        <v>6738</v>
      </c>
      <c r="I2465" s="113">
        <f>'20'!H26</f>
        <v>0</v>
      </c>
      <c r="N2465" s="112" t="s">
        <v>5493</v>
      </c>
      <c r="O2465" s="112">
        <v>12100464</v>
      </c>
      <c r="P2465" s="112" t="s">
        <v>5494</v>
      </c>
    </row>
    <row r="2466" spans="2:16" ht="12.75">
      <c r="B2466" s="114" t="str">
        <f>INDEX(SUM!D:D,MATCH(SUM!$F$3,SUM!B:B,0),0)</f>
        <v>P085</v>
      </c>
      <c r="E2466" s="116">
        <v>2020</v>
      </c>
      <c r="F2466" s="112" t="s">
        <v>8634</v>
      </c>
      <c r="G2466" s="117" t="s">
        <v>16194</v>
      </c>
      <c r="H2466" s="114" t="s">
        <v>6738</v>
      </c>
      <c r="I2466" s="113">
        <f>'20'!H27</f>
        <v>0</v>
      </c>
      <c r="N2466" s="112" t="s">
        <v>5495</v>
      </c>
      <c r="O2466" s="112">
        <v>12100473</v>
      </c>
      <c r="P2466" s="112" t="s">
        <v>5496</v>
      </c>
    </row>
    <row r="2467" spans="2:16" ht="12.75">
      <c r="B2467" s="114" t="str">
        <f>INDEX(SUM!D:D,MATCH(SUM!$F$3,SUM!B:B,0),0)</f>
        <v>P085</v>
      </c>
      <c r="E2467" s="116">
        <v>2020</v>
      </c>
      <c r="F2467" s="112" t="s">
        <v>8635</v>
      </c>
      <c r="G2467" s="117" t="s">
        <v>16195</v>
      </c>
      <c r="H2467" s="114" t="s">
        <v>6738</v>
      </c>
      <c r="I2467" s="113">
        <f>'20'!H28</f>
        <v>0</v>
      </c>
      <c r="N2467" s="112" t="s">
        <v>5497</v>
      </c>
      <c r="O2467" s="112">
        <v>12100474</v>
      </c>
      <c r="P2467" s="112" t="s">
        <v>5498</v>
      </c>
    </row>
    <row r="2468" spans="2:16" ht="12.75">
      <c r="B2468" s="114" t="str">
        <f>INDEX(SUM!D:D,MATCH(SUM!$F$3,SUM!B:B,0),0)</f>
        <v>P085</v>
      </c>
      <c r="E2468" s="116">
        <v>2020</v>
      </c>
      <c r="F2468" s="112" t="s">
        <v>8636</v>
      </c>
      <c r="G2468" s="117" t="s">
        <v>16196</v>
      </c>
      <c r="H2468" s="114" t="s">
        <v>6738</v>
      </c>
      <c r="I2468" s="113">
        <f>'20'!H29</f>
        <v>0</v>
      </c>
      <c r="N2468" s="112" t="s">
        <v>5499</v>
      </c>
      <c r="O2468" s="112">
        <v>12100481</v>
      </c>
      <c r="P2468" s="112" t="s">
        <v>5500</v>
      </c>
    </row>
    <row r="2469" spans="2:16" ht="12.75">
      <c r="B2469" s="114" t="str">
        <f>INDEX(SUM!D:D,MATCH(SUM!$F$3,SUM!B:B,0),0)</f>
        <v>P085</v>
      </c>
      <c r="E2469" s="116">
        <v>2020</v>
      </c>
      <c r="F2469" s="112" t="s">
        <v>8637</v>
      </c>
      <c r="G2469" s="117" t="s">
        <v>16197</v>
      </c>
      <c r="H2469" s="114" t="s">
        <v>6738</v>
      </c>
      <c r="I2469" s="113">
        <f>'20'!H30</f>
        <v>0</v>
      </c>
      <c r="N2469" s="112" t="s">
        <v>5501</v>
      </c>
      <c r="O2469" s="112">
        <v>12100482</v>
      </c>
      <c r="P2469" s="112" t="s">
        <v>5502</v>
      </c>
    </row>
    <row r="2470" spans="2:16" ht="12.75">
      <c r="B2470" s="114" t="str">
        <f>INDEX(SUM!D:D,MATCH(SUM!$F$3,SUM!B:B,0),0)</f>
        <v>P085</v>
      </c>
      <c r="E2470" s="116">
        <v>2020</v>
      </c>
      <c r="F2470" s="112" t="s">
        <v>8638</v>
      </c>
      <c r="G2470" s="117" t="s">
        <v>16198</v>
      </c>
      <c r="H2470" s="114" t="s">
        <v>6738</v>
      </c>
      <c r="I2470" s="113">
        <f>'20'!H31</f>
        <v>0</v>
      </c>
      <c r="N2470" s="112" t="s">
        <v>5503</v>
      </c>
      <c r="O2470" s="112">
        <v>12100483</v>
      </c>
      <c r="P2470" s="112" t="s">
        <v>5504</v>
      </c>
    </row>
    <row r="2471" spans="2:16" ht="12.75">
      <c r="B2471" s="114" t="str">
        <f>INDEX(SUM!D:D,MATCH(SUM!$F$3,SUM!B:B,0),0)</f>
        <v>P085</v>
      </c>
      <c r="E2471" s="116">
        <v>2020</v>
      </c>
      <c r="F2471" s="112" t="s">
        <v>8639</v>
      </c>
      <c r="G2471" s="117" t="s">
        <v>16199</v>
      </c>
      <c r="H2471" s="114" t="s">
        <v>6738</v>
      </c>
      <c r="I2471" s="113">
        <f>'20'!H32</f>
        <v>0</v>
      </c>
      <c r="N2471" s="112" t="s">
        <v>5505</v>
      </c>
      <c r="O2471" s="112">
        <v>12100484</v>
      </c>
      <c r="P2471" s="112" t="s">
        <v>5506</v>
      </c>
    </row>
    <row r="2472" spans="2:16" ht="12.75">
      <c r="B2472" s="114" t="str">
        <f>INDEX(SUM!D:D,MATCH(SUM!$F$3,SUM!B:B,0),0)</f>
        <v>P085</v>
      </c>
      <c r="E2472" s="116">
        <v>2020</v>
      </c>
      <c r="F2472" s="112" t="s">
        <v>8640</v>
      </c>
      <c r="G2472" s="117" t="s">
        <v>16200</v>
      </c>
      <c r="H2472" s="114" t="s">
        <v>6738</v>
      </c>
      <c r="I2472" s="113">
        <f>'20'!H33</f>
        <v>0</v>
      </c>
      <c r="N2472" s="112" t="s">
        <v>5507</v>
      </c>
      <c r="O2472" s="112">
        <v>12100631</v>
      </c>
      <c r="P2472" s="112" t="s">
        <v>5508</v>
      </c>
    </row>
    <row r="2473" spans="2:16" ht="12.75">
      <c r="B2473" s="114" t="str">
        <f>INDEX(SUM!D:D,MATCH(SUM!$F$3,SUM!B:B,0),0)</f>
        <v>P085</v>
      </c>
      <c r="E2473" s="116">
        <v>2020</v>
      </c>
      <c r="F2473" s="112" t="s">
        <v>8641</v>
      </c>
      <c r="G2473" s="117" t="s">
        <v>16201</v>
      </c>
      <c r="H2473" s="114" t="s">
        <v>6738</v>
      </c>
      <c r="I2473" s="113">
        <f>'20'!H34</f>
        <v>0</v>
      </c>
      <c r="N2473" s="112" t="s">
        <v>5509</v>
      </c>
      <c r="O2473" s="112">
        <v>12100632</v>
      </c>
      <c r="P2473" s="112" t="s">
        <v>5510</v>
      </c>
    </row>
    <row r="2474" spans="2:16" ht="12.75">
      <c r="B2474" s="114" t="str">
        <f>INDEX(SUM!D:D,MATCH(SUM!$F$3,SUM!B:B,0),0)</f>
        <v>P085</v>
      </c>
      <c r="E2474" s="116">
        <v>2020</v>
      </c>
      <c r="F2474" s="112" t="s">
        <v>8642</v>
      </c>
      <c r="G2474" s="117" t="s">
        <v>16202</v>
      </c>
      <c r="H2474" s="114" t="s">
        <v>6738</v>
      </c>
      <c r="I2474" s="113">
        <f>'20'!H35</f>
        <v>0</v>
      </c>
      <c r="N2474" s="112" t="s">
        <v>5511</v>
      </c>
      <c r="O2474" s="112">
        <v>12100633</v>
      </c>
      <c r="P2474" s="112" t="s">
        <v>5512</v>
      </c>
    </row>
    <row r="2475" spans="2:16" ht="12.75">
      <c r="B2475" s="114" t="str">
        <f>INDEX(SUM!D:D,MATCH(SUM!$F$3,SUM!B:B,0),0)</f>
        <v>P085</v>
      </c>
      <c r="E2475" s="116">
        <v>2020</v>
      </c>
      <c r="F2475" s="112" t="s">
        <v>8643</v>
      </c>
      <c r="G2475" s="117" t="s">
        <v>16203</v>
      </c>
      <c r="H2475" s="114" t="s">
        <v>6738</v>
      </c>
      <c r="I2475" s="113">
        <f>'20'!H36</f>
        <v>0</v>
      </c>
      <c r="N2475" s="112" t="s">
        <v>5513</v>
      </c>
      <c r="O2475" s="112">
        <v>12100634</v>
      </c>
      <c r="P2475" s="112" t="s">
        <v>5514</v>
      </c>
    </row>
    <row r="2476" spans="2:16" ht="12.75">
      <c r="B2476" s="114" t="str">
        <f>INDEX(SUM!D:D,MATCH(SUM!$F$3,SUM!B:B,0),0)</f>
        <v>P085</v>
      </c>
      <c r="E2476" s="116">
        <v>2020</v>
      </c>
      <c r="F2476" s="112" t="s">
        <v>8644</v>
      </c>
      <c r="G2476" s="117" t="s">
        <v>16204</v>
      </c>
      <c r="H2476" s="114" t="s">
        <v>6738</v>
      </c>
      <c r="I2476" s="113">
        <f>'20'!H37</f>
        <v>0</v>
      </c>
      <c r="N2476" s="112" t="s">
        <v>5515</v>
      </c>
      <c r="O2476" s="112">
        <v>12109914</v>
      </c>
      <c r="P2476" s="112" t="s">
        <v>5516</v>
      </c>
    </row>
    <row r="2477" spans="2:16" ht="12.75">
      <c r="B2477" s="114" t="str">
        <f>INDEX(SUM!D:D,MATCH(SUM!$F$3,SUM!B:B,0),0)</f>
        <v>P085</v>
      </c>
      <c r="E2477" s="116">
        <v>2020</v>
      </c>
      <c r="F2477" s="112" t="s">
        <v>8645</v>
      </c>
      <c r="G2477" s="117" t="s">
        <v>16205</v>
      </c>
      <c r="H2477" s="114" t="s">
        <v>6738</v>
      </c>
      <c r="I2477" s="113">
        <f>'20'!H38</f>
        <v>0</v>
      </c>
      <c r="N2477" s="112" t="s">
        <v>5517</v>
      </c>
      <c r="O2477" s="112">
        <v>12209914</v>
      </c>
      <c r="P2477" s="112" t="s">
        <v>5518</v>
      </c>
    </row>
    <row r="2478" spans="2:16" ht="12.75">
      <c r="B2478" s="114" t="str">
        <f>INDEX(SUM!D:D,MATCH(SUM!$F$3,SUM!B:B,0),0)</f>
        <v>P085</v>
      </c>
      <c r="E2478" s="116">
        <v>2020</v>
      </c>
      <c r="F2478" s="112" t="s">
        <v>8646</v>
      </c>
      <c r="G2478" s="117" t="s">
        <v>16206</v>
      </c>
      <c r="H2478" s="114" t="s">
        <v>6738</v>
      </c>
      <c r="I2478" s="113">
        <f>'20'!H39</f>
        <v>0</v>
      </c>
      <c r="N2478" s="112" t="s">
        <v>5519</v>
      </c>
      <c r="O2478" s="112">
        <v>13100114</v>
      </c>
      <c r="P2478" s="112" t="s">
        <v>5520</v>
      </c>
    </row>
    <row r="2479" spans="2:16" ht="12.75">
      <c r="B2479" s="114" t="str">
        <f>INDEX(SUM!D:D,MATCH(SUM!$F$3,SUM!B:B,0),0)</f>
        <v>P085</v>
      </c>
      <c r="E2479" s="116">
        <v>2020</v>
      </c>
      <c r="F2479" s="112" t="s">
        <v>8647</v>
      </c>
      <c r="G2479" s="117" t="s">
        <v>16207</v>
      </c>
      <c r="H2479" s="114" t="s">
        <v>6738</v>
      </c>
      <c r="I2479" s="113">
        <f>'20'!H40</f>
        <v>0</v>
      </c>
      <c r="N2479" s="112" t="s">
        <v>5521</v>
      </c>
      <c r="O2479" s="112">
        <v>13100123</v>
      </c>
      <c r="P2479" s="112" t="s">
        <v>5522</v>
      </c>
    </row>
    <row r="2480" spans="2:16" ht="12.75">
      <c r="B2480" s="114" t="str">
        <f>INDEX(SUM!D:D,MATCH(SUM!$F$3,SUM!B:B,0),0)</f>
        <v>P085</v>
      </c>
      <c r="E2480" s="116">
        <v>2020</v>
      </c>
      <c r="F2480" s="112" t="s">
        <v>8648</v>
      </c>
      <c r="G2480" s="117" t="s">
        <v>16208</v>
      </c>
      <c r="H2480" s="114" t="s">
        <v>6738</v>
      </c>
      <c r="I2480" s="113">
        <f>'20'!H41</f>
        <v>0</v>
      </c>
      <c r="N2480" s="112" t="s">
        <v>5523</v>
      </c>
      <c r="O2480" s="112">
        <v>13100124</v>
      </c>
      <c r="P2480" s="112" t="s">
        <v>5524</v>
      </c>
    </row>
    <row r="2481" spans="2:16" ht="12.75">
      <c r="B2481" s="114" t="str">
        <f>INDEX(SUM!D:D,MATCH(SUM!$F$3,SUM!B:B,0),0)</f>
        <v>P085</v>
      </c>
      <c r="E2481" s="116">
        <v>2020</v>
      </c>
      <c r="F2481" s="112" t="s">
        <v>8649</v>
      </c>
      <c r="G2481" s="117" t="s">
        <v>16209</v>
      </c>
      <c r="H2481" s="114" t="s">
        <v>6738</v>
      </c>
      <c r="I2481" s="113">
        <f>'20'!H42</f>
        <v>0</v>
      </c>
      <c r="N2481" s="112" t="s">
        <v>5525</v>
      </c>
      <c r="O2481" s="112">
        <v>13100212</v>
      </c>
      <c r="P2481" s="112" t="s">
        <v>5526</v>
      </c>
    </row>
    <row r="2482" spans="2:16" ht="12.75">
      <c r="B2482" s="114" t="str">
        <f>INDEX(SUM!D:D,MATCH(SUM!$F$3,SUM!B:B,0),0)</f>
        <v>P085</v>
      </c>
      <c r="E2482" s="116">
        <v>2020</v>
      </c>
      <c r="F2482" s="112" t="s">
        <v>8650</v>
      </c>
      <c r="G2482" s="117" t="s">
        <v>16210</v>
      </c>
      <c r="H2482" s="114" t="s">
        <v>6738</v>
      </c>
      <c r="I2482" s="113">
        <f>'20'!H43</f>
        <v>0</v>
      </c>
      <c r="N2482" s="112" t="s">
        <v>5527</v>
      </c>
      <c r="O2482" s="112">
        <v>13100213</v>
      </c>
      <c r="P2482" s="112" t="s">
        <v>5528</v>
      </c>
    </row>
    <row r="2483" spans="2:16" ht="12.75">
      <c r="B2483" s="114" t="str">
        <f>INDEX(SUM!D:D,MATCH(SUM!$F$3,SUM!B:B,0),0)</f>
        <v>P085</v>
      </c>
      <c r="E2483" s="116">
        <v>2020</v>
      </c>
      <c r="F2483" s="112" t="s">
        <v>8651</v>
      </c>
      <c r="G2483" s="117" t="s">
        <v>16211</v>
      </c>
      <c r="H2483" s="114" t="s">
        <v>6738</v>
      </c>
      <c r="I2483" s="113">
        <f>'20'!H44</f>
        <v>0</v>
      </c>
      <c r="N2483" s="112" t="s">
        <v>5529</v>
      </c>
      <c r="O2483" s="112">
        <v>13100214</v>
      </c>
      <c r="P2483" s="112" t="s">
        <v>5530</v>
      </c>
    </row>
    <row r="2484" spans="2:16" ht="12.75">
      <c r="B2484" s="114" t="str">
        <f>INDEX(SUM!D:D,MATCH(SUM!$F$3,SUM!B:B,0),0)</f>
        <v>P085</v>
      </c>
      <c r="E2484" s="116">
        <v>2020</v>
      </c>
      <c r="F2484" s="112" t="s">
        <v>8652</v>
      </c>
      <c r="G2484" s="117" t="s">
        <v>16212</v>
      </c>
      <c r="H2484" s="114" t="s">
        <v>6738</v>
      </c>
      <c r="I2484" s="113">
        <f>'20'!H45</f>
        <v>0</v>
      </c>
      <c r="N2484" s="112" t="s">
        <v>5531</v>
      </c>
      <c r="O2484" s="112">
        <v>13109912</v>
      </c>
      <c r="P2484" s="112" t="s">
        <v>5532</v>
      </c>
    </row>
    <row r="2485" spans="2:16" ht="12.75">
      <c r="B2485" s="114" t="str">
        <f>INDEX(SUM!D:D,MATCH(SUM!$F$3,SUM!B:B,0),0)</f>
        <v>P085</v>
      </c>
      <c r="E2485" s="116">
        <v>2020</v>
      </c>
      <c r="F2485" s="112" t="s">
        <v>8653</v>
      </c>
      <c r="G2485" s="117" t="s">
        <v>16213</v>
      </c>
      <c r="H2485" s="114" t="s">
        <v>6738</v>
      </c>
      <c r="I2485" s="113">
        <f>'20'!H46</f>
        <v>0</v>
      </c>
      <c r="N2485" s="112" t="s">
        <v>5533</v>
      </c>
      <c r="O2485" s="112">
        <v>13109913</v>
      </c>
      <c r="P2485" s="112" t="s">
        <v>5534</v>
      </c>
    </row>
    <row r="2486" spans="2:16" ht="12.75">
      <c r="B2486" s="114" t="str">
        <f>INDEX(SUM!D:D,MATCH(SUM!$F$3,SUM!B:B,0),0)</f>
        <v>P085</v>
      </c>
      <c r="E2486" s="116">
        <v>2020</v>
      </c>
      <c r="F2486" s="112" t="s">
        <v>8654</v>
      </c>
      <c r="G2486" s="117" t="s">
        <v>16214</v>
      </c>
      <c r="H2486" s="114" t="s">
        <v>6738</v>
      </c>
      <c r="I2486" s="113">
        <f>'20'!H47</f>
        <v>0</v>
      </c>
      <c r="N2486" s="112" t="s">
        <v>5535</v>
      </c>
      <c r="O2486" s="112">
        <v>13109914</v>
      </c>
      <c r="P2486" s="112" t="s">
        <v>5536</v>
      </c>
    </row>
    <row r="2487" spans="2:16" ht="12.75">
      <c r="B2487" s="114" t="str">
        <f>INDEX(SUM!D:D,MATCH(SUM!$F$3,SUM!B:B,0),0)</f>
        <v>P085</v>
      </c>
      <c r="E2487" s="116">
        <v>2020</v>
      </c>
      <c r="F2487" s="112" t="s">
        <v>8655</v>
      </c>
      <c r="G2487" s="117" t="s">
        <v>16215</v>
      </c>
      <c r="H2487" s="114" t="s">
        <v>6738</v>
      </c>
      <c r="I2487" s="113">
        <f>'20'!H48</f>
        <v>0</v>
      </c>
      <c r="N2487" s="112" t="s">
        <v>5537</v>
      </c>
      <c r="O2487" s="112">
        <v>13210061</v>
      </c>
      <c r="P2487" s="112" t="s">
        <v>5538</v>
      </c>
    </row>
    <row r="2488" spans="2:16" ht="12.75">
      <c r="B2488" s="114" t="str">
        <f>INDEX(SUM!D:D,MATCH(SUM!$F$3,SUM!B:B,0),0)</f>
        <v>P085</v>
      </c>
      <c r="E2488" s="116">
        <v>2020</v>
      </c>
      <c r="F2488" s="112" t="s">
        <v>8656</v>
      </c>
      <c r="G2488" s="117" t="s">
        <v>16216</v>
      </c>
      <c r="H2488" s="114" t="s">
        <v>6738</v>
      </c>
      <c r="I2488" s="113">
        <f>'20'!H49</f>
        <v>0</v>
      </c>
      <c r="N2488" s="112" t="s">
        <v>5539</v>
      </c>
      <c r="O2488" s="112">
        <v>13220012</v>
      </c>
      <c r="P2488" s="112" t="s">
        <v>5540</v>
      </c>
    </row>
    <row r="2489" spans="2:16" ht="12.75">
      <c r="B2489" s="114" t="str">
        <f>INDEX(SUM!D:D,MATCH(SUM!$F$3,SUM!B:B,0),0)</f>
        <v>P085</v>
      </c>
      <c r="E2489" s="116">
        <v>2020</v>
      </c>
      <c r="F2489" s="112" t="s">
        <v>8657</v>
      </c>
      <c r="G2489" s="117" t="s">
        <v>16217</v>
      </c>
      <c r="H2489" s="114" t="s">
        <v>6738</v>
      </c>
      <c r="I2489" s="113">
        <f>'20'!H50</f>
        <v>0</v>
      </c>
      <c r="N2489" s="112" t="s">
        <v>5541</v>
      </c>
      <c r="O2489" s="112">
        <v>13230011</v>
      </c>
      <c r="P2489" s="112" t="s">
        <v>5542</v>
      </c>
    </row>
    <row r="2490" spans="2:16" ht="12.75">
      <c r="B2490" s="114" t="str">
        <f>INDEX(SUM!D:D,MATCH(SUM!$F$3,SUM!B:B,0),0)</f>
        <v>P085</v>
      </c>
      <c r="E2490" s="116">
        <v>2020</v>
      </c>
      <c r="F2490" s="112" t="s">
        <v>8658</v>
      </c>
      <c r="G2490" s="117" t="s">
        <v>16218</v>
      </c>
      <c r="H2490" s="114" t="s">
        <v>6738</v>
      </c>
      <c r="I2490" s="113">
        <f>'20'!H51</f>
        <v>0</v>
      </c>
      <c r="N2490" s="112" t="s">
        <v>5543</v>
      </c>
      <c r="O2490" s="112">
        <v>13230012</v>
      </c>
      <c r="P2490" s="112" t="s">
        <v>5544</v>
      </c>
    </row>
    <row r="2491" spans="2:16" ht="12.75">
      <c r="B2491" s="114" t="str">
        <f>INDEX(SUM!D:D,MATCH(SUM!$F$3,SUM!B:B,0),0)</f>
        <v>P085</v>
      </c>
      <c r="E2491" s="116">
        <v>2020</v>
      </c>
      <c r="F2491" s="112" t="s">
        <v>8659</v>
      </c>
      <c r="G2491" s="117" t="s">
        <v>16219</v>
      </c>
      <c r="H2491" s="114" t="s">
        <v>6738</v>
      </c>
      <c r="I2491" s="113">
        <f>'20'!H52</f>
        <v>0</v>
      </c>
      <c r="N2491" s="112" t="s">
        <v>5545</v>
      </c>
      <c r="O2491" s="112">
        <v>13230013</v>
      </c>
      <c r="P2491" s="112" t="s">
        <v>5546</v>
      </c>
    </row>
    <row r="2492" spans="2:16" ht="12.75">
      <c r="B2492" s="114" t="str">
        <f>INDEX(SUM!D:D,MATCH(SUM!$F$3,SUM!B:B,0),0)</f>
        <v>P085</v>
      </c>
      <c r="E2492" s="116">
        <v>2020</v>
      </c>
      <c r="F2492" s="112" t="s">
        <v>8660</v>
      </c>
      <c r="G2492" s="117" t="s">
        <v>16220</v>
      </c>
      <c r="H2492" s="114" t="s">
        <v>6738</v>
      </c>
      <c r="I2492" s="113">
        <f>'20'!H53</f>
        <v>0</v>
      </c>
      <c r="N2492" s="112" t="s">
        <v>5547</v>
      </c>
      <c r="O2492" s="112">
        <v>13230014</v>
      </c>
      <c r="P2492" s="112" t="s">
        <v>5548</v>
      </c>
    </row>
    <row r="2493" spans="2:16" ht="12.75">
      <c r="B2493" s="114" t="str">
        <f>INDEX(SUM!D:D,MATCH(SUM!$F$3,SUM!B:B,0),0)</f>
        <v>P085</v>
      </c>
      <c r="E2493" s="116">
        <v>2020</v>
      </c>
      <c r="F2493" s="112" t="s">
        <v>8661</v>
      </c>
      <c r="G2493" s="117" t="s">
        <v>16221</v>
      </c>
      <c r="H2493" s="114" t="s">
        <v>6738</v>
      </c>
      <c r="I2493" s="113">
        <f>'20'!H54</f>
        <v>0</v>
      </c>
      <c r="N2493" s="112" t="s">
        <v>5549</v>
      </c>
      <c r="O2493" s="112">
        <v>13290012</v>
      </c>
      <c r="P2493" s="112" t="s">
        <v>5550</v>
      </c>
    </row>
    <row r="2494" spans="2:16" ht="12.75">
      <c r="B2494" s="114" t="str">
        <f>INDEX(SUM!D:D,MATCH(SUM!$F$3,SUM!B:B,0),0)</f>
        <v>P085</v>
      </c>
      <c r="E2494" s="116">
        <v>2020</v>
      </c>
      <c r="F2494" s="112" t="s">
        <v>8662</v>
      </c>
      <c r="G2494" s="117" t="s">
        <v>16222</v>
      </c>
      <c r="H2494" s="114" t="s">
        <v>6738</v>
      </c>
      <c r="I2494" s="113">
        <f>'20'!H55</f>
        <v>0</v>
      </c>
      <c r="N2494" s="112" t="s">
        <v>5551</v>
      </c>
      <c r="O2494" s="112">
        <v>13290013</v>
      </c>
      <c r="P2494" s="112" t="s">
        <v>5552</v>
      </c>
    </row>
    <row r="2495" spans="2:16" ht="12.75">
      <c r="B2495" s="114" t="str">
        <f>INDEX(SUM!D:D,MATCH(SUM!$F$3,SUM!B:B,0),0)</f>
        <v>P085</v>
      </c>
      <c r="E2495" s="116">
        <v>2020</v>
      </c>
      <c r="F2495" s="112" t="s">
        <v>8663</v>
      </c>
      <c r="G2495" s="117" t="s">
        <v>16223</v>
      </c>
      <c r="H2495" s="114" t="s">
        <v>6738</v>
      </c>
      <c r="I2495" s="113">
        <f>'20'!H56</f>
        <v>0</v>
      </c>
      <c r="N2495" s="112" t="s">
        <v>5553</v>
      </c>
      <c r="O2495" s="112">
        <v>13290014</v>
      </c>
      <c r="P2495" s="112" t="s">
        <v>5554</v>
      </c>
    </row>
    <row r="2496" spans="2:16" ht="12.75">
      <c r="B2496" s="114" t="str">
        <f>INDEX(SUM!D:D,MATCH(SUM!$F$3,SUM!B:B,0),0)</f>
        <v>P085</v>
      </c>
      <c r="E2496" s="116">
        <v>2020</v>
      </c>
      <c r="F2496" s="112" t="s">
        <v>8664</v>
      </c>
      <c r="G2496" s="117" t="s">
        <v>16224</v>
      </c>
      <c r="H2496" s="114" t="s">
        <v>6738</v>
      </c>
      <c r="I2496" s="113">
        <f>'20'!H57</f>
        <v>0</v>
      </c>
      <c r="N2496" s="112" t="s">
        <v>5555</v>
      </c>
      <c r="O2496" s="112">
        <v>13310112</v>
      </c>
      <c r="P2496" s="112" t="s">
        <v>5556</v>
      </c>
    </row>
    <row r="2497" spans="2:16" ht="12.75">
      <c r="B2497" s="114" t="str">
        <f>INDEX(SUM!D:D,MATCH(SUM!$F$3,SUM!B:B,0),0)</f>
        <v>P085</v>
      </c>
      <c r="E2497" s="116">
        <v>2020</v>
      </c>
      <c r="F2497" s="112" t="s">
        <v>8665</v>
      </c>
      <c r="G2497" s="117" t="s">
        <v>16225</v>
      </c>
      <c r="H2497" s="114" t="s">
        <v>6738</v>
      </c>
      <c r="I2497" s="113">
        <f>'20'!H58</f>
        <v>0</v>
      </c>
      <c r="N2497" s="112" t="s">
        <v>5557</v>
      </c>
      <c r="O2497" s="112">
        <v>13310113</v>
      </c>
      <c r="P2497" s="112" t="s">
        <v>5558</v>
      </c>
    </row>
    <row r="2498" spans="2:16" ht="12.75">
      <c r="B2498" s="114" t="str">
        <f>INDEX(SUM!D:D,MATCH(SUM!$F$3,SUM!B:B,0),0)</f>
        <v>P085</v>
      </c>
      <c r="E2498" s="116">
        <v>2020</v>
      </c>
      <c r="F2498" s="112" t="s">
        <v>8666</v>
      </c>
      <c r="G2498" s="117" t="s">
        <v>16226</v>
      </c>
      <c r="H2498" s="114" t="s">
        <v>6738</v>
      </c>
      <c r="I2498" s="113">
        <f>'20'!H59</f>
        <v>0</v>
      </c>
      <c r="N2498" s="112" t="s">
        <v>5559</v>
      </c>
      <c r="O2498" s="112">
        <v>13310114</v>
      </c>
      <c r="P2498" s="112" t="s">
        <v>5560</v>
      </c>
    </row>
    <row r="2499" spans="2:16" ht="12.75">
      <c r="B2499" s="114" t="str">
        <f>INDEX(SUM!D:D,MATCH(SUM!$F$3,SUM!B:B,0),0)</f>
        <v>P085</v>
      </c>
      <c r="E2499" s="116">
        <v>2020</v>
      </c>
      <c r="F2499" s="112" t="s">
        <v>8667</v>
      </c>
      <c r="G2499" s="117" t="s">
        <v>16227</v>
      </c>
      <c r="H2499" s="114" t="s">
        <v>6738</v>
      </c>
      <c r="I2499" s="113">
        <f>'20'!H60</f>
        <v>0</v>
      </c>
      <c r="N2499" s="112" t="s">
        <v>5561</v>
      </c>
      <c r="O2499" s="112">
        <v>13399912</v>
      </c>
      <c r="P2499" s="112" t="s">
        <v>5562</v>
      </c>
    </row>
    <row r="2500" spans="2:16" ht="12.75">
      <c r="B2500" s="114" t="str">
        <f>INDEX(SUM!D:D,MATCH(SUM!$F$3,SUM!B:B,0),0)</f>
        <v>P085</v>
      </c>
      <c r="E2500" s="116">
        <v>2020</v>
      </c>
      <c r="F2500" s="112" t="s">
        <v>8668</v>
      </c>
      <c r="G2500" s="117" t="s">
        <v>16228</v>
      </c>
      <c r="H2500" s="114" t="s">
        <v>6738</v>
      </c>
      <c r="I2500" s="113">
        <f>'20'!H61</f>
        <v>0</v>
      </c>
      <c r="N2500" s="112" t="s">
        <v>5563</v>
      </c>
      <c r="O2500" s="112">
        <v>13399913</v>
      </c>
      <c r="P2500" s="112" t="s">
        <v>5564</v>
      </c>
    </row>
    <row r="2501" spans="2:16" ht="12.75">
      <c r="B2501" s="114" t="str">
        <f>INDEX(SUM!D:D,MATCH(SUM!$F$3,SUM!B:B,0),0)</f>
        <v>P085</v>
      </c>
      <c r="E2501" s="116">
        <v>2020</v>
      </c>
      <c r="F2501" s="112" t="s">
        <v>8669</v>
      </c>
      <c r="G2501" s="117" t="s">
        <v>16229</v>
      </c>
      <c r="H2501" s="114" t="s">
        <v>6738</v>
      </c>
      <c r="I2501" s="113">
        <f>'20'!H62</f>
        <v>0</v>
      </c>
      <c r="N2501" s="112" t="s">
        <v>5565</v>
      </c>
      <c r="O2501" s="112">
        <v>13399914</v>
      </c>
      <c r="P2501" s="112" t="s">
        <v>5566</v>
      </c>
    </row>
    <row r="2502" spans="2:16" ht="12.75">
      <c r="B2502" s="114" t="str">
        <f>INDEX(SUM!D:D,MATCH(SUM!$F$3,SUM!B:B,0),0)</f>
        <v>P085</v>
      </c>
      <c r="E2502" s="116">
        <v>2020</v>
      </c>
      <c r="F2502" s="112" t="s">
        <v>8670</v>
      </c>
      <c r="G2502" s="117" t="s">
        <v>16230</v>
      </c>
      <c r="H2502" s="114" t="s">
        <v>6738</v>
      </c>
      <c r="I2502" s="113">
        <f>'20'!H63</f>
        <v>0</v>
      </c>
      <c r="N2502" s="112" t="s">
        <v>5567</v>
      </c>
      <c r="O2502" s="112">
        <v>13410111</v>
      </c>
      <c r="P2502" s="112" t="s">
        <v>5568</v>
      </c>
    </row>
    <row r="2503" spans="2:16" ht="12.75">
      <c r="B2503" s="114" t="str">
        <f>INDEX(SUM!D:D,MATCH(SUM!$F$3,SUM!B:B,0),0)</f>
        <v>P085</v>
      </c>
      <c r="E2503" s="116">
        <v>2020</v>
      </c>
      <c r="F2503" s="112" t="s">
        <v>8671</v>
      </c>
      <c r="G2503" s="117" t="s">
        <v>16231</v>
      </c>
      <c r="H2503" s="114" t="s">
        <v>6738</v>
      </c>
      <c r="I2503" s="113">
        <f>'20'!H64</f>
        <v>0</v>
      </c>
      <c r="N2503" s="112" t="s">
        <v>5569</v>
      </c>
      <c r="O2503" s="112">
        <v>13410121</v>
      </c>
      <c r="P2503" s="112" t="s">
        <v>5570</v>
      </c>
    </row>
    <row r="2504" spans="2:16" ht="12.75">
      <c r="B2504" s="114" t="str">
        <f>INDEX(SUM!D:D,MATCH(SUM!$F$3,SUM!B:B,0),0)</f>
        <v>P085</v>
      </c>
      <c r="E2504" s="116">
        <v>2020</v>
      </c>
      <c r="F2504" s="112" t="s">
        <v>8672</v>
      </c>
      <c r="G2504" s="117" t="s">
        <v>16232</v>
      </c>
      <c r="H2504" s="114" t="s">
        <v>6738</v>
      </c>
      <c r="I2504" s="113">
        <f>'20'!H65</f>
        <v>0</v>
      </c>
      <c r="N2504" s="112" t="s">
        <v>5571</v>
      </c>
      <c r="O2504" s="112">
        <v>13410211</v>
      </c>
      <c r="P2504" s="112" t="s">
        <v>5572</v>
      </c>
    </row>
    <row r="2505" spans="2:16" ht="12.75">
      <c r="B2505" s="114" t="str">
        <f>INDEX(SUM!D:D,MATCH(SUM!$F$3,SUM!B:B,0),0)</f>
        <v>P085</v>
      </c>
      <c r="E2505" s="116">
        <v>2020</v>
      </c>
      <c r="F2505" s="112" t="s">
        <v>8673</v>
      </c>
      <c r="G2505" s="117" t="s">
        <v>16233</v>
      </c>
      <c r="H2505" s="114" t="s">
        <v>6738</v>
      </c>
      <c r="I2505" s="113">
        <f>'20'!H66</f>
        <v>0</v>
      </c>
      <c r="N2505" s="112" t="s">
        <v>5573</v>
      </c>
      <c r="O2505" s="112">
        <v>13410221</v>
      </c>
      <c r="P2505" s="112" t="s">
        <v>5574</v>
      </c>
    </row>
    <row r="2506" spans="2:16" ht="12.75">
      <c r="B2506" s="114" t="str">
        <f>INDEX(SUM!D:D,MATCH(SUM!$F$3,SUM!B:B,0),0)</f>
        <v>P085</v>
      </c>
      <c r="E2506" s="116">
        <v>2020</v>
      </c>
      <c r="F2506" s="112" t="s">
        <v>8674</v>
      </c>
      <c r="G2506" s="117" t="s">
        <v>16234</v>
      </c>
      <c r="H2506" s="114" t="s">
        <v>6738</v>
      </c>
      <c r="I2506" s="113">
        <f>'20'!H67</f>
        <v>0</v>
      </c>
      <c r="N2506" s="112" t="s">
        <v>5575</v>
      </c>
      <c r="O2506" s="112">
        <v>13410231</v>
      </c>
      <c r="P2506" s="112" t="s">
        <v>5576</v>
      </c>
    </row>
    <row r="2507" spans="2:16" ht="12.75">
      <c r="B2507" s="114" t="str">
        <f>INDEX(SUM!D:D,MATCH(SUM!$F$3,SUM!B:B,0),0)</f>
        <v>P085</v>
      </c>
      <c r="E2507" s="116">
        <v>2020</v>
      </c>
      <c r="F2507" s="112" t="s">
        <v>8675</v>
      </c>
      <c r="G2507" s="117" t="s">
        <v>16235</v>
      </c>
      <c r="H2507" s="114" t="s">
        <v>6738</v>
      </c>
      <c r="I2507" s="113">
        <f>'20'!H68</f>
        <v>0</v>
      </c>
      <c r="N2507" s="112" t="s">
        <v>5577</v>
      </c>
      <c r="O2507" s="112">
        <v>13410241</v>
      </c>
      <c r="P2507" s="112" t="s">
        <v>5578</v>
      </c>
    </row>
    <row r="2508" spans="2:16" ht="12.75">
      <c r="B2508" s="114" t="str">
        <f>INDEX(SUM!D:D,MATCH(SUM!$F$3,SUM!B:B,0),0)</f>
        <v>P085</v>
      </c>
      <c r="E2508" s="116">
        <v>2020</v>
      </c>
      <c r="F2508" s="112" t="s">
        <v>8676</v>
      </c>
      <c r="G2508" s="117" t="s">
        <v>16236</v>
      </c>
      <c r="H2508" s="114" t="s">
        <v>6738</v>
      </c>
      <c r="I2508" s="113">
        <f>'20'!H69</f>
        <v>0</v>
      </c>
      <c r="N2508" s="112" t="s">
        <v>5579</v>
      </c>
      <c r="O2508" s="112">
        <v>13410311</v>
      </c>
      <c r="P2508" s="112" t="s">
        <v>5580</v>
      </c>
    </row>
    <row r="2509" spans="2:16" ht="12.75">
      <c r="B2509" s="114" t="str">
        <f>INDEX(SUM!D:D,MATCH(SUM!$F$3,SUM!B:B,0),0)</f>
        <v>P085</v>
      </c>
      <c r="E2509" s="116">
        <v>2020</v>
      </c>
      <c r="F2509" s="112" t="s">
        <v>8677</v>
      </c>
      <c r="G2509" s="117" t="s">
        <v>16237</v>
      </c>
      <c r="H2509" s="114" t="s">
        <v>6738</v>
      </c>
      <c r="I2509" s="113">
        <f>'20'!H70</f>
        <v>0</v>
      </c>
      <c r="N2509" s="112" t="s">
        <v>5581</v>
      </c>
      <c r="O2509" s="112">
        <v>13410321</v>
      </c>
      <c r="P2509" s="112" t="s">
        <v>5582</v>
      </c>
    </row>
    <row r="2510" spans="2:16" ht="12.75">
      <c r="B2510" s="114" t="str">
        <f>INDEX(SUM!D:D,MATCH(SUM!$F$3,SUM!B:B,0),0)</f>
        <v>P085</v>
      </c>
      <c r="E2510" s="116">
        <v>2020</v>
      </c>
      <c r="F2510" s="112" t="s">
        <v>8678</v>
      </c>
      <c r="G2510" s="117" t="s">
        <v>16238</v>
      </c>
      <c r="H2510" s="114" t="s">
        <v>6738</v>
      </c>
      <c r="I2510" s="113">
        <f>'20'!H71</f>
        <v>0</v>
      </c>
      <c r="N2510" s="112" t="s">
        <v>5583</v>
      </c>
      <c r="O2510" s="112">
        <v>13410331</v>
      </c>
      <c r="P2510" s="112" t="s">
        <v>5584</v>
      </c>
    </row>
    <row r="2511" spans="2:16" ht="12.75">
      <c r="B2511" s="114" t="str">
        <f>INDEX(SUM!D:D,MATCH(SUM!$F$3,SUM!B:B,0),0)</f>
        <v>P085</v>
      </c>
      <c r="E2511" s="116">
        <v>2020</v>
      </c>
      <c r="F2511" s="112" t="s">
        <v>8679</v>
      </c>
      <c r="G2511" s="117" t="s">
        <v>16239</v>
      </c>
      <c r="H2511" s="114" t="s">
        <v>6738</v>
      </c>
      <c r="I2511" s="113">
        <f>'20'!H72</f>
        <v>0</v>
      </c>
      <c r="N2511" s="112" t="s">
        <v>5585</v>
      </c>
      <c r="O2511" s="112">
        <v>13410341</v>
      </c>
      <c r="P2511" s="112" t="s">
        <v>5586</v>
      </c>
    </row>
    <row r="2512" spans="2:16" ht="12.75">
      <c r="B2512" s="114" t="str">
        <f>INDEX(SUM!D:D,MATCH(SUM!$F$3,SUM!B:B,0),0)</f>
        <v>P085</v>
      </c>
      <c r="E2512" s="116">
        <v>2020</v>
      </c>
      <c r="F2512" s="112" t="s">
        <v>8680</v>
      </c>
      <c r="G2512" s="117" t="s">
        <v>16240</v>
      </c>
      <c r="H2512" s="114" t="s">
        <v>6738</v>
      </c>
      <c r="I2512" s="113">
        <f>'20'!H73</f>
        <v>0</v>
      </c>
      <c r="N2512" s="112" t="s">
        <v>5587</v>
      </c>
      <c r="O2512" s="112">
        <v>13410411</v>
      </c>
      <c r="P2512" s="112" t="s">
        <v>5588</v>
      </c>
    </row>
    <row r="2513" spans="2:16" ht="12.75">
      <c r="B2513" s="114" t="str">
        <f>INDEX(SUM!D:D,MATCH(SUM!$F$3,SUM!B:B,0),0)</f>
        <v>P085</v>
      </c>
      <c r="E2513" s="116">
        <v>2020</v>
      </c>
      <c r="F2513" s="112" t="s">
        <v>8681</v>
      </c>
      <c r="G2513" s="117" t="s">
        <v>16241</v>
      </c>
      <c r="H2513" s="114" t="s">
        <v>6738</v>
      </c>
      <c r="I2513" s="113">
        <f>'20'!H74</f>
        <v>0</v>
      </c>
      <c r="N2513" s="112" t="s">
        <v>5589</v>
      </c>
      <c r="O2513" s="112">
        <v>13410421</v>
      </c>
      <c r="P2513" s="112" t="s">
        <v>5590</v>
      </c>
    </row>
    <row r="2514" spans="2:16" ht="12.75">
      <c r="B2514" s="114" t="str">
        <f>INDEX(SUM!D:D,MATCH(SUM!$F$3,SUM!B:B,0),0)</f>
        <v>P085</v>
      </c>
      <c r="E2514" s="116">
        <v>2020</v>
      </c>
      <c r="F2514" s="112" t="s">
        <v>8682</v>
      </c>
      <c r="G2514" s="117" t="s">
        <v>16242</v>
      </c>
      <c r="H2514" s="114" t="s">
        <v>6738</v>
      </c>
      <c r="I2514" s="113">
        <f>'20'!H75</f>
        <v>0</v>
      </c>
      <c r="N2514" s="112" t="s">
        <v>5591</v>
      </c>
      <c r="O2514" s="112">
        <v>13410431</v>
      </c>
      <c r="P2514" s="112" t="s">
        <v>5592</v>
      </c>
    </row>
    <row r="2515" spans="2:16" ht="12.75">
      <c r="B2515" s="114" t="str">
        <f>INDEX(SUM!D:D,MATCH(SUM!$F$3,SUM!B:B,0),0)</f>
        <v>P085</v>
      </c>
      <c r="E2515" s="116">
        <v>2020</v>
      </c>
      <c r="F2515" s="112" t="s">
        <v>8683</v>
      </c>
      <c r="G2515" s="117" t="s">
        <v>16243</v>
      </c>
      <c r="H2515" s="114" t="s">
        <v>6738</v>
      </c>
      <c r="I2515" s="113">
        <f>'20'!H76</f>
        <v>0</v>
      </c>
      <c r="N2515" s="112" t="s">
        <v>5593</v>
      </c>
      <c r="O2515" s="112">
        <v>13410441</v>
      </c>
      <c r="P2515" s="112" t="s">
        <v>5594</v>
      </c>
    </row>
    <row r="2516" spans="2:16" ht="12.75">
      <c r="B2516" s="114" t="str">
        <f>INDEX(SUM!D:D,MATCH(SUM!$F$3,SUM!B:B,0),0)</f>
        <v>P085</v>
      </c>
      <c r="E2516" s="116">
        <v>2020</v>
      </c>
      <c r="F2516" s="112" t="s">
        <v>8684</v>
      </c>
      <c r="G2516" s="117" t="s">
        <v>16244</v>
      </c>
      <c r="H2516" s="114" t="s">
        <v>6738</v>
      </c>
      <c r="I2516" s="113">
        <f>'20'!H77</f>
        <v>0</v>
      </c>
      <c r="N2516" s="112" t="s">
        <v>5595</v>
      </c>
      <c r="O2516" s="112">
        <v>13420211</v>
      </c>
      <c r="P2516" s="112" t="s">
        <v>5596</v>
      </c>
    </row>
    <row r="2517" spans="2:16" ht="12.75">
      <c r="B2517" s="114" t="str">
        <f>INDEX(SUM!D:D,MATCH(SUM!$F$3,SUM!B:B,0),0)</f>
        <v>P085</v>
      </c>
      <c r="E2517" s="116">
        <v>2020</v>
      </c>
      <c r="F2517" s="112" t="s">
        <v>8685</v>
      </c>
      <c r="G2517" s="117" t="s">
        <v>16245</v>
      </c>
      <c r="H2517" s="114" t="s">
        <v>6738</v>
      </c>
      <c r="I2517" s="113">
        <f>'20'!H78</f>
        <v>0</v>
      </c>
      <c r="N2517" s="112" t="s">
        <v>5597</v>
      </c>
      <c r="O2517" s="112">
        <v>13420241</v>
      </c>
      <c r="P2517" s="112" t="s">
        <v>5598</v>
      </c>
    </row>
    <row r="2518" spans="2:16" ht="12.75">
      <c r="B2518" s="114" t="str">
        <f>INDEX(SUM!D:D,MATCH(SUM!$F$3,SUM!B:B,0),0)</f>
        <v>P085</v>
      </c>
      <c r="E2518" s="116">
        <v>2020</v>
      </c>
      <c r="F2518" s="112" t="s">
        <v>8686</v>
      </c>
      <c r="G2518" s="117" t="s">
        <v>16246</v>
      </c>
      <c r="H2518" s="114" t="s">
        <v>6738</v>
      </c>
      <c r="I2518" s="113">
        <f>'20'!H79</f>
        <v>0</v>
      </c>
      <c r="N2518" s="112" t="s">
        <v>5599</v>
      </c>
      <c r="O2518" s="112">
        <v>13420311</v>
      </c>
      <c r="P2518" s="112" t="s">
        <v>5600</v>
      </c>
    </row>
    <row r="2519" spans="2:16" ht="12.75">
      <c r="B2519" s="114" t="str">
        <f>INDEX(SUM!D:D,MATCH(SUM!$F$3,SUM!B:B,0),0)</f>
        <v>P085</v>
      </c>
      <c r="E2519" s="116">
        <v>2020</v>
      </c>
      <c r="F2519" s="112" t="s">
        <v>8687</v>
      </c>
      <c r="G2519" s="117" t="s">
        <v>16247</v>
      </c>
      <c r="H2519" s="114" t="s">
        <v>6738</v>
      </c>
      <c r="I2519" s="113">
        <f>'20'!H80</f>
        <v>0</v>
      </c>
      <c r="N2519" s="112" t="s">
        <v>5601</v>
      </c>
      <c r="O2519" s="112">
        <v>13420341</v>
      </c>
      <c r="P2519" s="112" t="s">
        <v>5602</v>
      </c>
    </row>
    <row r="2520" spans="2:16" ht="12.75">
      <c r="B2520" s="114" t="str">
        <f>INDEX(SUM!D:D,MATCH(SUM!$F$3,SUM!B:B,0),0)</f>
        <v>P085</v>
      </c>
      <c r="E2520" s="116">
        <v>2020</v>
      </c>
      <c r="F2520" s="112" t="s">
        <v>8688</v>
      </c>
      <c r="G2520" s="117" t="s">
        <v>16248</v>
      </c>
      <c r="H2520" s="114" t="s">
        <v>6738</v>
      </c>
      <c r="I2520" s="113">
        <f>'20'!H81</f>
        <v>0</v>
      </c>
      <c r="N2520" s="112" t="s">
        <v>5603</v>
      </c>
      <c r="O2520" s="112">
        <v>13430111</v>
      </c>
      <c r="P2520" s="112" t="s">
        <v>5604</v>
      </c>
    </row>
    <row r="2521" spans="2:16" ht="12.75">
      <c r="B2521" s="114" t="str">
        <f>INDEX(SUM!D:D,MATCH(SUM!$F$3,SUM!B:B,0),0)</f>
        <v>P085</v>
      </c>
      <c r="E2521" s="116">
        <v>2020</v>
      </c>
      <c r="F2521" s="112" t="s">
        <v>8689</v>
      </c>
      <c r="G2521" s="117" t="s">
        <v>16249</v>
      </c>
      <c r="H2521" s="114" t="s">
        <v>6738</v>
      </c>
      <c r="I2521" s="113">
        <f>'20'!H82</f>
        <v>0</v>
      </c>
      <c r="N2521" s="112" t="s">
        <v>5605</v>
      </c>
      <c r="O2521" s="112">
        <v>13430211</v>
      </c>
      <c r="P2521" s="112" t="s">
        <v>5606</v>
      </c>
    </row>
    <row r="2522" spans="2:16" ht="12.75">
      <c r="B2522" s="114" t="str">
        <f>INDEX(SUM!D:D,MATCH(SUM!$F$3,SUM!B:B,0),0)</f>
        <v>P085</v>
      </c>
      <c r="E2522" s="116">
        <v>2020</v>
      </c>
      <c r="F2522" s="112" t="s">
        <v>8690</v>
      </c>
      <c r="G2522" s="117" t="s">
        <v>16250</v>
      </c>
      <c r="H2522" s="114" t="s">
        <v>6738</v>
      </c>
      <c r="I2522" s="113">
        <f>'20'!H83</f>
        <v>0</v>
      </c>
      <c r="N2522" s="112" t="s">
        <v>5607</v>
      </c>
      <c r="O2522" s="112">
        <v>13430241</v>
      </c>
      <c r="P2522" s="112" t="s">
        <v>5608</v>
      </c>
    </row>
    <row r="2523" spans="2:16" ht="12.75">
      <c r="B2523" s="114" t="str">
        <f>INDEX(SUM!D:D,MATCH(SUM!$F$3,SUM!B:B,0),0)</f>
        <v>P085</v>
      </c>
      <c r="E2523" s="116">
        <v>2020</v>
      </c>
      <c r="F2523" s="112" t="s">
        <v>8691</v>
      </c>
      <c r="G2523" s="117" t="s">
        <v>16251</v>
      </c>
      <c r="H2523" s="114" t="s">
        <v>6738</v>
      </c>
      <c r="I2523" s="113">
        <f>'20'!H84</f>
        <v>0</v>
      </c>
      <c r="N2523" s="112" t="s">
        <v>5609</v>
      </c>
      <c r="O2523" s="112">
        <v>13440111</v>
      </c>
      <c r="P2523" s="112" t="s">
        <v>5610</v>
      </c>
    </row>
    <row r="2524" spans="2:16" ht="12.75">
      <c r="B2524" s="114" t="str">
        <f>INDEX(SUM!D:D,MATCH(SUM!$F$3,SUM!B:B,0),0)</f>
        <v>P085</v>
      </c>
      <c r="E2524" s="116">
        <v>2020</v>
      </c>
      <c r="F2524" s="112" t="s">
        <v>8692</v>
      </c>
      <c r="G2524" s="117" t="s">
        <v>16252</v>
      </c>
      <c r="H2524" s="114" t="s">
        <v>6738</v>
      </c>
      <c r="I2524" s="113">
        <f>'20'!H85</f>
        <v>0</v>
      </c>
      <c r="N2524" s="112" t="s">
        <v>5611</v>
      </c>
      <c r="O2524" s="112">
        <v>13440112</v>
      </c>
      <c r="P2524" s="112" t="s">
        <v>5612</v>
      </c>
    </row>
    <row r="2525" spans="2:16" ht="12.75">
      <c r="B2525" s="114" t="str">
        <f>INDEX(SUM!D:D,MATCH(SUM!$F$3,SUM!B:B,0),0)</f>
        <v>P085</v>
      </c>
      <c r="E2525" s="116">
        <v>2020</v>
      </c>
      <c r="F2525" s="112" t="s">
        <v>8693</v>
      </c>
      <c r="G2525" s="117" t="s">
        <v>16253</v>
      </c>
      <c r="H2525" s="114" t="s">
        <v>6738</v>
      </c>
      <c r="I2525" s="113">
        <f>'20'!H86</f>
        <v>0</v>
      </c>
      <c r="N2525" s="112" t="s">
        <v>5613</v>
      </c>
      <c r="O2525" s="112">
        <v>13440113</v>
      </c>
      <c r="P2525" s="112" t="s">
        <v>5614</v>
      </c>
    </row>
    <row r="2526" spans="2:16" ht="12.75">
      <c r="B2526" s="114" t="str">
        <f>INDEX(SUM!D:D,MATCH(SUM!$F$3,SUM!B:B,0),0)</f>
        <v>P085</v>
      </c>
      <c r="E2526" s="116">
        <v>2020</v>
      </c>
      <c r="F2526" s="112" t="s">
        <v>8694</v>
      </c>
      <c r="G2526" s="117" t="s">
        <v>16254</v>
      </c>
      <c r="H2526" s="114" t="s">
        <v>6738</v>
      </c>
      <c r="I2526" s="113">
        <f>'20'!H87</f>
        <v>0</v>
      </c>
      <c r="N2526" s="112" t="s">
        <v>5615</v>
      </c>
      <c r="O2526" s="112">
        <v>13440114</v>
      </c>
      <c r="P2526" s="112" t="s">
        <v>5616</v>
      </c>
    </row>
    <row r="2527" spans="2:16" ht="12.75">
      <c r="B2527" s="114" t="str">
        <f>INDEX(SUM!D:D,MATCH(SUM!$F$3,SUM!B:B,0),0)</f>
        <v>P085</v>
      </c>
      <c r="E2527" s="116">
        <v>2020</v>
      </c>
      <c r="F2527" s="112" t="s">
        <v>8695</v>
      </c>
      <c r="G2527" s="117" t="s">
        <v>16255</v>
      </c>
      <c r="H2527" s="114" t="s">
        <v>6738</v>
      </c>
      <c r="I2527" s="113">
        <f>'20'!H88</f>
        <v>0</v>
      </c>
      <c r="N2527" s="112" t="s">
        <v>5617</v>
      </c>
      <c r="O2527" s="112">
        <v>13440211</v>
      </c>
      <c r="P2527" s="112" t="s">
        <v>5618</v>
      </c>
    </row>
    <row r="2528" spans="2:16" ht="12.75">
      <c r="B2528" s="114" t="str">
        <f>INDEX(SUM!D:D,MATCH(SUM!$F$3,SUM!B:B,0),0)</f>
        <v>P085</v>
      </c>
      <c r="E2528" s="116">
        <v>2020</v>
      </c>
      <c r="F2528" s="112" t="s">
        <v>8696</v>
      </c>
      <c r="G2528" s="117" t="s">
        <v>16256</v>
      </c>
      <c r="H2528" s="114" t="s">
        <v>6738</v>
      </c>
      <c r="I2528" s="113">
        <f>'20'!H89</f>
        <v>0</v>
      </c>
      <c r="N2528" s="112" t="s">
        <v>5619</v>
      </c>
      <c r="O2528" s="112">
        <v>13440212</v>
      </c>
      <c r="P2528" s="112" t="s">
        <v>5620</v>
      </c>
    </row>
    <row r="2529" spans="2:16" ht="12.75">
      <c r="B2529" s="114" t="str">
        <f>INDEX(SUM!D:D,MATCH(SUM!$F$3,SUM!B:B,0),0)</f>
        <v>P085</v>
      </c>
      <c r="E2529" s="116">
        <v>2020</v>
      </c>
      <c r="F2529" s="112" t="s">
        <v>8697</v>
      </c>
      <c r="G2529" s="117" t="s">
        <v>16257</v>
      </c>
      <c r="H2529" s="114" t="s">
        <v>6738</v>
      </c>
      <c r="I2529" s="113">
        <f>'20'!H90</f>
        <v>0</v>
      </c>
      <c r="N2529" s="112" t="s">
        <v>5621</v>
      </c>
      <c r="O2529" s="112">
        <v>13440213</v>
      </c>
      <c r="P2529" s="112" t="s">
        <v>5622</v>
      </c>
    </row>
    <row r="2530" spans="2:16" ht="12.75">
      <c r="B2530" s="114" t="str">
        <f>INDEX(SUM!D:D,MATCH(SUM!$F$3,SUM!B:B,0),0)</f>
        <v>P085</v>
      </c>
      <c r="E2530" s="116">
        <v>2020</v>
      </c>
      <c r="F2530" s="112" t="s">
        <v>8698</v>
      </c>
      <c r="G2530" s="117" t="s">
        <v>16258</v>
      </c>
      <c r="H2530" s="114" t="s">
        <v>6738</v>
      </c>
      <c r="I2530" s="113">
        <f>'20'!H91</f>
        <v>0</v>
      </c>
      <c r="N2530" s="112" t="s">
        <v>5623</v>
      </c>
      <c r="O2530" s="112">
        <v>13440214</v>
      </c>
      <c r="P2530" s="112" t="s">
        <v>5624</v>
      </c>
    </row>
    <row r="2531" spans="2:16" ht="12.75">
      <c r="B2531" s="114" t="str">
        <f>INDEX(SUM!D:D,MATCH(SUM!$F$3,SUM!B:B,0),0)</f>
        <v>P085</v>
      </c>
      <c r="E2531" s="116">
        <v>2020</v>
      </c>
      <c r="F2531" s="112" t="s">
        <v>8699</v>
      </c>
      <c r="G2531" s="117" t="s">
        <v>16259</v>
      </c>
      <c r="H2531" s="114" t="s">
        <v>6738</v>
      </c>
      <c r="I2531" s="113">
        <f>'20'!H92</f>
        <v>0</v>
      </c>
      <c r="N2531" s="112" t="s">
        <v>5625</v>
      </c>
      <c r="O2531" s="112">
        <v>13450111</v>
      </c>
      <c r="P2531" s="112" t="s">
        <v>5626</v>
      </c>
    </row>
    <row r="2532" spans="2:16" ht="12.75">
      <c r="B2532" s="114" t="str">
        <f>INDEX(SUM!D:D,MATCH(SUM!$F$3,SUM!B:B,0),0)</f>
        <v>P085</v>
      </c>
      <c r="E2532" s="116">
        <v>2020</v>
      </c>
      <c r="F2532" s="112" t="s">
        <v>8700</v>
      </c>
      <c r="G2532" s="117" t="s">
        <v>16260</v>
      </c>
      <c r="H2532" s="114" t="s">
        <v>6738</v>
      </c>
      <c r="I2532" s="113">
        <f>'20'!H93</f>
        <v>0</v>
      </c>
      <c r="N2532" s="112" t="s">
        <v>5627</v>
      </c>
      <c r="O2532" s="112">
        <v>13450112</v>
      </c>
      <c r="P2532" s="112" t="s">
        <v>5628</v>
      </c>
    </row>
    <row r="2533" spans="2:16" ht="12.75">
      <c r="B2533" s="114" t="str">
        <f>INDEX(SUM!D:D,MATCH(SUM!$F$3,SUM!B:B,0),0)</f>
        <v>P085</v>
      </c>
      <c r="E2533" s="116">
        <v>2020</v>
      </c>
      <c r="F2533" s="112" t="s">
        <v>8701</v>
      </c>
      <c r="G2533" s="117" t="s">
        <v>16261</v>
      </c>
      <c r="H2533" s="114" t="s">
        <v>6738</v>
      </c>
      <c r="I2533" s="113">
        <f>'20'!H94</f>
        <v>0</v>
      </c>
      <c r="N2533" s="112" t="s">
        <v>5629</v>
      </c>
      <c r="O2533" s="112">
        <v>13450113</v>
      </c>
      <c r="P2533" s="112" t="s">
        <v>5630</v>
      </c>
    </row>
    <row r="2534" spans="2:16" ht="12.75">
      <c r="B2534" s="114" t="str">
        <f>INDEX(SUM!D:D,MATCH(SUM!$F$3,SUM!B:B,0),0)</f>
        <v>P085</v>
      </c>
      <c r="E2534" s="116">
        <v>2020</v>
      </c>
      <c r="F2534" s="112" t="s">
        <v>8702</v>
      </c>
      <c r="G2534" s="117" t="s">
        <v>16262</v>
      </c>
      <c r="H2534" s="114" t="s">
        <v>6738</v>
      </c>
      <c r="I2534" s="113">
        <f>'20'!H95</f>
        <v>0</v>
      </c>
      <c r="N2534" s="112" t="s">
        <v>5631</v>
      </c>
      <c r="O2534" s="112">
        <v>13450114</v>
      </c>
      <c r="P2534" s="112" t="s">
        <v>5632</v>
      </c>
    </row>
    <row r="2535" spans="2:16" ht="12.75">
      <c r="B2535" s="114" t="str">
        <f>INDEX(SUM!D:D,MATCH(SUM!$F$3,SUM!B:B,0),0)</f>
        <v>P085</v>
      </c>
      <c r="E2535" s="116">
        <v>2020</v>
      </c>
      <c r="F2535" s="112" t="s">
        <v>8703</v>
      </c>
      <c r="G2535" s="117" t="s">
        <v>16263</v>
      </c>
      <c r="H2535" s="114" t="s">
        <v>6738</v>
      </c>
      <c r="I2535" s="113">
        <f>'20'!H96</f>
        <v>0</v>
      </c>
      <c r="N2535" s="112" t="s">
        <v>5633</v>
      </c>
      <c r="O2535" s="112">
        <v>13450321</v>
      </c>
      <c r="P2535" s="112" t="s">
        <v>5634</v>
      </c>
    </row>
    <row r="2536" spans="2:16" ht="12.75">
      <c r="B2536" s="114" t="str">
        <f>INDEX(SUM!D:D,MATCH(SUM!$F$3,SUM!B:B,0),0)</f>
        <v>P085</v>
      </c>
      <c r="E2536" s="116">
        <v>2020</v>
      </c>
      <c r="F2536" s="112" t="s">
        <v>8704</v>
      </c>
      <c r="G2536" s="117" t="s">
        <v>16264</v>
      </c>
      <c r="H2536" s="114" t="s">
        <v>6738</v>
      </c>
      <c r="I2536" s="113">
        <f>'20'!H97</f>
        <v>0</v>
      </c>
      <c r="N2536" s="112" t="s">
        <v>5635</v>
      </c>
      <c r="O2536" s="112">
        <v>13450322</v>
      </c>
      <c r="P2536" s="112" t="s">
        <v>5636</v>
      </c>
    </row>
    <row r="2537" spans="2:16" ht="12.75">
      <c r="B2537" s="114" t="str">
        <f>INDEX(SUM!D:D,MATCH(SUM!$F$3,SUM!B:B,0),0)</f>
        <v>P085</v>
      </c>
      <c r="E2537" s="116">
        <v>2020</v>
      </c>
      <c r="F2537" s="112" t="s">
        <v>8705</v>
      </c>
      <c r="G2537" s="117" t="s">
        <v>16265</v>
      </c>
      <c r="H2537" s="114" t="s">
        <v>6738</v>
      </c>
      <c r="I2537" s="113">
        <f>'20'!H98</f>
        <v>0</v>
      </c>
      <c r="N2537" s="112" t="s">
        <v>5637</v>
      </c>
      <c r="O2537" s="112">
        <v>13450323</v>
      </c>
      <c r="P2537" s="112" t="s">
        <v>5638</v>
      </c>
    </row>
    <row r="2538" spans="2:16" ht="12.75">
      <c r="B2538" s="114" t="str">
        <f>INDEX(SUM!D:D,MATCH(SUM!$F$3,SUM!B:B,0),0)</f>
        <v>P085</v>
      </c>
      <c r="E2538" s="116">
        <v>2020</v>
      </c>
      <c r="F2538" s="112" t="s">
        <v>8706</v>
      </c>
      <c r="G2538" s="117" t="s">
        <v>16266</v>
      </c>
      <c r="H2538" s="114" t="s">
        <v>6738</v>
      </c>
      <c r="I2538" s="113">
        <f>'20'!H99</f>
        <v>0</v>
      </c>
      <c r="N2538" s="112" t="s">
        <v>5639</v>
      </c>
      <c r="O2538" s="112">
        <v>13450324</v>
      </c>
      <c r="P2538" s="112" t="s">
        <v>5640</v>
      </c>
    </row>
    <row r="2539" spans="2:16" ht="12.75">
      <c r="B2539" s="114" t="str">
        <f>INDEX(SUM!D:D,MATCH(SUM!$F$3,SUM!B:B,0),0)</f>
        <v>P085</v>
      </c>
      <c r="E2539" s="116">
        <v>2020</v>
      </c>
      <c r="F2539" s="112" t="s">
        <v>8707</v>
      </c>
      <c r="G2539" s="117" t="s">
        <v>16267</v>
      </c>
      <c r="H2539" s="114" t="s">
        <v>6738</v>
      </c>
      <c r="I2539" s="113">
        <f>'20'!H100</f>
        <v>0</v>
      </c>
      <c r="N2539" s="112" t="s">
        <v>5641</v>
      </c>
      <c r="O2539" s="112">
        <v>13490112</v>
      </c>
      <c r="P2539" s="112" t="s">
        <v>5642</v>
      </c>
    </row>
    <row r="2540" spans="2:16" ht="12.75">
      <c r="B2540" s="114" t="str">
        <f>INDEX(SUM!D:D,MATCH(SUM!$F$3,SUM!B:B,0),0)</f>
        <v>P085</v>
      </c>
      <c r="E2540" s="116">
        <v>2020</v>
      </c>
      <c r="F2540" s="112" t="s">
        <v>8708</v>
      </c>
      <c r="G2540" s="117" t="s">
        <v>16268</v>
      </c>
      <c r="H2540" s="114" t="s">
        <v>6739</v>
      </c>
      <c r="I2540" s="113">
        <f>'20'!I11</f>
        <v>6</v>
      </c>
      <c r="N2540" s="112" t="s">
        <v>5643</v>
      </c>
      <c r="O2540" s="112">
        <v>13490113</v>
      </c>
      <c r="P2540" s="112" t="s">
        <v>5644</v>
      </c>
    </row>
    <row r="2541" spans="2:16" ht="12.75">
      <c r="B2541" s="114" t="str">
        <f>INDEX(SUM!D:D,MATCH(SUM!$F$3,SUM!B:B,0),0)</f>
        <v>P085</v>
      </c>
      <c r="E2541" s="116">
        <v>2020</v>
      </c>
      <c r="F2541" s="112" t="s">
        <v>8709</v>
      </c>
      <c r="G2541" s="117" t="s">
        <v>16269</v>
      </c>
      <c r="H2541" s="114" t="s">
        <v>6739</v>
      </c>
      <c r="I2541" s="113">
        <f>'20'!I12</f>
        <v>0</v>
      </c>
      <c r="N2541" s="112" t="s">
        <v>5645</v>
      </c>
      <c r="O2541" s="112">
        <v>13490114</v>
      </c>
      <c r="P2541" s="112" t="s">
        <v>5646</v>
      </c>
    </row>
    <row r="2542" spans="2:16" ht="12.75">
      <c r="B2542" s="114" t="str">
        <f>INDEX(SUM!D:D,MATCH(SUM!$F$3,SUM!B:B,0),0)</f>
        <v>P085</v>
      </c>
      <c r="E2542" s="116">
        <v>2020</v>
      </c>
      <c r="F2542" s="112" t="s">
        <v>8710</v>
      </c>
      <c r="G2542" s="117" t="s">
        <v>16270</v>
      </c>
      <c r="H2542" s="114" t="s">
        <v>6739</v>
      </c>
      <c r="I2542" s="113">
        <f>'20'!I13</f>
        <v>0</v>
      </c>
      <c r="N2542" s="112" t="s">
        <v>5647</v>
      </c>
      <c r="O2542" s="112">
        <v>13499911</v>
      </c>
      <c r="P2542" s="112" t="s">
        <v>5648</v>
      </c>
    </row>
    <row r="2543" spans="2:16" ht="12.75">
      <c r="B2543" s="114" t="str">
        <f>INDEX(SUM!D:D,MATCH(SUM!$F$3,SUM!B:B,0),0)</f>
        <v>P085</v>
      </c>
      <c r="E2543" s="116">
        <v>2020</v>
      </c>
      <c r="F2543" s="112" t="s">
        <v>8711</v>
      </c>
      <c r="G2543" s="117" t="s">
        <v>16271</v>
      </c>
      <c r="H2543" s="114" t="s">
        <v>6739</v>
      </c>
      <c r="I2543" s="113">
        <f>'20'!I14</f>
        <v>0</v>
      </c>
      <c r="N2543" s="112" t="s">
        <v>5649</v>
      </c>
      <c r="O2543" s="112">
        <v>13499912</v>
      </c>
      <c r="P2543" s="112" t="s">
        <v>5650</v>
      </c>
    </row>
    <row r="2544" spans="2:16" ht="12.75">
      <c r="B2544" s="114" t="str">
        <f>INDEX(SUM!D:D,MATCH(SUM!$F$3,SUM!B:B,0),0)</f>
        <v>P085</v>
      </c>
      <c r="E2544" s="116">
        <v>2020</v>
      </c>
      <c r="F2544" s="112" t="s">
        <v>8712</v>
      </c>
      <c r="G2544" s="117" t="s">
        <v>16272</v>
      </c>
      <c r="H2544" s="114" t="s">
        <v>6739</v>
      </c>
      <c r="I2544" s="113">
        <f>'20'!I15</f>
        <v>0</v>
      </c>
      <c r="N2544" s="112" t="s">
        <v>5651</v>
      </c>
      <c r="O2544" s="112">
        <v>13499913</v>
      </c>
      <c r="P2544" s="112" t="s">
        <v>5652</v>
      </c>
    </row>
    <row r="2545" spans="2:16" ht="12.75">
      <c r="B2545" s="114" t="str">
        <f>INDEX(SUM!D:D,MATCH(SUM!$F$3,SUM!B:B,0),0)</f>
        <v>P085</v>
      </c>
      <c r="E2545" s="116">
        <v>2020</v>
      </c>
      <c r="F2545" s="112" t="s">
        <v>8713</v>
      </c>
      <c r="G2545" s="117" t="s">
        <v>16273</v>
      </c>
      <c r="H2545" s="114" t="s">
        <v>6739</v>
      </c>
      <c r="I2545" s="113">
        <f>'20'!I16</f>
        <v>0</v>
      </c>
      <c r="N2545" s="112" t="s">
        <v>5653</v>
      </c>
      <c r="O2545" s="112">
        <v>13499914</v>
      </c>
      <c r="P2545" s="112" t="s">
        <v>5654</v>
      </c>
    </row>
    <row r="2546" spans="2:16" ht="12.75">
      <c r="B2546" s="114" t="str">
        <f>INDEX(SUM!D:D,MATCH(SUM!$F$3,SUM!B:B,0),0)</f>
        <v>P085</v>
      </c>
      <c r="E2546" s="116">
        <v>2020</v>
      </c>
      <c r="F2546" s="112" t="s">
        <v>8714</v>
      </c>
      <c r="G2546" s="117" t="s">
        <v>16274</v>
      </c>
      <c r="H2546" s="114" t="s">
        <v>6739</v>
      </c>
      <c r="I2546" s="113">
        <f>'20'!I17</f>
        <v>0</v>
      </c>
      <c r="N2546" s="112" t="s">
        <v>5655</v>
      </c>
      <c r="O2546" s="112">
        <v>13500000</v>
      </c>
      <c r="P2546" s="112" t="s">
        <v>5656</v>
      </c>
    </row>
    <row r="2547" spans="2:16" ht="12.75">
      <c r="B2547" s="114" t="str">
        <f>INDEX(SUM!D:D,MATCH(SUM!$F$3,SUM!B:B,0),0)</f>
        <v>P085</v>
      </c>
      <c r="E2547" s="116">
        <v>2020</v>
      </c>
      <c r="F2547" s="112" t="s">
        <v>8715</v>
      </c>
      <c r="G2547" s="117" t="s">
        <v>16275</v>
      </c>
      <c r="H2547" s="114" t="s">
        <v>6739</v>
      </c>
      <c r="I2547" s="113">
        <f>'20'!I18</f>
        <v>0</v>
      </c>
      <c r="N2547" s="112" t="s">
        <v>5657</v>
      </c>
      <c r="O2547" s="112">
        <v>13500111</v>
      </c>
      <c r="P2547" s="112" t="s">
        <v>5658</v>
      </c>
    </row>
    <row r="2548" spans="2:16" ht="12.75">
      <c r="B2548" s="114" t="str">
        <f>INDEX(SUM!D:D,MATCH(SUM!$F$3,SUM!B:B,0),0)</f>
        <v>P085</v>
      </c>
      <c r="E2548" s="116">
        <v>2020</v>
      </c>
      <c r="F2548" s="112" t="s">
        <v>8716</v>
      </c>
      <c r="G2548" s="117" t="s">
        <v>16276</v>
      </c>
      <c r="H2548" s="114" t="s">
        <v>6739</v>
      </c>
      <c r="I2548" s="113">
        <f>'20'!I19</f>
        <v>0</v>
      </c>
      <c r="N2548" s="112" t="s">
        <v>5659</v>
      </c>
      <c r="O2548" s="112">
        <v>13500112</v>
      </c>
      <c r="P2548" s="112" t="s">
        <v>5660</v>
      </c>
    </row>
    <row r="2549" spans="2:16" ht="12.75">
      <c r="B2549" s="114" t="str">
        <f>INDEX(SUM!D:D,MATCH(SUM!$F$3,SUM!B:B,0),0)</f>
        <v>P085</v>
      </c>
      <c r="E2549" s="116">
        <v>2020</v>
      </c>
      <c r="F2549" s="112" t="s">
        <v>8717</v>
      </c>
      <c r="G2549" s="117" t="s">
        <v>16277</v>
      </c>
      <c r="H2549" s="114" t="s">
        <v>6739</v>
      </c>
      <c r="I2549" s="113">
        <f>'20'!I20</f>
        <v>0</v>
      </c>
      <c r="N2549" s="112" t="s">
        <v>5661</v>
      </c>
      <c r="O2549" s="112">
        <v>13500113</v>
      </c>
      <c r="P2549" s="112" t="s">
        <v>5662</v>
      </c>
    </row>
    <row r="2550" spans="2:16" ht="12.75">
      <c r="B2550" s="114" t="str">
        <f>INDEX(SUM!D:D,MATCH(SUM!$F$3,SUM!B:B,0),0)</f>
        <v>P085</v>
      </c>
      <c r="E2550" s="116">
        <v>2020</v>
      </c>
      <c r="F2550" s="112" t="s">
        <v>8718</v>
      </c>
      <c r="G2550" s="117" t="s">
        <v>16278</v>
      </c>
      <c r="H2550" s="114" t="s">
        <v>6739</v>
      </c>
      <c r="I2550" s="113">
        <f>'20'!I21</f>
        <v>0</v>
      </c>
      <c r="N2550" s="112" t="s">
        <v>5663</v>
      </c>
      <c r="O2550" s="112">
        <v>13500114</v>
      </c>
      <c r="P2550" s="112" t="s">
        <v>5664</v>
      </c>
    </row>
    <row r="2551" spans="2:16" ht="12.75">
      <c r="B2551" s="114" t="str">
        <f>INDEX(SUM!D:D,MATCH(SUM!$F$3,SUM!B:B,0),0)</f>
        <v>P085</v>
      </c>
      <c r="E2551" s="116">
        <v>2020</v>
      </c>
      <c r="F2551" s="112" t="s">
        <v>8719</v>
      </c>
      <c r="G2551" s="117" t="s">
        <v>16279</v>
      </c>
      <c r="H2551" s="114" t="s">
        <v>6739</v>
      </c>
      <c r="I2551" s="113">
        <f>'20'!I22</f>
        <v>0</v>
      </c>
      <c r="N2551" s="112" t="s">
        <v>5665</v>
      </c>
      <c r="O2551" s="112">
        <v>13500211</v>
      </c>
      <c r="P2551" s="112" t="s">
        <v>5666</v>
      </c>
    </row>
    <row r="2552" spans="2:16" ht="12.75">
      <c r="B2552" s="114" t="str">
        <f>INDEX(SUM!D:D,MATCH(SUM!$F$3,SUM!B:B,0),0)</f>
        <v>P085</v>
      </c>
      <c r="E2552" s="116">
        <v>2020</v>
      </c>
      <c r="F2552" s="112" t="s">
        <v>8720</v>
      </c>
      <c r="G2552" s="117" t="s">
        <v>16280</v>
      </c>
      <c r="H2552" s="114" t="s">
        <v>6739</v>
      </c>
      <c r="I2552" s="113">
        <f>'20'!I23</f>
        <v>0</v>
      </c>
      <c r="N2552" s="112" t="s">
        <v>5667</v>
      </c>
      <c r="O2552" s="112">
        <v>13500212</v>
      </c>
      <c r="P2552" s="112" t="s">
        <v>5668</v>
      </c>
    </row>
    <row r="2553" spans="2:16" ht="12.75">
      <c r="B2553" s="114" t="str">
        <f>INDEX(SUM!D:D,MATCH(SUM!$F$3,SUM!B:B,0),0)</f>
        <v>P085</v>
      </c>
      <c r="E2553" s="116">
        <v>2020</v>
      </c>
      <c r="F2553" s="112" t="s">
        <v>8721</v>
      </c>
      <c r="G2553" s="117" t="s">
        <v>16281</v>
      </c>
      <c r="H2553" s="114" t="s">
        <v>6739</v>
      </c>
      <c r="I2553" s="113">
        <f>'20'!I24</f>
        <v>0</v>
      </c>
      <c r="N2553" s="112" t="s">
        <v>5669</v>
      </c>
      <c r="O2553" s="112">
        <v>13500213</v>
      </c>
      <c r="P2553" s="112" t="s">
        <v>5670</v>
      </c>
    </row>
    <row r="2554" spans="2:16" ht="12.75">
      <c r="B2554" s="114" t="str">
        <f>INDEX(SUM!D:D,MATCH(SUM!$F$3,SUM!B:B,0),0)</f>
        <v>P085</v>
      </c>
      <c r="E2554" s="116">
        <v>2020</v>
      </c>
      <c r="F2554" s="112" t="s">
        <v>8722</v>
      </c>
      <c r="G2554" s="117" t="s">
        <v>16282</v>
      </c>
      <c r="H2554" s="114" t="s">
        <v>6739</v>
      </c>
      <c r="I2554" s="113">
        <f>'20'!I25</f>
        <v>0</v>
      </c>
      <c r="N2554" s="112" t="s">
        <v>5671</v>
      </c>
      <c r="O2554" s="112">
        <v>13500214</v>
      </c>
      <c r="P2554" s="112" t="s">
        <v>5672</v>
      </c>
    </row>
    <row r="2555" spans="2:16" ht="12.75">
      <c r="B2555" s="114" t="str">
        <f>INDEX(SUM!D:D,MATCH(SUM!$F$3,SUM!B:B,0),0)</f>
        <v>P085</v>
      </c>
      <c r="E2555" s="116">
        <v>2020</v>
      </c>
      <c r="F2555" s="112" t="s">
        <v>8723</v>
      </c>
      <c r="G2555" s="117" t="s">
        <v>16283</v>
      </c>
      <c r="H2555" s="114" t="s">
        <v>6739</v>
      </c>
      <c r="I2555" s="113">
        <f>'20'!I26</f>
        <v>0</v>
      </c>
      <c r="N2555" s="112" t="s">
        <v>5673</v>
      </c>
      <c r="O2555" s="112">
        <v>13500311</v>
      </c>
      <c r="P2555" s="112" t="s">
        <v>5674</v>
      </c>
    </row>
    <row r="2556" spans="2:16" ht="12.75">
      <c r="B2556" s="114" t="str">
        <f>INDEX(SUM!D:D,MATCH(SUM!$F$3,SUM!B:B,0),0)</f>
        <v>P085</v>
      </c>
      <c r="E2556" s="116">
        <v>2020</v>
      </c>
      <c r="F2556" s="112" t="s">
        <v>8724</v>
      </c>
      <c r="G2556" s="117" t="s">
        <v>16284</v>
      </c>
      <c r="H2556" s="114" t="s">
        <v>6739</v>
      </c>
      <c r="I2556" s="113">
        <f>'20'!I27</f>
        <v>0</v>
      </c>
      <c r="N2556" s="112" t="s">
        <v>5675</v>
      </c>
      <c r="O2556" s="112">
        <v>13600112</v>
      </c>
      <c r="P2556" s="112" t="s">
        <v>5676</v>
      </c>
    </row>
    <row r="2557" spans="2:16" ht="12.75">
      <c r="B2557" s="114" t="str">
        <f>INDEX(SUM!D:D,MATCH(SUM!$F$3,SUM!B:B,0),0)</f>
        <v>P085</v>
      </c>
      <c r="E2557" s="116">
        <v>2020</v>
      </c>
      <c r="F2557" s="112" t="s">
        <v>8725</v>
      </c>
      <c r="G2557" s="117" t="s">
        <v>16285</v>
      </c>
      <c r="H2557" s="114" t="s">
        <v>6739</v>
      </c>
      <c r="I2557" s="113">
        <f>'20'!I28</f>
        <v>0</v>
      </c>
      <c r="N2557" s="112" t="s">
        <v>5677</v>
      </c>
      <c r="O2557" s="112">
        <v>13600113</v>
      </c>
      <c r="P2557" s="112" t="s">
        <v>5678</v>
      </c>
    </row>
    <row r="2558" spans="2:16" ht="12.75">
      <c r="B2558" s="114" t="str">
        <f>INDEX(SUM!D:D,MATCH(SUM!$F$3,SUM!B:B,0),0)</f>
        <v>P085</v>
      </c>
      <c r="E2558" s="116">
        <v>2020</v>
      </c>
      <c r="F2558" s="112" t="s">
        <v>8726</v>
      </c>
      <c r="G2558" s="117" t="s">
        <v>16286</v>
      </c>
      <c r="H2558" s="114" t="s">
        <v>6739</v>
      </c>
      <c r="I2558" s="113">
        <f>'20'!I29</f>
        <v>0</v>
      </c>
      <c r="N2558" s="112" t="s">
        <v>5679</v>
      </c>
      <c r="O2558" s="112">
        <v>13600114</v>
      </c>
      <c r="P2558" s="112" t="s">
        <v>5680</v>
      </c>
    </row>
    <row r="2559" spans="2:16" ht="12.75">
      <c r="B2559" s="114" t="str">
        <f>INDEX(SUM!D:D,MATCH(SUM!$F$3,SUM!B:B,0),0)</f>
        <v>P085</v>
      </c>
      <c r="E2559" s="116">
        <v>2020</v>
      </c>
      <c r="F2559" s="112" t="s">
        <v>8727</v>
      </c>
      <c r="G2559" s="117" t="s">
        <v>16287</v>
      </c>
      <c r="H2559" s="114" t="s">
        <v>6739</v>
      </c>
      <c r="I2559" s="113">
        <f>'20'!I30</f>
        <v>0</v>
      </c>
      <c r="N2559" s="112" t="s">
        <v>5681</v>
      </c>
      <c r="O2559" s="112">
        <v>13900012</v>
      </c>
      <c r="P2559" s="112" t="s">
        <v>5682</v>
      </c>
    </row>
    <row r="2560" spans="2:16" ht="12.75">
      <c r="B2560" s="114" t="str">
        <f>INDEX(SUM!D:D,MATCH(SUM!$F$3,SUM!B:B,0),0)</f>
        <v>P085</v>
      </c>
      <c r="E2560" s="116">
        <v>2020</v>
      </c>
      <c r="F2560" s="112" t="s">
        <v>8728</v>
      </c>
      <c r="G2560" s="117" t="s">
        <v>16288</v>
      </c>
      <c r="H2560" s="114" t="s">
        <v>6739</v>
      </c>
      <c r="I2560" s="113">
        <f>'20'!I31</f>
        <v>0</v>
      </c>
      <c r="N2560" s="112" t="s">
        <v>5683</v>
      </c>
      <c r="O2560" s="112">
        <v>13900013</v>
      </c>
      <c r="P2560" s="112" t="s">
        <v>5684</v>
      </c>
    </row>
    <row r="2561" spans="2:16" ht="12.75">
      <c r="B2561" s="114" t="str">
        <f>INDEX(SUM!D:D,MATCH(SUM!$F$3,SUM!B:B,0),0)</f>
        <v>P085</v>
      </c>
      <c r="E2561" s="116">
        <v>2020</v>
      </c>
      <c r="F2561" s="112" t="s">
        <v>8729</v>
      </c>
      <c r="G2561" s="117" t="s">
        <v>16289</v>
      </c>
      <c r="H2561" s="114" t="s">
        <v>6739</v>
      </c>
      <c r="I2561" s="113">
        <f>'20'!I32</f>
        <v>0</v>
      </c>
      <c r="N2561" s="112" t="s">
        <v>5685</v>
      </c>
      <c r="O2561" s="112">
        <v>13900014</v>
      </c>
      <c r="P2561" s="112" t="s">
        <v>5686</v>
      </c>
    </row>
    <row r="2562" spans="2:16" ht="12.75">
      <c r="B2562" s="114" t="str">
        <f>INDEX(SUM!D:D,MATCH(SUM!$F$3,SUM!B:B,0),0)</f>
        <v>P085</v>
      </c>
      <c r="E2562" s="116">
        <v>2020</v>
      </c>
      <c r="F2562" s="112" t="s">
        <v>8730</v>
      </c>
      <c r="G2562" s="117" t="s">
        <v>16290</v>
      </c>
      <c r="H2562" s="114" t="s">
        <v>6739</v>
      </c>
      <c r="I2562" s="113">
        <f>'20'!I33</f>
        <v>0</v>
      </c>
      <c r="N2562" s="112" t="s">
        <v>5687</v>
      </c>
      <c r="O2562" s="112">
        <v>14000012</v>
      </c>
      <c r="P2562" s="112" t="s">
        <v>5688</v>
      </c>
    </row>
    <row r="2563" spans="2:16" ht="12.75">
      <c r="B2563" s="114" t="str">
        <f>INDEX(SUM!D:D,MATCH(SUM!$F$3,SUM!B:B,0),0)</f>
        <v>P085</v>
      </c>
      <c r="E2563" s="116">
        <v>2020</v>
      </c>
      <c r="F2563" s="112" t="s">
        <v>8731</v>
      </c>
      <c r="G2563" s="117" t="s">
        <v>16291</v>
      </c>
      <c r="H2563" s="114" t="s">
        <v>6739</v>
      </c>
      <c r="I2563" s="113">
        <f>'20'!I34</f>
        <v>0</v>
      </c>
      <c r="N2563" s="112" t="s">
        <v>5689</v>
      </c>
      <c r="O2563" s="112">
        <v>14000013</v>
      </c>
      <c r="P2563" s="112" t="s">
        <v>5690</v>
      </c>
    </row>
    <row r="2564" spans="2:16" ht="12.75">
      <c r="B2564" s="114" t="str">
        <f>INDEX(SUM!D:D,MATCH(SUM!$F$3,SUM!B:B,0),0)</f>
        <v>P085</v>
      </c>
      <c r="E2564" s="116">
        <v>2020</v>
      </c>
      <c r="F2564" s="112" t="s">
        <v>8732</v>
      </c>
      <c r="G2564" s="117" t="s">
        <v>16292</v>
      </c>
      <c r="H2564" s="114" t="s">
        <v>6739</v>
      </c>
      <c r="I2564" s="113">
        <f>'20'!I35</f>
        <v>0</v>
      </c>
      <c r="N2564" s="112" t="s">
        <v>5691</v>
      </c>
      <c r="O2564" s="112">
        <v>14000014</v>
      </c>
      <c r="P2564" s="112" t="s">
        <v>5692</v>
      </c>
    </row>
    <row r="2565" spans="2:16" ht="12.75">
      <c r="B2565" s="114" t="str">
        <f>INDEX(SUM!D:D,MATCH(SUM!$F$3,SUM!B:B,0),0)</f>
        <v>P085</v>
      </c>
      <c r="E2565" s="116">
        <v>2020</v>
      </c>
      <c r="F2565" s="112" t="s">
        <v>8733</v>
      </c>
      <c r="G2565" s="117" t="s">
        <v>16293</v>
      </c>
      <c r="H2565" s="114" t="s">
        <v>6739</v>
      </c>
      <c r="I2565" s="113">
        <f>'20'!I36</f>
        <v>0</v>
      </c>
      <c r="N2565" s="112" t="s">
        <v>5693</v>
      </c>
      <c r="O2565" s="112">
        <v>15000012</v>
      </c>
      <c r="P2565" s="112" t="s">
        <v>5694</v>
      </c>
    </row>
    <row r="2566" spans="2:16" ht="12.75">
      <c r="B2566" s="114" t="str">
        <f>INDEX(SUM!D:D,MATCH(SUM!$F$3,SUM!B:B,0),0)</f>
        <v>P085</v>
      </c>
      <c r="E2566" s="116">
        <v>2020</v>
      </c>
      <c r="F2566" s="112" t="s">
        <v>8734</v>
      </c>
      <c r="G2566" s="117" t="s">
        <v>16294</v>
      </c>
      <c r="H2566" s="114" t="s">
        <v>6739</v>
      </c>
      <c r="I2566" s="113">
        <f>'20'!I37</f>
        <v>0</v>
      </c>
      <c r="N2566" s="112" t="s">
        <v>5695</v>
      </c>
      <c r="O2566" s="112">
        <v>15000013</v>
      </c>
      <c r="P2566" s="112" t="s">
        <v>5696</v>
      </c>
    </row>
    <row r="2567" spans="2:16" ht="12.75">
      <c r="B2567" s="114" t="str">
        <f>INDEX(SUM!D:D,MATCH(SUM!$F$3,SUM!B:B,0),0)</f>
        <v>P085</v>
      </c>
      <c r="E2567" s="116">
        <v>2020</v>
      </c>
      <c r="F2567" s="112" t="s">
        <v>8735</v>
      </c>
      <c r="G2567" s="117" t="s">
        <v>16295</v>
      </c>
      <c r="H2567" s="114" t="s">
        <v>6739</v>
      </c>
      <c r="I2567" s="113">
        <f>'20'!I38</f>
        <v>0</v>
      </c>
      <c r="N2567" s="112" t="s">
        <v>5697</v>
      </c>
      <c r="O2567" s="112">
        <v>15000014</v>
      </c>
      <c r="P2567" s="112" t="s">
        <v>5698</v>
      </c>
    </row>
    <row r="2568" spans="2:16" ht="12.75">
      <c r="B2568" s="114" t="str">
        <f>INDEX(SUM!D:D,MATCH(SUM!$F$3,SUM!B:B,0),0)</f>
        <v>P085</v>
      </c>
      <c r="E2568" s="116">
        <v>2020</v>
      </c>
      <c r="F2568" s="112" t="s">
        <v>8736</v>
      </c>
      <c r="G2568" s="117" t="s">
        <v>16296</v>
      </c>
      <c r="H2568" s="114" t="s">
        <v>6739</v>
      </c>
      <c r="I2568" s="113">
        <f>'20'!I39</f>
        <v>0</v>
      </c>
      <c r="N2568" s="112" t="s">
        <v>5699</v>
      </c>
      <c r="O2568" s="112">
        <v>16100114</v>
      </c>
      <c r="P2568" s="112" t="s">
        <v>5700</v>
      </c>
    </row>
    <row r="2569" spans="2:16" ht="12.75">
      <c r="B2569" s="114" t="str">
        <f>INDEX(SUM!D:D,MATCH(SUM!$F$3,SUM!B:B,0),0)</f>
        <v>P085</v>
      </c>
      <c r="E2569" s="116">
        <v>2020</v>
      </c>
      <c r="F2569" s="112" t="s">
        <v>8737</v>
      </c>
      <c r="G2569" s="117" t="s">
        <v>16297</v>
      </c>
      <c r="H2569" s="114" t="s">
        <v>6739</v>
      </c>
      <c r="I2569" s="113">
        <f>'20'!I40</f>
        <v>0</v>
      </c>
      <c r="N2569" s="112" t="s">
        <v>5701</v>
      </c>
      <c r="O2569" s="112">
        <v>16100212</v>
      </c>
      <c r="P2569" s="112" t="s">
        <v>5702</v>
      </c>
    </row>
    <row r="2570" spans="2:16" ht="12.75">
      <c r="B2570" s="114" t="str">
        <f>INDEX(SUM!D:D,MATCH(SUM!$F$3,SUM!B:B,0),0)</f>
        <v>P085</v>
      </c>
      <c r="E2570" s="116">
        <v>2020</v>
      </c>
      <c r="F2570" s="112" t="s">
        <v>8738</v>
      </c>
      <c r="G2570" s="117" t="s">
        <v>16298</v>
      </c>
      <c r="H2570" s="114" t="s">
        <v>6739</v>
      </c>
      <c r="I2570" s="113">
        <f>'20'!I41</f>
        <v>0</v>
      </c>
      <c r="N2570" s="112" t="s">
        <v>5703</v>
      </c>
      <c r="O2570" s="112">
        <v>16100213</v>
      </c>
      <c r="P2570" s="112" t="s">
        <v>5704</v>
      </c>
    </row>
    <row r="2571" spans="2:16" ht="12.75">
      <c r="B2571" s="114" t="str">
        <f>INDEX(SUM!D:D,MATCH(SUM!$F$3,SUM!B:B,0),0)</f>
        <v>P085</v>
      </c>
      <c r="E2571" s="116">
        <v>2020</v>
      </c>
      <c r="F2571" s="112" t="s">
        <v>8739</v>
      </c>
      <c r="G2571" s="117" t="s">
        <v>16299</v>
      </c>
      <c r="H2571" s="114" t="s">
        <v>6739</v>
      </c>
      <c r="I2571" s="113">
        <f>'20'!I42</f>
        <v>0</v>
      </c>
      <c r="N2571" s="112" t="s">
        <v>5705</v>
      </c>
      <c r="O2571" s="112">
        <v>16100214</v>
      </c>
      <c r="P2571" s="112" t="s">
        <v>5706</v>
      </c>
    </row>
    <row r="2572" spans="2:16" ht="12.75">
      <c r="B2572" s="114" t="str">
        <f>INDEX(SUM!D:D,MATCH(SUM!$F$3,SUM!B:B,0),0)</f>
        <v>P085</v>
      </c>
      <c r="E2572" s="116">
        <v>2020</v>
      </c>
      <c r="F2572" s="112" t="s">
        <v>8740</v>
      </c>
      <c r="G2572" s="117" t="s">
        <v>16300</v>
      </c>
      <c r="H2572" s="114" t="s">
        <v>6739</v>
      </c>
      <c r="I2572" s="113">
        <f>'20'!I43</f>
        <v>0</v>
      </c>
      <c r="N2572" s="112" t="s">
        <v>5707</v>
      </c>
      <c r="O2572" s="112">
        <v>16100312</v>
      </c>
      <c r="P2572" s="112" t="s">
        <v>5708</v>
      </c>
    </row>
    <row r="2573" spans="2:16" ht="12.75">
      <c r="B2573" s="114" t="str">
        <f>INDEX(SUM!D:D,MATCH(SUM!$F$3,SUM!B:B,0),0)</f>
        <v>P085</v>
      </c>
      <c r="E2573" s="116">
        <v>2020</v>
      </c>
      <c r="F2573" s="112" t="s">
        <v>8741</v>
      </c>
      <c r="G2573" s="117" t="s">
        <v>16301</v>
      </c>
      <c r="H2573" s="114" t="s">
        <v>6739</v>
      </c>
      <c r="I2573" s="113">
        <f>'20'!I44</f>
        <v>0</v>
      </c>
      <c r="N2573" s="112" t="s">
        <v>5709</v>
      </c>
      <c r="O2573" s="112">
        <v>16100313</v>
      </c>
      <c r="P2573" s="112" t="s">
        <v>5710</v>
      </c>
    </row>
    <row r="2574" spans="2:16" ht="12.75">
      <c r="B2574" s="114" t="str">
        <f>INDEX(SUM!D:D,MATCH(SUM!$F$3,SUM!B:B,0),0)</f>
        <v>P085</v>
      </c>
      <c r="E2574" s="116">
        <v>2020</v>
      </c>
      <c r="F2574" s="112" t="s">
        <v>8742</v>
      </c>
      <c r="G2574" s="117" t="s">
        <v>16302</v>
      </c>
      <c r="H2574" s="114" t="s">
        <v>6739</v>
      </c>
      <c r="I2574" s="113">
        <f>'20'!I45</f>
        <v>0</v>
      </c>
      <c r="N2574" s="112" t="s">
        <v>5711</v>
      </c>
      <c r="O2574" s="112">
        <v>16100314</v>
      </c>
      <c r="P2574" s="112" t="s">
        <v>5712</v>
      </c>
    </row>
    <row r="2575" spans="2:16" ht="12.75">
      <c r="B2575" s="114" t="str">
        <f>INDEX(SUM!D:D,MATCH(SUM!$F$3,SUM!B:B,0),0)</f>
        <v>P085</v>
      </c>
      <c r="E2575" s="116">
        <v>2020</v>
      </c>
      <c r="F2575" s="112" t="s">
        <v>8743</v>
      </c>
      <c r="G2575" s="117" t="s">
        <v>16303</v>
      </c>
      <c r="H2575" s="114" t="s">
        <v>6739</v>
      </c>
      <c r="I2575" s="113">
        <f>'20'!I46</f>
        <v>0</v>
      </c>
      <c r="N2575" s="112" t="s">
        <v>5713</v>
      </c>
      <c r="O2575" s="112">
        <v>16100411</v>
      </c>
      <c r="P2575" s="112" t="s">
        <v>5714</v>
      </c>
    </row>
    <row r="2576" spans="2:16" ht="12.75">
      <c r="B2576" s="114" t="str">
        <f>INDEX(SUM!D:D,MATCH(SUM!$F$3,SUM!B:B,0),0)</f>
        <v>P085</v>
      </c>
      <c r="E2576" s="116">
        <v>2020</v>
      </c>
      <c r="F2576" s="112" t="s">
        <v>8744</v>
      </c>
      <c r="G2576" s="117" t="s">
        <v>16304</v>
      </c>
      <c r="H2576" s="114" t="s">
        <v>6739</v>
      </c>
      <c r="I2576" s="113">
        <f>'20'!I47</f>
        <v>0</v>
      </c>
      <c r="N2576" s="112" t="s">
        <v>5715</v>
      </c>
      <c r="O2576" s="112">
        <v>16100412</v>
      </c>
      <c r="P2576" s="112" t="s">
        <v>5716</v>
      </c>
    </row>
    <row r="2577" spans="2:16" ht="12.75">
      <c r="B2577" s="114" t="str">
        <f>INDEX(SUM!D:D,MATCH(SUM!$F$3,SUM!B:B,0),0)</f>
        <v>P085</v>
      </c>
      <c r="E2577" s="116">
        <v>2020</v>
      </c>
      <c r="F2577" s="112" t="s">
        <v>8745</v>
      </c>
      <c r="G2577" s="117" t="s">
        <v>16305</v>
      </c>
      <c r="H2577" s="114" t="s">
        <v>6739</v>
      </c>
      <c r="I2577" s="113">
        <f>'20'!I48</f>
        <v>0</v>
      </c>
      <c r="N2577" s="112" t="s">
        <v>5717</v>
      </c>
      <c r="O2577" s="112">
        <v>16100413</v>
      </c>
      <c r="P2577" s="112" t="s">
        <v>5718</v>
      </c>
    </row>
    <row r="2578" spans="2:16" ht="12.75">
      <c r="B2578" s="114" t="str">
        <f>INDEX(SUM!D:D,MATCH(SUM!$F$3,SUM!B:B,0),0)</f>
        <v>P085</v>
      </c>
      <c r="E2578" s="116">
        <v>2020</v>
      </c>
      <c r="F2578" s="112" t="s">
        <v>8746</v>
      </c>
      <c r="G2578" s="117" t="s">
        <v>16306</v>
      </c>
      <c r="H2578" s="114" t="s">
        <v>6739</v>
      </c>
      <c r="I2578" s="113">
        <f>'20'!I49</f>
        <v>0</v>
      </c>
      <c r="N2578" s="112" t="s">
        <v>5719</v>
      </c>
      <c r="O2578" s="112">
        <v>16100414</v>
      </c>
      <c r="P2578" s="112" t="s">
        <v>5720</v>
      </c>
    </row>
    <row r="2579" spans="2:16" ht="12.75">
      <c r="B2579" s="114" t="str">
        <f>INDEX(SUM!D:D,MATCH(SUM!$F$3,SUM!B:B,0),0)</f>
        <v>P085</v>
      </c>
      <c r="E2579" s="116">
        <v>2020</v>
      </c>
      <c r="F2579" s="112" t="s">
        <v>8747</v>
      </c>
      <c r="G2579" s="117" t="s">
        <v>16307</v>
      </c>
      <c r="H2579" s="114" t="s">
        <v>6739</v>
      </c>
      <c r="I2579" s="113">
        <f>'20'!I50</f>
        <v>0</v>
      </c>
      <c r="N2579" s="112" t="s">
        <v>5721</v>
      </c>
      <c r="O2579" s="112">
        <v>16200212</v>
      </c>
      <c r="P2579" s="112" t="s">
        <v>5722</v>
      </c>
    </row>
    <row r="2580" spans="2:16" ht="12.75">
      <c r="B2580" s="114" t="str">
        <f>INDEX(SUM!D:D,MATCH(SUM!$F$3,SUM!B:B,0),0)</f>
        <v>P085</v>
      </c>
      <c r="E2580" s="116">
        <v>2020</v>
      </c>
      <c r="F2580" s="112" t="s">
        <v>8748</v>
      </c>
      <c r="G2580" s="117" t="s">
        <v>16308</v>
      </c>
      <c r="H2580" s="114" t="s">
        <v>6739</v>
      </c>
      <c r="I2580" s="113">
        <f>'20'!I51</f>
        <v>0</v>
      </c>
      <c r="N2580" s="112" t="s">
        <v>5723</v>
      </c>
      <c r="O2580" s="112">
        <v>16200213</v>
      </c>
      <c r="P2580" s="112" t="s">
        <v>5724</v>
      </c>
    </row>
    <row r="2581" spans="2:16" ht="12.75">
      <c r="B2581" s="114" t="str">
        <f>INDEX(SUM!D:D,MATCH(SUM!$F$3,SUM!B:B,0),0)</f>
        <v>P085</v>
      </c>
      <c r="E2581" s="116">
        <v>2020</v>
      </c>
      <c r="F2581" s="112" t="s">
        <v>8749</v>
      </c>
      <c r="G2581" s="117" t="s">
        <v>16309</v>
      </c>
      <c r="H2581" s="114" t="s">
        <v>6739</v>
      </c>
      <c r="I2581" s="113">
        <f>'20'!I52</f>
        <v>0</v>
      </c>
      <c r="N2581" s="112" t="s">
        <v>5725</v>
      </c>
      <c r="O2581" s="112">
        <v>16200214</v>
      </c>
      <c r="P2581" s="112" t="s">
        <v>5726</v>
      </c>
    </row>
    <row r="2582" spans="2:16" ht="12.75">
      <c r="B2582" s="114" t="str">
        <f>INDEX(SUM!D:D,MATCH(SUM!$F$3,SUM!B:B,0),0)</f>
        <v>P085</v>
      </c>
      <c r="E2582" s="116">
        <v>2020</v>
      </c>
      <c r="F2582" s="112" t="s">
        <v>8750</v>
      </c>
      <c r="G2582" s="117" t="s">
        <v>16310</v>
      </c>
      <c r="H2582" s="114" t="s">
        <v>6739</v>
      </c>
      <c r="I2582" s="113">
        <f>'20'!I53</f>
        <v>0</v>
      </c>
      <c r="N2582" s="112" t="s">
        <v>5727</v>
      </c>
      <c r="O2582" s="112">
        <v>16300112</v>
      </c>
      <c r="P2582" s="112" t="s">
        <v>5728</v>
      </c>
    </row>
    <row r="2583" spans="2:16" ht="12.75">
      <c r="B2583" s="114" t="str">
        <f>INDEX(SUM!D:D,MATCH(SUM!$F$3,SUM!B:B,0),0)</f>
        <v>P085</v>
      </c>
      <c r="E2583" s="116">
        <v>2020</v>
      </c>
      <c r="F2583" s="112" t="s">
        <v>8751</v>
      </c>
      <c r="G2583" s="117" t="s">
        <v>16311</v>
      </c>
      <c r="H2583" s="114" t="s">
        <v>6739</v>
      </c>
      <c r="I2583" s="113">
        <f>'20'!I54</f>
        <v>0</v>
      </c>
      <c r="N2583" s="112" t="s">
        <v>5729</v>
      </c>
      <c r="O2583" s="112">
        <v>16300113</v>
      </c>
      <c r="P2583" s="112" t="s">
        <v>5730</v>
      </c>
    </row>
    <row r="2584" spans="2:16" ht="12.75">
      <c r="B2584" s="114" t="str">
        <f>INDEX(SUM!D:D,MATCH(SUM!$F$3,SUM!B:B,0),0)</f>
        <v>P085</v>
      </c>
      <c r="E2584" s="116">
        <v>2020</v>
      </c>
      <c r="F2584" s="112" t="s">
        <v>8752</v>
      </c>
      <c r="G2584" s="117" t="s">
        <v>16312</v>
      </c>
      <c r="H2584" s="114" t="s">
        <v>6739</v>
      </c>
      <c r="I2584" s="113">
        <f>'20'!I55</f>
        <v>0</v>
      </c>
      <c r="N2584" s="112" t="s">
        <v>5731</v>
      </c>
      <c r="O2584" s="112">
        <v>16300114</v>
      </c>
      <c r="P2584" s="112" t="s">
        <v>5732</v>
      </c>
    </row>
    <row r="2585" spans="2:16" ht="12.75">
      <c r="B2585" s="114" t="str">
        <f>INDEX(SUM!D:D,MATCH(SUM!$F$3,SUM!B:B,0),0)</f>
        <v>P085</v>
      </c>
      <c r="E2585" s="116">
        <v>2020</v>
      </c>
      <c r="F2585" s="112" t="s">
        <v>8753</v>
      </c>
      <c r="G2585" s="117" t="s">
        <v>16313</v>
      </c>
      <c r="H2585" s="114" t="s">
        <v>6739</v>
      </c>
      <c r="I2585" s="113">
        <f>'20'!I56</f>
        <v>0</v>
      </c>
      <c r="N2585" s="112" t="s">
        <v>5733</v>
      </c>
      <c r="O2585" s="112">
        <v>16300211</v>
      </c>
      <c r="P2585" s="112" t="s">
        <v>5734</v>
      </c>
    </row>
    <row r="2586" spans="2:16" ht="12.75">
      <c r="B2586" s="114" t="str">
        <f>INDEX(SUM!D:D,MATCH(SUM!$F$3,SUM!B:B,0),0)</f>
        <v>P085</v>
      </c>
      <c r="E2586" s="116">
        <v>2020</v>
      </c>
      <c r="F2586" s="112" t="s">
        <v>8754</v>
      </c>
      <c r="G2586" s="117" t="s">
        <v>16314</v>
      </c>
      <c r="H2586" s="114" t="s">
        <v>6739</v>
      </c>
      <c r="I2586" s="113">
        <f>'20'!I57</f>
        <v>0</v>
      </c>
      <c r="N2586" s="112" t="s">
        <v>5735</v>
      </c>
      <c r="O2586" s="112">
        <v>16300212</v>
      </c>
      <c r="P2586" s="112" t="s">
        <v>5736</v>
      </c>
    </row>
    <row r="2587" spans="2:16" ht="12.75">
      <c r="B2587" s="114" t="str">
        <f>INDEX(SUM!D:D,MATCH(SUM!$F$3,SUM!B:B,0),0)</f>
        <v>P085</v>
      </c>
      <c r="E2587" s="116">
        <v>2020</v>
      </c>
      <c r="F2587" s="112" t="s">
        <v>8755</v>
      </c>
      <c r="G2587" s="117" t="s">
        <v>16315</v>
      </c>
      <c r="H2587" s="114" t="s">
        <v>6739</v>
      </c>
      <c r="I2587" s="113">
        <f>'20'!I58</f>
        <v>0</v>
      </c>
      <c r="N2587" s="112" t="s">
        <v>5737</v>
      </c>
      <c r="O2587" s="112">
        <v>16300213</v>
      </c>
      <c r="P2587" s="112" t="s">
        <v>5738</v>
      </c>
    </row>
    <row r="2588" spans="2:16" ht="12.75">
      <c r="B2588" s="114" t="str">
        <f>INDEX(SUM!D:D,MATCH(SUM!$F$3,SUM!B:B,0),0)</f>
        <v>P085</v>
      </c>
      <c r="E2588" s="116">
        <v>2020</v>
      </c>
      <c r="F2588" s="112" t="s">
        <v>8756</v>
      </c>
      <c r="G2588" s="117" t="s">
        <v>16316</v>
      </c>
      <c r="H2588" s="114" t="s">
        <v>6739</v>
      </c>
      <c r="I2588" s="113">
        <f>'20'!I59</f>
        <v>0</v>
      </c>
      <c r="N2588" s="112" t="s">
        <v>5739</v>
      </c>
      <c r="O2588" s="112">
        <v>16300214</v>
      </c>
      <c r="P2588" s="112" t="s">
        <v>5740</v>
      </c>
    </row>
    <row r="2589" spans="2:16" ht="12.75">
      <c r="B2589" s="114" t="str">
        <f>INDEX(SUM!D:D,MATCH(SUM!$F$3,SUM!B:B,0),0)</f>
        <v>P085</v>
      </c>
      <c r="E2589" s="116">
        <v>2020</v>
      </c>
      <c r="F2589" s="112" t="s">
        <v>8757</v>
      </c>
      <c r="G2589" s="117" t="s">
        <v>16317</v>
      </c>
      <c r="H2589" s="114" t="s">
        <v>6739</v>
      </c>
      <c r="I2589" s="113">
        <f>'20'!I60</f>
        <v>0</v>
      </c>
      <c r="N2589" s="112" t="s">
        <v>5741</v>
      </c>
      <c r="O2589" s="112">
        <v>16400000</v>
      </c>
      <c r="P2589" s="112" t="s">
        <v>5742</v>
      </c>
    </row>
    <row r="2590" spans="2:16" ht="12.75">
      <c r="B2590" s="114" t="str">
        <f>INDEX(SUM!D:D,MATCH(SUM!$F$3,SUM!B:B,0),0)</f>
        <v>P085</v>
      </c>
      <c r="E2590" s="116">
        <v>2020</v>
      </c>
      <c r="F2590" s="112" t="s">
        <v>8758</v>
      </c>
      <c r="G2590" s="117" t="s">
        <v>16318</v>
      </c>
      <c r="H2590" s="114" t="s">
        <v>6739</v>
      </c>
      <c r="I2590" s="113">
        <f>'20'!I61</f>
        <v>0</v>
      </c>
      <c r="N2590" s="112" t="s">
        <v>5743</v>
      </c>
      <c r="O2590" s="112">
        <v>16400111</v>
      </c>
      <c r="P2590" s="112" t="s">
        <v>5744</v>
      </c>
    </row>
    <row r="2591" spans="2:16" ht="12.75">
      <c r="B2591" s="114" t="str">
        <f>INDEX(SUM!D:D,MATCH(SUM!$F$3,SUM!B:B,0),0)</f>
        <v>P085</v>
      </c>
      <c r="E2591" s="116">
        <v>2020</v>
      </c>
      <c r="F2591" s="112" t="s">
        <v>8759</v>
      </c>
      <c r="G2591" s="117" t="s">
        <v>16319</v>
      </c>
      <c r="H2591" s="114" t="s">
        <v>6739</v>
      </c>
      <c r="I2591" s="113">
        <f>'20'!I62</f>
        <v>0</v>
      </c>
      <c r="N2591" s="112" t="s">
        <v>5745</v>
      </c>
      <c r="O2591" s="112">
        <v>16400112</v>
      </c>
      <c r="P2591" s="112" t="s">
        <v>5746</v>
      </c>
    </row>
    <row r="2592" spans="2:16" ht="12.75">
      <c r="B2592" s="114" t="str">
        <f>INDEX(SUM!D:D,MATCH(SUM!$F$3,SUM!B:B,0),0)</f>
        <v>P085</v>
      </c>
      <c r="E2592" s="116">
        <v>2020</v>
      </c>
      <c r="F2592" s="112" t="s">
        <v>8760</v>
      </c>
      <c r="G2592" s="117" t="s">
        <v>16320</v>
      </c>
      <c r="H2592" s="114" t="s">
        <v>6739</v>
      </c>
      <c r="I2592" s="113">
        <f>'20'!I63</f>
        <v>0</v>
      </c>
      <c r="N2592" s="112" t="s">
        <v>5747</v>
      </c>
      <c r="O2592" s="112">
        <v>16400113</v>
      </c>
      <c r="P2592" s="112" t="s">
        <v>5748</v>
      </c>
    </row>
    <row r="2593" spans="2:16" ht="12.75">
      <c r="B2593" s="114" t="str">
        <f>INDEX(SUM!D:D,MATCH(SUM!$F$3,SUM!B:B,0),0)</f>
        <v>P085</v>
      </c>
      <c r="E2593" s="116">
        <v>2020</v>
      </c>
      <c r="F2593" s="112" t="s">
        <v>8761</v>
      </c>
      <c r="G2593" s="117" t="s">
        <v>16321</v>
      </c>
      <c r="H2593" s="114" t="s">
        <v>6739</v>
      </c>
      <c r="I2593" s="113">
        <f>'20'!I64</f>
        <v>0</v>
      </c>
      <c r="N2593" s="112" t="s">
        <v>5749</v>
      </c>
      <c r="O2593" s="112">
        <v>16400114</v>
      </c>
      <c r="P2593" s="112" t="s">
        <v>5750</v>
      </c>
    </row>
    <row r="2594" spans="2:16" ht="12.75">
      <c r="B2594" s="114" t="str">
        <f>INDEX(SUM!D:D,MATCH(SUM!$F$3,SUM!B:B,0),0)</f>
        <v>P085</v>
      </c>
      <c r="E2594" s="116">
        <v>2020</v>
      </c>
      <c r="F2594" s="112" t="s">
        <v>8762</v>
      </c>
      <c r="G2594" s="117" t="s">
        <v>16322</v>
      </c>
      <c r="H2594" s="114" t="s">
        <v>6739</v>
      </c>
      <c r="I2594" s="113">
        <f>'20'!I65</f>
        <v>0</v>
      </c>
      <c r="N2594" s="112" t="s">
        <v>5751</v>
      </c>
      <c r="O2594" s="112">
        <v>16909914</v>
      </c>
      <c r="P2594" s="112" t="s">
        <v>5752</v>
      </c>
    </row>
    <row r="2595" spans="2:16" ht="12.75">
      <c r="B2595" s="114" t="str">
        <f>INDEX(SUM!D:D,MATCH(SUM!$F$3,SUM!B:B,0),0)</f>
        <v>P085</v>
      </c>
      <c r="E2595" s="116">
        <v>2020</v>
      </c>
      <c r="F2595" s="112" t="s">
        <v>8763</v>
      </c>
      <c r="G2595" s="117" t="s">
        <v>16323</v>
      </c>
      <c r="H2595" s="114" t="s">
        <v>6739</v>
      </c>
      <c r="I2595" s="113">
        <f>'20'!I66</f>
        <v>0</v>
      </c>
      <c r="N2595" s="112" t="s">
        <v>5753</v>
      </c>
      <c r="O2595" s="112">
        <v>17180711</v>
      </c>
      <c r="P2595" s="112" t="s">
        <v>2641</v>
      </c>
    </row>
    <row r="2596" spans="2:16" ht="12.75">
      <c r="B2596" s="114" t="str">
        <f>INDEX(SUM!D:D,MATCH(SUM!$F$3,SUM!B:B,0),0)</f>
        <v>P085</v>
      </c>
      <c r="E2596" s="116">
        <v>2020</v>
      </c>
      <c r="F2596" s="112" t="s">
        <v>8764</v>
      </c>
      <c r="G2596" s="117" t="s">
        <v>16324</v>
      </c>
      <c r="H2596" s="114" t="s">
        <v>6739</v>
      </c>
      <c r="I2596" s="113">
        <f>'20'!I67</f>
        <v>0</v>
      </c>
      <c r="N2596" s="112" t="s">
        <v>5754</v>
      </c>
      <c r="O2596" s="112">
        <v>17181041</v>
      </c>
      <c r="P2596" s="112" t="s">
        <v>5755</v>
      </c>
    </row>
    <row r="2597" spans="2:16" ht="12.75">
      <c r="B2597" s="114" t="str">
        <f>INDEX(SUM!D:D,MATCH(SUM!$F$3,SUM!B:B,0),0)</f>
        <v>P085</v>
      </c>
      <c r="E2597" s="116">
        <v>2020</v>
      </c>
      <c r="F2597" s="112" t="s">
        <v>8765</v>
      </c>
      <c r="G2597" s="117" t="s">
        <v>16325</v>
      </c>
      <c r="H2597" s="114" t="s">
        <v>6739</v>
      </c>
      <c r="I2597" s="113">
        <f>'20'!I68</f>
        <v>0</v>
      </c>
      <c r="N2597" s="112" t="s">
        <v>5756</v>
      </c>
      <c r="O2597" s="112">
        <v>17181051</v>
      </c>
      <c r="P2597" s="112" t="s">
        <v>5757</v>
      </c>
    </row>
    <row r="2598" spans="2:16" ht="12.75">
      <c r="B2598" s="114" t="str">
        <f>INDEX(SUM!D:D,MATCH(SUM!$F$3,SUM!B:B,0),0)</f>
        <v>P085</v>
      </c>
      <c r="E2598" s="116">
        <v>2020</v>
      </c>
      <c r="F2598" s="112" t="s">
        <v>8766</v>
      </c>
      <c r="G2598" s="117" t="s">
        <v>16326</v>
      </c>
      <c r="H2598" s="114" t="s">
        <v>6739</v>
      </c>
      <c r="I2598" s="113">
        <f>'20'!I69</f>
        <v>0</v>
      </c>
      <c r="N2598" s="112" t="s">
        <v>5758</v>
      </c>
      <c r="O2598" s="112">
        <v>17181111</v>
      </c>
      <c r="P2598" s="112" t="s">
        <v>5759</v>
      </c>
    </row>
    <row r="2599" spans="2:16" ht="12.75">
      <c r="B2599" s="114" t="str">
        <f>INDEX(SUM!D:D,MATCH(SUM!$F$3,SUM!B:B,0),0)</f>
        <v>P085</v>
      </c>
      <c r="E2599" s="116">
        <v>2020</v>
      </c>
      <c r="F2599" s="112" t="s">
        <v>8767</v>
      </c>
      <c r="G2599" s="117" t="s">
        <v>16327</v>
      </c>
      <c r="H2599" s="114" t="s">
        <v>6739</v>
      </c>
      <c r="I2599" s="113">
        <f>'20'!I70</f>
        <v>0</v>
      </c>
      <c r="N2599" s="112" t="s">
        <v>5760</v>
      </c>
      <c r="O2599" s="112">
        <v>17280211</v>
      </c>
      <c r="P2599" s="112" t="s">
        <v>2451</v>
      </c>
    </row>
    <row r="2600" spans="2:16" ht="12.75">
      <c r="B2600" s="114" t="str">
        <f>INDEX(SUM!D:D,MATCH(SUM!$F$3,SUM!B:B,0),0)</f>
        <v>P085</v>
      </c>
      <c r="E2600" s="116">
        <v>2020</v>
      </c>
      <c r="F2600" s="112" t="s">
        <v>8768</v>
      </c>
      <c r="G2600" s="117" t="s">
        <v>16328</v>
      </c>
      <c r="H2600" s="114" t="s">
        <v>6739</v>
      </c>
      <c r="I2600" s="113">
        <f>'20'!I71</f>
        <v>0</v>
      </c>
      <c r="N2600" s="112" t="s">
        <v>5761</v>
      </c>
      <c r="O2600" s="112">
        <v>17280221</v>
      </c>
      <c r="P2600" s="112" t="s">
        <v>2453</v>
      </c>
    </row>
    <row r="2601" spans="2:16" ht="12.75">
      <c r="B2601" s="114" t="str">
        <f>INDEX(SUM!D:D,MATCH(SUM!$F$3,SUM!B:B,0),0)</f>
        <v>P085</v>
      </c>
      <c r="E2601" s="116">
        <v>2020</v>
      </c>
      <c r="F2601" s="112" t="s">
        <v>8769</v>
      </c>
      <c r="G2601" s="117" t="s">
        <v>16329</v>
      </c>
      <c r="H2601" s="114" t="s">
        <v>6739</v>
      </c>
      <c r="I2601" s="113">
        <f>'20'!I72</f>
        <v>0</v>
      </c>
      <c r="N2601" s="112" t="s">
        <v>5762</v>
      </c>
      <c r="O2601" s="112">
        <v>17280231</v>
      </c>
      <c r="P2601" s="112" t="s">
        <v>5763</v>
      </c>
    </row>
    <row r="2602" spans="2:16" ht="12.75">
      <c r="B2602" s="114" t="str">
        <f>INDEX(SUM!D:D,MATCH(SUM!$F$3,SUM!B:B,0),0)</f>
        <v>P085</v>
      </c>
      <c r="E2602" s="116">
        <v>2020</v>
      </c>
      <c r="F2602" s="112" t="s">
        <v>8770</v>
      </c>
      <c r="G2602" s="117" t="s">
        <v>16330</v>
      </c>
      <c r="H2602" s="114" t="s">
        <v>6739</v>
      </c>
      <c r="I2602" s="113">
        <f>'20'!I73</f>
        <v>0</v>
      </c>
      <c r="N2602" s="112" t="s">
        <v>5764</v>
      </c>
      <c r="O2602" s="112">
        <v>17280291</v>
      </c>
      <c r="P2602" s="112" t="s">
        <v>5765</v>
      </c>
    </row>
    <row r="2603" spans="2:16" ht="12.75">
      <c r="B2603" s="114" t="str">
        <f>INDEX(SUM!D:D,MATCH(SUM!$F$3,SUM!B:B,0),0)</f>
        <v>P085</v>
      </c>
      <c r="E2603" s="116">
        <v>2020</v>
      </c>
      <c r="F2603" s="112" t="s">
        <v>8771</v>
      </c>
      <c r="G2603" s="117" t="s">
        <v>16331</v>
      </c>
      <c r="H2603" s="114" t="s">
        <v>6739</v>
      </c>
      <c r="I2603" s="113">
        <f>'20'!I74</f>
        <v>0</v>
      </c>
      <c r="N2603" s="112" t="s">
        <v>5766</v>
      </c>
      <c r="O2603" s="112">
        <v>17280411</v>
      </c>
      <c r="P2603" s="112" t="s">
        <v>5767</v>
      </c>
    </row>
    <row r="2604" spans="2:16" ht="12.75">
      <c r="B2604" s="114" t="str">
        <f>INDEX(SUM!D:D,MATCH(SUM!$F$3,SUM!B:B,0),0)</f>
        <v>P085</v>
      </c>
      <c r="E2604" s="116">
        <v>2020</v>
      </c>
      <c r="F2604" s="112" t="s">
        <v>8772</v>
      </c>
      <c r="G2604" s="117" t="s">
        <v>16332</v>
      </c>
      <c r="H2604" s="114" t="s">
        <v>6739</v>
      </c>
      <c r="I2604" s="113">
        <f>'20'!I75</f>
        <v>0</v>
      </c>
      <c r="N2604" s="112" t="s">
        <v>5768</v>
      </c>
      <c r="O2604" s="112">
        <v>17600011</v>
      </c>
      <c r="P2604" s="112" t="s">
        <v>5769</v>
      </c>
    </row>
    <row r="2605" spans="2:16" ht="12.75">
      <c r="B2605" s="114" t="str">
        <f>INDEX(SUM!D:D,MATCH(SUM!$F$3,SUM!B:B,0),0)</f>
        <v>P085</v>
      </c>
      <c r="E2605" s="116">
        <v>2020</v>
      </c>
      <c r="F2605" s="112" t="s">
        <v>8773</v>
      </c>
      <c r="G2605" s="117" t="s">
        <v>16333</v>
      </c>
      <c r="H2605" s="114" t="s">
        <v>6739</v>
      </c>
      <c r="I2605" s="113">
        <f>'20'!I76</f>
        <v>0</v>
      </c>
      <c r="N2605" s="112" t="s">
        <v>5770</v>
      </c>
      <c r="O2605" s="112">
        <v>17681011</v>
      </c>
      <c r="P2605" s="112" t="s">
        <v>5771</v>
      </c>
    </row>
    <row r="2606" spans="2:16" ht="12.75">
      <c r="B2606" s="114" t="str">
        <f>INDEX(SUM!D:D,MATCH(SUM!$F$3,SUM!B:B,0),0)</f>
        <v>P085</v>
      </c>
      <c r="E2606" s="116">
        <v>2020</v>
      </c>
      <c r="F2606" s="112" t="s">
        <v>8774</v>
      </c>
      <c r="G2606" s="117" t="s">
        <v>16334</v>
      </c>
      <c r="H2606" s="114" t="s">
        <v>6739</v>
      </c>
      <c r="I2606" s="113">
        <f>'20'!I77</f>
        <v>0</v>
      </c>
      <c r="N2606" s="112" t="s">
        <v>5772</v>
      </c>
      <c r="O2606" s="112">
        <v>17800000</v>
      </c>
      <c r="P2606" s="112" t="s">
        <v>5773</v>
      </c>
    </row>
    <row r="2607" spans="2:16" ht="12.75">
      <c r="B2607" s="114" t="str">
        <f>INDEX(SUM!D:D,MATCH(SUM!$F$3,SUM!B:B,0),0)</f>
        <v>P085</v>
      </c>
      <c r="E2607" s="116">
        <v>2020</v>
      </c>
      <c r="F2607" s="112" t="s">
        <v>8775</v>
      </c>
      <c r="G2607" s="117" t="s">
        <v>16335</v>
      </c>
      <c r="H2607" s="114" t="s">
        <v>6739</v>
      </c>
      <c r="I2607" s="113">
        <f>'20'!I78</f>
        <v>0</v>
      </c>
      <c r="N2607" s="112" t="s">
        <v>5774</v>
      </c>
      <c r="O2607" s="112">
        <v>17800011</v>
      </c>
      <c r="P2607" s="112" t="s">
        <v>5775</v>
      </c>
    </row>
    <row r="2608" spans="2:16" ht="12.75">
      <c r="B2608" s="114" t="str">
        <f>INDEX(SUM!D:D,MATCH(SUM!$F$3,SUM!B:B,0),0)</f>
        <v>P085</v>
      </c>
      <c r="E2608" s="116">
        <v>2020</v>
      </c>
      <c r="F2608" s="112" t="s">
        <v>8776</v>
      </c>
      <c r="G2608" s="117" t="s">
        <v>16336</v>
      </c>
      <c r="H2608" s="114" t="s">
        <v>6739</v>
      </c>
      <c r="I2608" s="113">
        <f>'20'!I79</f>
        <v>0</v>
      </c>
      <c r="N2608" s="112" t="s">
        <v>5776</v>
      </c>
      <c r="O2608" s="112">
        <v>19100612</v>
      </c>
      <c r="P2608" s="112" t="s">
        <v>5777</v>
      </c>
    </row>
    <row r="2609" spans="2:16" ht="12.75">
      <c r="B2609" s="114" t="str">
        <f>INDEX(SUM!D:D,MATCH(SUM!$F$3,SUM!B:B,0),0)</f>
        <v>P085</v>
      </c>
      <c r="E2609" s="116">
        <v>2020</v>
      </c>
      <c r="F2609" s="112" t="s">
        <v>8777</v>
      </c>
      <c r="G2609" s="117" t="s">
        <v>16337</v>
      </c>
      <c r="H2609" s="114" t="s">
        <v>6739</v>
      </c>
      <c r="I2609" s="113">
        <f>'20'!I80</f>
        <v>0</v>
      </c>
      <c r="N2609" s="112" t="s">
        <v>5778</v>
      </c>
      <c r="O2609" s="112">
        <v>19100621</v>
      </c>
      <c r="P2609" s="112" t="s">
        <v>5779</v>
      </c>
    </row>
    <row r="2610" spans="2:16" ht="12.75">
      <c r="B2610" s="114" t="str">
        <f>INDEX(SUM!D:D,MATCH(SUM!$F$3,SUM!B:B,0),0)</f>
        <v>P085</v>
      </c>
      <c r="E2610" s="116">
        <v>2020</v>
      </c>
      <c r="F2610" s="112" t="s">
        <v>8778</v>
      </c>
      <c r="G2610" s="117" t="s">
        <v>16338</v>
      </c>
      <c r="H2610" s="114" t="s">
        <v>6739</v>
      </c>
      <c r="I2610" s="113">
        <f>'20'!I81</f>
        <v>0</v>
      </c>
      <c r="N2610" s="112" t="s">
        <v>5780</v>
      </c>
      <c r="O2610" s="112">
        <v>19100913</v>
      </c>
      <c r="P2610" s="112" t="s">
        <v>5781</v>
      </c>
    </row>
    <row r="2611" spans="2:16" ht="12.75">
      <c r="B2611" s="114" t="str">
        <f>INDEX(SUM!D:D,MATCH(SUM!$F$3,SUM!B:B,0),0)</f>
        <v>P085</v>
      </c>
      <c r="E2611" s="116">
        <v>2020</v>
      </c>
      <c r="F2611" s="112" t="s">
        <v>8779</v>
      </c>
      <c r="G2611" s="117" t="s">
        <v>16339</v>
      </c>
      <c r="H2611" s="114" t="s">
        <v>6739</v>
      </c>
      <c r="I2611" s="113">
        <f>'20'!I82</f>
        <v>0</v>
      </c>
      <c r="N2611" s="112" t="s">
        <v>5782</v>
      </c>
      <c r="O2611" s="112">
        <v>19220612</v>
      </c>
      <c r="P2611" s="112" t="s">
        <v>5783</v>
      </c>
    </row>
    <row r="2612" spans="2:16" ht="12.75">
      <c r="B2612" s="114" t="str">
        <f>INDEX(SUM!D:D,MATCH(SUM!$F$3,SUM!B:B,0),0)</f>
        <v>P085</v>
      </c>
      <c r="E2612" s="116">
        <v>2020</v>
      </c>
      <c r="F2612" s="112" t="s">
        <v>8780</v>
      </c>
      <c r="G2612" s="117" t="s">
        <v>16340</v>
      </c>
      <c r="H2612" s="114" t="s">
        <v>6739</v>
      </c>
      <c r="I2612" s="113">
        <f>'20'!I83</f>
        <v>0</v>
      </c>
      <c r="N2612" s="112" t="s">
        <v>5784</v>
      </c>
      <c r="O2612" s="112">
        <v>19300212</v>
      </c>
      <c r="P2612" s="112" t="s">
        <v>5785</v>
      </c>
    </row>
    <row r="2613" spans="2:16" ht="12.75">
      <c r="B2613" s="114" t="str">
        <f>INDEX(SUM!D:D,MATCH(SUM!$F$3,SUM!B:B,0),0)</f>
        <v>P085</v>
      </c>
      <c r="E2613" s="116">
        <v>2020</v>
      </c>
      <c r="F2613" s="112" t="s">
        <v>8781</v>
      </c>
      <c r="G2613" s="117" t="s">
        <v>16341</v>
      </c>
      <c r="H2613" s="114" t="s">
        <v>6739</v>
      </c>
      <c r="I2613" s="113">
        <f>'20'!I84</f>
        <v>0</v>
      </c>
      <c r="N2613" s="112" t="s">
        <v>5786</v>
      </c>
      <c r="O2613" s="112">
        <v>19900313</v>
      </c>
      <c r="P2613" s="112" t="s">
        <v>5787</v>
      </c>
    </row>
    <row r="2614" spans="2:16" ht="12.75">
      <c r="B2614" s="114" t="str">
        <f>INDEX(SUM!D:D,MATCH(SUM!$F$3,SUM!B:B,0),0)</f>
        <v>P085</v>
      </c>
      <c r="E2614" s="116">
        <v>2020</v>
      </c>
      <c r="F2614" s="112" t="s">
        <v>8782</v>
      </c>
      <c r="G2614" s="117" t="s">
        <v>16342</v>
      </c>
      <c r="H2614" s="114" t="s">
        <v>6739</v>
      </c>
      <c r="I2614" s="113">
        <f>'20'!I85</f>
        <v>0</v>
      </c>
      <c r="N2614" s="112" t="s">
        <v>5788</v>
      </c>
      <c r="O2614" s="112">
        <v>19900314</v>
      </c>
      <c r="P2614" s="112" t="s">
        <v>5789</v>
      </c>
    </row>
    <row r="2615" spans="2:16" ht="12.75">
      <c r="B2615" s="114" t="str">
        <f>INDEX(SUM!D:D,MATCH(SUM!$F$3,SUM!B:B,0),0)</f>
        <v>P085</v>
      </c>
      <c r="E2615" s="116">
        <v>2020</v>
      </c>
      <c r="F2615" s="112" t="s">
        <v>8783</v>
      </c>
      <c r="G2615" s="117" t="s">
        <v>16343</v>
      </c>
      <c r="H2615" s="114" t="s">
        <v>6739</v>
      </c>
      <c r="I2615" s="113">
        <f>'20'!I86</f>
        <v>0</v>
      </c>
      <c r="N2615" s="112" t="s">
        <v>5790</v>
      </c>
      <c r="O2615" s="112">
        <v>19900611</v>
      </c>
      <c r="P2615" s="112" t="s">
        <v>5791</v>
      </c>
    </row>
    <row r="2616" spans="2:16" ht="12.75">
      <c r="B2616" s="114" t="str">
        <f>INDEX(SUM!D:D,MATCH(SUM!$F$3,SUM!B:B,0),0)</f>
        <v>P085</v>
      </c>
      <c r="E2616" s="116">
        <v>2020</v>
      </c>
      <c r="F2616" s="112" t="s">
        <v>8784</v>
      </c>
      <c r="G2616" s="117" t="s">
        <v>16344</v>
      </c>
      <c r="H2616" s="114" t="s">
        <v>6739</v>
      </c>
      <c r="I2616" s="113">
        <f>'20'!I87</f>
        <v>0</v>
      </c>
      <c r="N2616" s="112" t="s">
        <v>5792</v>
      </c>
      <c r="O2616" s="112">
        <v>21180111</v>
      </c>
      <c r="P2616" s="112" t="s">
        <v>5793</v>
      </c>
    </row>
    <row r="2617" spans="2:16" ht="12.75">
      <c r="B2617" s="114" t="str">
        <f>INDEX(SUM!D:D,MATCH(SUM!$F$3,SUM!B:B,0),0)</f>
        <v>P085</v>
      </c>
      <c r="E2617" s="116">
        <v>2020</v>
      </c>
      <c r="F2617" s="112" t="s">
        <v>8785</v>
      </c>
      <c r="G2617" s="117" t="s">
        <v>16345</v>
      </c>
      <c r="H2617" s="114" t="s">
        <v>6739</v>
      </c>
      <c r="I2617" s="113">
        <f>'20'!I88</f>
        <v>0</v>
      </c>
      <c r="N2617" s="112" t="s">
        <v>5794</v>
      </c>
      <c r="O2617" s="112">
        <v>21180121</v>
      </c>
      <c r="P2617" s="112" t="s">
        <v>5795</v>
      </c>
    </row>
    <row r="2618" spans="2:16" ht="12.75">
      <c r="B2618" s="114" t="str">
        <f>INDEX(SUM!D:D,MATCH(SUM!$F$3,SUM!B:B,0),0)</f>
        <v>P085</v>
      </c>
      <c r="E2618" s="116">
        <v>2020</v>
      </c>
      <c r="F2618" s="112" t="s">
        <v>8786</v>
      </c>
      <c r="G2618" s="117" t="s">
        <v>16346</v>
      </c>
      <c r="H2618" s="114" t="s">
        <v>6739</v>
      </c>
      <c r="I2618" s="113">
        <f>'20'!I89</f>
        <v>0</v>
      </c>
      <c r="N2618" s="112" t="s">
        <v>5796</v>
      </c>
      <c r="O2618" s="112">
        <v>21180131</v>
      </c>
      <c r="P2618" s="112" t="s">
        <v>5797</v>
      </c>
    </row>
    <row r="2619" spans="2:16" ht="12.75">
      <c r="B2619" s="114" t="str">
        <f>INDEX(SUM!D:D,MATCH(SUM!$F$3,SUM!B:B,0),0)</f>
        <v>P085</v>
      </c>
      <c r="E2619" s="116">
        <v>2020</v>
      </c>
      <c r="F2619" s="112" t="s">
        <v>8787</v>
      </c>
      <c r="G2619" s="117" t="s">
        <v>16347</v>
      </c>
      <c r="H2619" s="114" t="s">
        <v>6739</v>
      </c>
      <c r="I2619" s="113">
        <f>'20'!I90</f>
        <v>0</v>
      </c>
      <c r="N2619" s="112" t="s">
        <v>5798</v>
      </c>
      <c r="O2619" s="112">
        <v>21180141</v>
      </c>
      <c r="P2619" s="112" t="s">
        <v>5799</v>
      </c>
    </row>
    <row r="2620" spans="2:16" ht="12.75">
      <c r="B2620" s="114" t="str">
        <f>INDEX(SUM!D:D,MATCH(SUM!$F$3,SUM!B:B,0),0)</f>
        <v>P085</v>
      </c>
      <c r="E2620" s="116">
        <v>2020</v>
      </c>
      <c r="F2620" s="112" t="s">
        <v>8788</v>
      </c>
      <c r="G2620" s="117" t="s">
        <v>16348</v>
      </c>
      <c r="H2620" s="114" t="s">
        <v>6739</v>
      </c>
      <c r="I2620" s="113">
        <f>'20'!I91</f>
        <v>0</v>
      </c>
      <c r="N2620" s="112" t="s">
        <v>5800</v>
      </c>
      <c r="O2620" s="112">
        <v>21180161</v>
      </c>
      <c r="P2620" s="112" t="s">
        <v>5801</v>
      </c>
    </row>
    <row r="2621" spans="2:16" ht="12.75">
      <c r="B2621" s="114" t="str">
        <f>INDEX(SUM!D:D,MATCH(SUM!$F$3,SUM!B:B,0),0)</f>
        <v>P085</v>
      </c>
      <c r="E2621" s="116">
        <v>2020</v>
      </c>
      <c r="F2621" s="112" t="s">
        <v>8789</v>
      </c>
      <c r="G2621" s="117" t="s">
        <v>16349</v>
      </c>
      <c r="H2621" s="114" t="s">
        <v>6739</v>
      </c>
      <c r="I2621" s="113">
        <f>'20'!I92</f>
        <v>0</v>
      </c>
      <c r="N2621" s="112" t="s">
        <v>5802</v>
      </c>
      <c r="O2621" s="112">
        <v>21180171</v>
      </c>
      <c r="P2621" s="112" t="s">
        <v>5803</v>
      </c>
    </row>
    <row r="2622" spans="2:16" ht="12.75">
      <c r="B2622" s="114" t="str">
        <f>INDEX(SUM!D:D,MATCH(SUM!$F$3,SUM!B:B,0),0)</f>
        <v>P085</v>
      </c>
      <c r="E2622" s="116">
        <v>2020</v>
      </c>
      <c r="F2622" s="112" t="s">
        <v>8790</v>
      </c>
      <c r="G2622" s="117" t="s">
        <v>16350</v>
      </c>
      <c r="H2622" s="114" t="s">
        <v>6739</v>
      </c>
      <c r="I2622" s="113">
        <f>'20'!I93</f>
        <v>0</v>
      </c>
      <c r="N2622" s="112" t="s">
        <v>5804</v>
      </c>
      <c r="O2622" s="112">
        <v>21200000</v>
      </c>
      <c r="P2622" s="112" t="s">
        <v>5805</v>
      </c>
    </row>
    <row r="2623" spans="2:16" ht="12.75">
      <c r="B2623" s="114" t="str">
        <f>INDEX(SUM!D:D,MATCH(SUM!$F$3,SUM!B:B,0),0)</f>
        <v>P085</v>
      </c>
      <c r="E2623" s="116">
        <v>2020</v>
      </c>
      <c r="F2623" s="112" t="s">
        <v>8791</v>
      </c>
      <c r="G2623" s="117" t="s">
        <v>16351</v>
      </c>
      <c r="H2623" s="114" t="s">
        <v>6739</v>
      </c>
      <c r="I2623" s="113">
        <f>'20'!I94</f>
        <v>0</v>
      </c>
      <c r="N2623" s="112" t="s">
        <v>5806</v>
      </c>
      <c r="O2623" s="112">
        <v>21280111</v>
      </c>
      <c r="P2623" s="112" t="s">
        <v>5807</v>
      </c>
    </row>
    <row r="2624" spans="2:16" ht="12.75">
      <c r="B2624" s="114" t="str">
        <f>INDEX(SUM!D:D,MATCH(SUM!$F$3,SUM!B:B,0),0)</f>
        <v>P085</v>
      </c>
      <c r="E2624" s="116">
        <v>2020</v>
      </c>
      <c r="F2624" s="112" t="s">
        <v>8792</v>
      </c>
      <c r="G2624" s="117" t="s">
        <v>16352</v>
      </c>
      <c r="H2624" s="114" t="s">
        <v>6739</v>
      </c>
      <c r="I2624" s="113">
        <f>'20'!I95</f>
        <v>0</v>
      </c>
      <c r="N2624" s="112" t="s">
        <v>5808</v>
      </c>
      <c r="O2624" s="112">
        <v>21280121</v>
      </c>
      <c r="P2624" s="112" t="s">
        <v>5809</v>
      </c>
    </row>
    <row r="2625" spans="2:16" ht="12.75">
      <c r="B2625" s="114" t="str">
        <f>INDEX(SUM!D:D,MATCH(SUM!$F$3,SUM!B:B,0),0)</f>
        <v>P085</v>
      </c>
      <c r="E2625" s="116">
        <v>2020</v>
      </c>
      <c r="F2625" s="112" t="s">
        <v>8793</v>
      </c>
      <c r="G2625" s="117" t="s">
        <v>16353</v>
      </c>
      <c r="H2625" s="114" t="s">
        <v>6739</v>
      </c>
      <c r="I2625" s="113">
        <f>'20'!I96</f>
        <v>0</v>
      </c>
      <c r="N2625" s="112" t="s">
        <v>5810</v>
      </c>
      <c r="O2625" s="112">
        <v>21280131</v>
      </c>
      <c r="P2625" s="112" t="s">
        <v>5811</v>
      </c>
    </row>
    <row r="2626" spans="2:16" ht="12.75">
      <c r="B2626" s="114" t="str">
        <f>INDEX(SUM!D:D,MATCH(SUM!$F$3,SUM!B:B,0),0)</f>
        <v>P085</v>
      </c>
      <c r="E2626" s="116">
        <v>2020</v>
      </c>
      <c r="F2626" s="112" t="s">
        <v>8794</v>
      </c>
      <c r="G2626" s="117" t="s">
        <v>16354</v>
      </c>
      <c r="H2626" s="114" t="s">
        <v>6739</v>
      </c>
      <c r="I2626" s="113">
        <f>'20'!I97</f>
        <v>0</v>
      </c>
      <c r="N2626" s="112" t="s">
        <v>5812</v>
      </c>
      <c r="O2626" s="112">
        <v>21280141</v>
      </c>
      <c r="P2626" s="112" t="s">
        <v>5813</v>
      </c>
    </row>
    <row r="2627" spans="2:16" ht="12.75">
      <c r="B2627" s="114" t="str">
        <f>INDEX(SUM!D:D,MATCH(SUM!$F$3,SUM!B:B,0),0)</f>
        <v>P085</v>
      </c>
      <c r="E2627" s="116">
        <v>2020</v>
      </c>
      <c r="F2627" s="112" t="s">
        <v>8795</v>
      </c>
      <c r="G2627" s="117" t="s">
        <v>16355</v>
      </c>
      <c r="H2627" s="114" t="s">
        <v>6739</v>
      </c>
      <c r="I2627" s="113">
        <f>'20'!I98</f>
        <v>0</v>
      </c>
      <c r="N2627" s="112" t="s">
        <v>5814</v>
      </c>
      <c r="O2627" s="112">
        <v>21280151</v>
      </c>
      <c r="P2627" s="112" t="s">
        <v>5815</v>
      </c>
    </row>
    <row r="2628" spans="2:16" ht="12.75">
      <c r="B2628" s="114" t="str">
        <f>INDEX(SUM!D:D,MATCH(SUM!$F$3,SUM!B:B,0),0)</f>
        <v>P085</v>
      </c>
      <c r="E2628" s="116">
        <v>2020</v>
      </c>
      <c r="F2628" s="112" t="s">
        <v>8796</v>
      </c>
      <c r="G2628" s="117" t="s">
        <v>16356</v>
      </c>
      <c r="H2628" s="114" t="s">
        <v>6739</v>
      </c>
      <c r="I2628" s="113">
        <f>'20'!I99</f>
        <v>0</v>
      </c>
      <c r="N2628" s="112" t="s">
        <v>5816</v>
      </c>
      <c r="O2628" s="112">
        <v>21280161</v>
      </c>
      <c r="P2628" s="112" t="s">
        <v>5817</v>
      </c>
    </row>
    <row r="2629" spans="2:16" ht="12.75">
      <c r="B2629" s="114" t="str">
        <f>INDEX(SUM!D:D,MATCH(SUM!$F$3,SUM!B:B,0),0)</f>
        <v>P085</v>
      </c>
      <c r="E2629" s="116">
        <v>2020</v>
      </c>
      <c r="F2629" s="112" t="s">
        <v>8797</v>
      </c>
      <c r="G2629" s="117" t="s">
        <v>16357</v>
      </c>
      <c r="H2629" s="114" t="s">
        <v>6739</v>
      </c>
      <c r="I2629" s="113">
        <f>'20'!I100</f>
        <v>0</v>
      </c>
      <c r="N2629" s="112" t="s">
        <v>5818</v>
      </c>
      <c r="O2629" s="112">
        <v>21290011</v>
      </c>
      <c r="P2629" s="112" t="s">
        <v>5819</v>
      </c>
    </row>
    <row r="2630" spans="2:16" ht="12.75">
      <c r="B2630" s="114" t="str">
        <f>INDEX(SUM!D:D,MATCH(SUM!$F$3,SUM!B:B,0),0)</f>
        <v>P085</v>
      </c>
      <c r="E2630" s="116">
        <v>2020</v>
      </c>
      <c r="F2630" s="112" t="s">
        <v>8798</v>
      </c>
      <c r="G2630" s="117" t="s">
        <v>16358</v>
      </c>
      <c r="H2630" s="114" t="s">
        <v>6740</v>
      </c>
      <c r="I2630" s="113">
        <f>'20'!J11</f>
        <v>6</v>
      </c>
      <c r="N2630" s="112" t="s">
        <v>5820</v>
      </c>
      <c r="O2630" s="112">
        <v>22180121</v>
      </c>
      <c r="P2630" s="112" t="s">
        <v>5821</v>
      </c>
    </row>
    <row r="2631" spans="2:16" ht="12.75">
      <c r="B2631" s="114" t="str">
        <f>INDEX(SUM!D:D,MATCH(SUM!$F$3,SUM!B:B,0),0)</f>
        <v>P085</v>
      </c>
      <c r="E2631" s="116">
        <v>2020</v>
      </c>
      <c r="F2631" s="112" t="s">
        <v>8799</v>
      </c>
      <c r="G2631" s="117" t="s">
        <v>16359</v>
      </c>
      <c r="H2631" s="114" t="s">
        <v>6740</v>
      </c>
      <c r="I2631" s="113">
        <f>'20'!J12</f>
        <v>0</v>
      </c>
      <c r="N2631" s="112" t="s">
        <v>5822</v>
      </c>
      <c r="O2631" s="112">
        <v>22200012</v>
      </c>
      <c r="P2631" s="112" t="s">
        <v>5823</v>
      </c>
    </row>
    <row r="2632" spans="2:16" ht="12.75">
      <c r="B2632" s="114" t="str">
        <f>INDEX(SUM!D:D,MATCH(SUM!$F$3,SUM!B:B,0),0)</f>
        <v>P085</v>
      </c>
      <c r="E2632" s="116">
        <v>2020</v>
      </c>
      <c r="F2632" s="112" t="s">
        <v>8800</v>
      </c>
      <c r="G2632" s="117" t="s">
        <v>16360</v>
      </c>
      <c r="H2632" s="114" t="s">
        <v>6740</v>
      </c>
      <c r="I2632" s="113">
        <f>'20'!J13</f>
        <v>0</v>
      </c>
      <c r="N2632" s="112" t="s">
        <v>5824</v>
      </c>
      <c r="O2632" s="112">
        <v>22300000</v>
      </c>
      <c r="P2632" s="112" t="s">
        <v>5825</v>
      </c>
    </row>
    <row r="2633" spans="2:16" ht="12.75">
      <c r="B2633" s="114" t="str">
        <f>INDEX(SUM!D:D,MATCH(SUM!$F$3,SUM!B:B,0),0)</f>
        <v>P085</v>
      </c>
      <c r="E2633" s="116">
        <v>2020</v>
      </c>
      <c r="F2633" s="112" t="s">
        <v>8801</v>
      </c>
      <c r="G2633" s="117" t="s">
        <v>16361</v>
      </c>
      <c r="H2633" s="114" t="s">
        <v>6740</v>
      </c>
      <c r="I2633" s="113">
        <f>'20'!J14</f>
        <v>0</v>
      </c>
      <c r="N2633" s="112" t="s">
        <v>5826</v>
      </c>
      <c r="O2633" s="112">
        <v>22300011</v>
      </c>
      <c r="P2633" s="112" t="s">
        <v>5827</v>
      </c>
    </row>
    <row r="2634" spans="2:16" ht="12.75">
      <c r="B2634" s="114" t="str">
        <f>INDEX(SUM!D:D,MATCH(SUM!$F$3,SUM!B:B,0),0)</f>
        <v>P085</v>
      </c>
      <c r="E2634" s="116">
        <v>2020</v>
      </c>
      <c r="F2634" s="112" t="s">
        <v>8802</v>
      </c>
      <c r="G2634" s="117" t="s">
        <v>16362</v>
      </c>
      <c r="H2634" s="114" t="s">
        <v>6740</v>
      </c>
      <c r="I2634" s="113">
        <f>'20'!J15</f>
        <v>0</v>
      </c>
      <c r="N2634" s="112" t="s">
        <v>5828</v>
      </c>
      <c r="O2634" s="112">
        <v>23000000</v>
      </c>
      <c r="P2634" s="112" t="s">
        <v>5829</v>
      </c>
    </row>
    <row r="2635" spans="2:16" ht="12.75">
      <c r="B2635" s="114" t="str">
        <f>INDEX(SUM!D:D,MATCH(SUM!$F$3,SUM!B:B,0),0)</f>
        <v>P085</v>
      </c>
      <c r="E2635" s="116">
        <v>2020</v>
      </c>
      <c r="F2635" s="112" t="s">
        <v>8803</v>
      </c>
      <c r="G2635" s="117" t="s">
        <v>16363</v>
      </c>
      <c r="H2635" s="114" t="s">
        <v>6740</v>
      </c>
      <c r="I2635" s="113">
        <f>'20'!J16</f>
        <v>0</v>
      </c>
      <c r="N2635" s="112" t="s">
        <v>5830</v>
      </c>
      <c r="O2635" s="112">
        <v>23000611</v>
      </c>
      <c r="P2635" s="112" t="s">
        <v>5831</v>
      </c>
    </row>
    <row r="2636" spans="2:16" ht="12.75">
      <c r="B2636" s="114" t="str">
        <f>INDEX(SUM!D:D,MATCH(SUM!$F$3,SUM!B:B,0),0)</f>
        <v>P085</v>
      </c>
      <c r="E2636" s="116">
        <v>2020</v>
      </c>
      <c r="F2636" s="112" t="s">
        <v>8804</v>
      </c>
      <c r="G2636" s="117" t="s">
        <v>16364</v>
      </c>
      <c r="H2636" s="114" t="s">
        <v>6740</v>
      </c>
      <c r="I2636" s="113">
        <f>'20'!J17</f>
        <v>0</v>
      </c>
      <c r="N2636" s="112" t="s">
        <v>5832</v>
      </c>
      <c r="O2636" s="112">
        <v>23000711</v>
      </c>
      <c r="P2636" s="112" t="s">
        <v>5833</v>
      </c>
    </row>
    <row r="2637" spans="2:16" ht="12.75">
      <c r="B2637" s="114" t="str">
        <f>INDEX(SUM!D:D,MATCH(SUM!$F$3,SUM!B:B,0),0)</f>
        <v>P085</v>
      </c>
      <c r="E2637" s="116">
        <v>2020</v>
      </c>
      <c r="F2637" s="112" t="s">
        <v>8805</v>
      </c>
      <c r="G2637" s="117" t="s">
        <v>16365</v>
      </c>
      <c r="H2637" s="114" t="s">
        <v>6740</v>
      </c>
      <c r="I2637" s="113">
        <f>'20'!J18</f>
        <v>0</v>
      </c>
      <c r="N2637" s="112" t="s">
        <v>5834</v>
      </c>
      <c r="O2637" s="112">
        <v>24181061</v>
      </c>
      <c r="P2637" s="112" t="s">
        <v>5835</v>
      </c>
    </row>
    <row r="2638" spans="2:16" ht="12.75">
      <c r="B2638" s="114" t="str">
        <f>INDEX(SUM!D:D,MATCH(SUM!$F$3,SUM!B:B,0),0)</f>
        <v>P085</v>
      </c>
      <c r="E2638" s="116">
        <v>2020</v>
      </c>
      <c r="F2638" s="112" t="s">
        <v>8806</v>
      </c>
      <c r="G2638" s="117" t="s">
        <v>16366</v>
      </c>
      <c r="H2638" s="114" t="s">
        <v>6740</v>
      </c>
      <c r="I2638" s="113">
        <f>'20'!J19</f>
        <v>0</v>
      </c>
      <c r="N2638" s="112" t="s">
        <v>5836</v>
      </c>
      <c r="O2638" s="112">
        <v>24280111</v>
      </c>
      <c r="P2638" s="112" t="s">
        <v>5837</v>
      </c>
    </row>
    <row r="2639" spans="2:16" ht="12.75">
      <c r="B2639" s="114" t="str">
        <f>INDEX(SUM!D:D,MATCH(SUM!$F$3,SUM!B:B,0),0)</f>
        <v>P085</v>
      </c>
      <c r="E2639" s="116">
        <v>2020</v>
      </c>
      <c r="F2639" s="112" t="s">
        <v>8807</v>
      </c>
      <c r="G2639" s="117" t="s">
        <v>16367</v>
      </c>
      <c r="H2639" s="114" t="s">
        <v>6740</v>
      </c>
      <c r="I2639" s="113">
        <f>'20'!J20</f>
        <v>0</v>
      </c>
      <c r="N2639" s="112" t="s">
        <v>5838</v>
      </c>
      <c r="O2639" s="112">
        <v>24281061</v>
      </c>
      <c r="P2639" s="112" t="s">
        <v>5839</v>
      </c>
    </row>
    <row r="2640" spans="2:16" ht="12.75">
      <c r="B2640" s="114" t="str">
        <f>INDEX(SUM!D:D,MATCH(SUM!$F$3,SUM!B:B,0),0)</f>
        <v>P085</v>
      </c>
      <c r="E2640" s="116">
        <v>2020</v>
      </c>
      <c r="F2640" s="112" t="s">
        <v>8808</v>
      </c>
      <c r="G2640" s="117" t="s">
        <v>16368</v>
      </c>
      <c r="H2640" s="114" t="s">
        <v>6740</v>
      </c>
      <c r="I2640" s="113">
        <f>'20'!J21</f>
        <v>0</v>
      </c>
      <c r="N2640" s="112" t="s">
        <v>5840</v>
      </c>
      <c r="O2640" s="112">
        <v>24381011</v>
      </c>
      <c r="P2640" s="112" t="s">
        <v>5841</v>
      </c>
    </row>
    <row r="2641" spans="2:16" ht="12.75">
      <c r="B2641" s="114" t="str">
        <f>INDEX(SUM!D:D,MATCH(SUM!$F$3,SUM!B:B,0),0)</f>
        <v>P085</v>
      </c>
      <c r="E2641" s="116">
        <v>2020</v>
      </c>
      <c r="F2641" s="112" t="s">
        <v>8809</v>
      </c>
      <c r="G2641" s="117" t="s">
        <v>16369</v>
      </c>
      <c r="H2641" s="114" t="s">
        <v>6740</v>
      </c>
      <c r="I2641" s="113">
        <f>'20'!J22</f>
        <v>0</v>
      </c>
      <c r="N2641" s="112" t="s">
        <v>5842</v>
      </c>
      <c r="O2641" s="112">
        <v>24381091</v>
      </c>
      <c r="P2641" s="112" t="s">
        <v>2528</v>
      </c>
    </row>
    <row r="2642" spans="2:16" ht="12.75">
      <c r="B2642" s="114" t="str">
        <f>INDEX(SUM!D:D,MATCH(SUM!$F$3,SUM!B:B,0),0)</f>
        <v>P085</v>
      </c>
      <c r="E2642" s="116">
        <v>2020</v>
      </c>
      <c r="F2642" s="112" t="s">
        <v>8810</v>
      </c>
      <c r="G2642" s="117" t="s">
        <v>16370</v>
      </c>
      <c r="H2642" s="114" t="s">
        <v>6740</v>
      </c>
      <c r="I2642" s="113">
        <f>'20'!J23</f>
        <v>0</v>
      </c>
      <c r="N2642" s="112" t="s">
        <v>5843</v>
      </c>
      <c r="O2642" s="112">
        <v>24389911</v>
      </c>
      <c r="P2642" s="112" t="s">
        <v>2530</v>
      </c>
    </row>
    <row r="2643" spans="2:16" ht="12.75">
      <c r="B2643" s="114" t="str">
        <f>INDEX(SUM!D:D,MATCH(SUM!$F$3,SUM!B:B,0),0)</f>
        <v>P085</v>
      </c>
      <c r="E2643" s="116">
        <v>2020</v>
      </c>
      <c r="F2643" s="112" t="s">
        <v>8811</v>
      </c>
      <c r="G2643" s="117" t="s">
        <v>16371</v>
      </c>
      <c r="H2643" s="114" t="s">
        <v>6740</v>
      </c>
      <c r="I2643" s="113">
        <f>'20'!J24</f>
        <v>0</v>
      </c>
      <c r="N2643" s="112" t="s">
        <v>5844</v>
      </c>
      <c r="O2643" s="112">
        <v>24481011</v>
      </c>
      <c r="P2643" s="112" t="s">
        <v>5845</v>
      </c>
    </row>
    <row r="2644" spans="2:16" ht="12.75">
      <c r="B2644" s="114" t="str">
        <f>INDEX(SUM!D:D,MATCH(SUM!$F$3,SUM!B:B,0),0)</f>
        <v>P085</v>
      </c>
      <c r="E2644" s="116">
        <v>2020</v>
      </c>
      <c r="F2644" s="112" t="s">
        <v>8812</v>
      </c>
      <c r="G2644" s="117" t="s">
        <v>16372</v>
      </c>
      <c r="H2644" s="114" t="s">
        <v>6740</v>
      </c>
      <c r="I2644" s="113">
        <f>'20'!J25</f>
        <v>0</v>
      </c>
      <c r="N2644" s="112" t="s">
        <v>5846</v>
      </c>
      <c r="O2644" s="112">
        <v>24500000</v>
      </c>
      <c r="P2644" s="112" t="s">
        <v>2538</v>
      </c>
    </row>
    <row r="2645" spans="2:16" ht="12.75">
      <c r="B2645" s="114" t="str">
        <f>INDEX(SUM!D:D,MATCH(SUM!$F$3,SUM!B:B,0),0)</f>
        <v>P085</v>
      </c>
      <c r="E2645" s="116">
        <v>2020</v>
      </c>
      <c r="F2645" s="112" t="s">
        <v>8813</v>
      </c>
      <c r="G2645" s="117" t="s">
        <v>16373</v>
      </c>
      <c r="H2645" s="114" t="s">
        <v>6740</v>
      </c>
      <c r="I2645" s="113">
        <f>'20'!J26</f>
        <v>0</v>
      </c>
      <c r="N2645" s="112" t="s">
        <v>5847</v>
      </c>
      <c r="O2645" s="112">
        <v>24580111</v>
      </c>
      <c r="P2645" s="112" t="s">
        <v>5848</v>
      </c>
    </row>
    <row r="2646" spans="2:16" ht="12.75">
      <c r="B2646" s="114" t="str">
        <f>INDEX(SUM!D:D,MATCH(SUM!$F$3,SUM!B:B,0),0)</f>
        <v>P085</v>
      </c>
      <c r="E2646" s="116">
        <v>2020</v>
      </c>
      <c r="F2646" s="112" t="s">
        <v>8814</v>
      </c>
      <c r="G2646" s="117" t="s">
        <v>16374</v>
      </c>
      <c r="H2646" s="114" t="s">
        <v>6740</v>
      </c>
      <c r="I2646" s="113">
        <f>'20'!J27</f>
        <v>0</v>
      </c>
      <c r="N2646" s="112" t="s">
        <v>5849</v>
      </c>
      <c r="O2646" s="112">
        <v>24600000</v>
      </c>
      <c r="P2646" s="112" t="s">
        <v>2546</v>
      </c>
    </row>
    <row r="2647" spans="2:16" ht="12.75">
      <c r="B2647" s="114" t="str">
        <f>INDEX(SUM!D:D,MATCH(SUM!$F$3,SUM!B:B,0),0)</f>
        <v>P085</v>
      </c>
      <c r="E2647" s="116">
        <v>2020</v>
      </c>
      <c r="F2647" s="112" t="s">
        <v>8815</v>
      </c>
      <c r="G2647" s="117" t="s">
        <v>16375</v>
      </c>
      <c r="H2647" s="114" t="s">
        <v>6740</v>
      </c>
      <c r="I2647" s="113">
        <f>'20'!J28</f>
        <v>0</v>
      </c>
      <c r="N2647" s="112" t="s">
        <v>5850</v>
      </c>
      <c r="O2647" s="112">
        <v>24680111</v>
      </c>
      <c r="P2647" s="112" t="s">
        <v>5769</v>
      </c>
    </row>
    <row r="2648" spans="2:16" ht="12.75">
      <c r="B2648" s="114" t="str">
        <f>INDEX(SUM!D:D,MATCH(SUM!$F$3,SUM!B:B,0),0)</f>
        <v>P085</v>
      </c>
      <c r="E2648" s="116">
        <v>2020</v>
      </c>
      <c r="F2648" s="112" t="s">
        <v>8816</v>
      </c>
      <c r="G2648" s="117" t="s">
        <v>16376</v>
      </c>
      <c r="H2648" s="114" t="s">
        <v>6740</v>
      </c>
      <c r="I2648" s="113">
        <f>'20'!J29</f>
        <v>0</v>
      </c>
      <c r="N2648" s="112" t="s">
        <v>5851</v>
      </c>
      <c r="O2648" s="112">
        <v>24700000</v>
      </c>
      <c r="P2648" s="112" t="s">
        <v>2548</v>
      </c>
    </row>
    <row r="2649" spans="2:16" ht="12.75">
      <c r="B2649" s="114" t="str">
        <f>INDEX(SUM!D:D,MATCH(SUM!$F$3,SUM!B:B,0),0)</f>
        <v>P085</v>
      </c>
      <c r="E2649" s="116">
        <v>2020</v>
      </c>
      <c r="F2649" s="112" t="s">
        <v>8817</v>
      </c>
      <c r="G2649" s="117" t="s">
        <v>16377</v>
      </c>
      <c r="H2649" s="114" t="s">
        <v>6740</v>
      </c>
      <c r="I2649" s="113">
        <f>'20'!J30</f>
        <v>0</v>
      </c>
      <c r="N2649" s="112" t="s">
        <v>5852</v>
      </c>
      <c r="O2649" s="112">
        <v>24780111</v>
      </c>
      <c r="P2649" s="112" t="s">
        <v>2550</v>
      </c>
    </row>
    <row r="2650" spans="2:16" ht="12.75">
      <c r="B2650" s="114" t="str">
        <f>INDEX(SUM!D:D,MATCH(SUM!$F$3,SUM!B:B,0),0)</f>
        <v>P085</v>
      </c>
      <c r="E2650" s="116">
        <v>2020</v>
      </c>
      <c r="F2650" s="112" t="s">
        <v>8818</v>
      </c>
      <c r="G2650" s="117" t="s">
        <v>16378</v>
      </c>
      <c r="H2650" s="114" t="s">
        <v>6740</v>
      </c>
      <c r="I2650" s="113">
        <f>'20'!J31</f>
        <v>0</v>
      </c>
      <c r="N2650" s="112" t="s">
        <v>5853</v>
      </c>
      <c r="O2650" s="112">
        <v>24800000</v>
      </c>
      <c r="P2650" s="112" t="s">
        <v>5773</v>
      </c>
    </row>
    <row r="2651" spans="2:16" ht="12.75">
      <c r="B2651" s="114" t="str">
        <f>INDEX(SUM!D:D,MATCH(SUM!$F$3,SUM!B:B,0),0)</f>
        <v>P085</v>
      </c>
      <c r="E2651" s="116">
        <v>2020</v>
      </c>
      <c r="F2651" s="112" t="s">
        <v>8819</v>
      </c>
      <c r="G2651" s="117" t="s">
        <v>16379</v>
      </c>
      <c r="H2651" s="114" t="s">
        <v>6740</v>
      </c>
      <c r="I2651" s="113">
        <f>'20'!J32</f>
        <v>0</v>
      </c>
      <c r="N2651" s="112" t="s">
        <v>5854</v>
      </c>
      <c r="O2651" s="112">
        <v>24880111</v>
      </c>
      <c r="P2651" s="112" t="s">
        <v>5855</v>
      </c>
    </row>
    <row r="2652" spans="2:16" ht="12.75">
      <c r="B2652" s="114" t="str">
        <f>INDEX(SUM!D:D,MATCH(SUM!$F$3,SUM!B:B,0),0)</f>
        <v>P085</v>
      </c>
      <c r="E2652" s="116">
        <v>2020</v>
      </c>
      <c r="F2652" s="112" t="s">
        <v>8820</v>
      </c>
      <c r="G2652" s="117" t="s">
        <v>16380</v>
      </c>
      <c r="H2652" s="114" t="s">
        <v>6740</v>
      </c>
      <c r="I2652" s="113">
        <f>'20'!J33</f>
        <v>0</v>
      </c>
      <c r="N2652" s="112" t="s">
        <v>5856</v>
      </c>
      <c r="O2652" s="112">
        <v>29100000</v>
      </c>
      <c r="P2652" s="112" t="s">
        <v>5857</v>
      </c>
    </row>
    <row r="2653" spans="2:16" ht="12.75">
      <c r="B2653" s="114" t="str">
        <f>INDEX(SUM!D:D,MATCH(SUM!$F$3,SUM!B:B,0),0)</f>
        <v>P085</v>
      </c>
      <c r="E2653" s="116">
        <v>2020</v>
      </c>
      <c r="F2653" s="112" t="s">
        <v>8821</v>
      </c>
      <c r="G2653" s="117" t="s">
        <v>16381</v>
      </c>
      <c r="H2653" s="114" t="s">
        <v>6740</v>
      </c>
      <c r="I2653" s="113">
        <f>'20'!J34</f>
        <v>0</v>
      </c>
      <c r="N2653" s="112" t="s">
        <v>5858</v>
      </c>
      <c r="O2653" s="112">
        <v>29100011</v>
      </c>
      <c r="P2653" s="112" t="s">
        <v>5859</v>
      </c>
    </row>
    <row r="2654" spans="2:16" ht="12.75">
      <c r="B2654" s="114" t="str">
        <f>INDEX(SUM!D:D,MATCH(SUM!$F$3,SUM!B:B,0),0)</f>
        <v>P085</v>
      </c>
      <c r="E2654" s="116">
        <v>2020</v>
      </c>
      <c r="F2654" s="112" t="s">
        <v>8822</v>
      </c>
      <c r="G2654" s="117" t="s">
        <v>16382</v>
      </c>
      <c r="H2654" s="114" t="s">
        <v>6740</v>
      </c>
      <c r="I2654" s="113">
        <f>'20'!J35</f>
        <v>0</v>
      </c>
      <c r="N2654" s="112" t="s">
        <v>5860</v>
      </c>
      <c r="O2654" s="112">
        <v>29980111</v>
      </c>
      <c r="P2654" s="112" t="s">
        <v>5861</v>
      </c>
    </row>
    <row r="2655" spans="2:16" ht="12.75">
      <c r="B2655" s="114" t="str">
        <f>INDEX(SUM!D:D,MATCH(SUM!$F$3,SUM!B:B,0),0)</f>
        <v>P085</v>
      </c>
      <c r="E2655" s="116">
        <v>2020</v>
      </c>
      <c r="F2655" s="112" t="s">
        <v>8823</v>
      </c>
      <c r="G2655" s="117" t="s">
        <v>16383</v>
      </c>
      <c r="H2655" s="114" t="s">
        <v>6740</v>
      </c>
      <c r="I2655" s="113">
        <f>'20'!J36</f>
        <v>0</v>
      </c>
      <c r="N2655" s="112" t="s">
        <v>5862</v>
      </c>
      <c r="O2655" s="112">
        <v>71100000</v>
      </c>
      <c r="P2655" s="112" t="s">
        <v>2184</v>
      </c>
    </row>
    <row r="2656" spans="2:16" ht="12.75">
      <c r="B2656" s="114" t="str">
        <f>INDEX(SUM!D:D,MATCH(SUM!$F$3,SUM!B:B,0),0)</f>
        <v>P085</v>
      </c>
      <c r="E2656" s="116">
        <v>2020</v>
      </c>
      <c r="F2656" s="112" t="s">
        <v>8824</v>
      </c>
      <c r="G2656" s="117" t="s">
        <v>16384</v>
      </c>
      <c r="H2656" s="114" t="s">
        <v>6740</v>
      </c>
      <c r="I2656" s="113">
        <f>'20'!J37</f>
        <v>0</v>
      </c>
      <c r="N2656" s="112" t="s">
        <v>5863</v>
      </c>
      <c r="O2656" s="112">
        <v>71120111</v>
      </c>
      <c r="P2656" s="112" t="s">
        <v>2188</v>
      </c>
    </row>
    <row r="2657" spans="2:16" ht="12.75">
      <c r="B2657" s="114" t="str">
        <f>INDEX(SUM!D:D,MATCH(SUM!$F$3,SUM!B:B,0),0)</f>
        <v>P085</v>
      </c>
      <c r="E2657" s="116">
        <v>2020</v>
      </c>
      <c r="F2657" s="112" t="s">
        <v>8825</v>
      </c>
      <c r="G2657" s="117" t="s">
        <v>16385</v>
      </c>
      <c r="H2657" s="114" t="s">
        <v>6740</v>
      </c>
      <c r="I2657" s="113">
        <f>'20'!J38</f>
        <v>0</v>
      </c>
      <c r="N2657" s="112" t="s">
        <v>5864</v>
      </c>
      <c r="O2657" s="112">
        <v>71120112</v>
      </c>
      <c r="P2657" s="112" t="s">
        <v>2190</v>
      </c>
    </row>
    <row r="2658" spans="2:16" ht="12.75">
      <c r="B2658" s="114" t="str">
        <f>INDEX(SUM!D:D,MATCH(SUM!$F$3,SUM!B:B,0),0)</f>
        <v>P085</v>
      </c>
      <c r="E2658" s="116">
        <v>2020</v>
      </c>
      <c r="F2658" s="112" t="s">
        <v>8826</v>
      </c>
      <c r="G2658" s="117" t="s">
        <v>16386</v>
      </c>
      <c r="H2658" s="114" t="s">
        <v>6740</v>
      </c>
      <c r="I2658" s="113">
        <f>'20'!J39</f>
        <v>0</v>
      </c>
      <c r="N2658" s="112" t="s">
        <v>5865</v>
      </c>
      <c r="O2658" s="112">
        <v>71120113</v>
      </c>
      <c r="P2658" s="112" t="s">
        <v>5445</v>
      </c>
    </row>
    <row r="2659" spans="2:16" ht="12.75">
      <c r="B2659" s="114" t="str">
        <f>INDEX(SUM!D:D,MATCH(SUM!$F$3,SUM!B:B,0),0)</f>
        <v>P085</v>
      </c>
      <c r="E2659" s="116">
        <v>2020</v>
      </c>
      <c r="F2659" s="112" t="s">
        <v>8827</v>
      </c>
      <c r="G2659" s="117" t="s">
        <v>16387</v>
      </c>
      <c r="H2659" s="114" t="s">
        <v>6740</v>
      </c>
      <c r="I2659" s="113">
        <f>'20'!J40</f>
        <v>0</v>
      </c>
      <c r="N2659" s="112" t="s">
        <v>5866</v>
      </c>
      <c r="O2659" s="112">
        <v>71120114</v>
      </c>
      <c r="P2659" s="112" t="s">
        <v>5447</v>
      </c>
    </row>
    <row r="2660" spans="2:16" ht="12.75">
      <c r="B2660" s="114" t="str">
        <f>INDEX(SUM!D:D,MATCH(SUM!$F$3,SUM!B:B,0),0)</f>
        <v>P085</v>
      </c>
      <c r="E2660" s="116">
        <v>2020</v>
      </c>
      <c r="F2660" s="112" t="s">
        <v>8828</v>
      </c>
      <c r="G2660" s="117" t="s">
        <v>16388</v>
      </c>
      <c r="H2660" s="114" t="s">
        <v>6740</v>
      </c>
      <c r="I2660" s="113">
        <f>'20'!J41</f>
        <v>0</v>
      </c>
      <c r="N2660" s="112" t="s">
        <v>5867</v>
      </c>
      <c r="O2660" s="112">
        <v>71130311</v>
      </c>
      <c r="P2660" s="112" t="s">
        <v>2194</v>
      </c>
    </row>
    <row r="2661" spans="2:16" ht="12.75">
      <c r="B2661" s="114" t="str">
        <f>INDEX(SUM!D:D,MATCH(SUM!$F$3,SUM!B:B,0),0)</f>
        <v>P085</v>
      </c>
      <c r="E2661" s="116">
        <v>2020</v>
      </c>
      <c r="F2661" s="112" t="s">
        <v>8829</v>
      </c>
      <c r="G2661" s="117" t="s">
        <v>16389</v>
      </c>
      <c r="H2661" s="114" t="s">
        <v>6740</v>
      </c>
      <c r="I2661" s="113">
        <f>'20'!J42</f>
        <v>0</v>
      </c>
      <c r="N2661" s="112" t="s">
        <v>5868</v>
      </c>
      <c r="O2661" s="112">
        <v>71130312</v>
      </c>
      <c r="P2661" s="112" t="s">
        <v>2196</v>
      </c>
    </row>
    <row r="2662" spans="2:16" ht="12.75">
      <c r="B2662" s="114" t="str">
        <f>INDEX(SUM!D:D,MATCH(SUM!$F$3,SUM!B:B,0),0)</f>
        <v>P085</v>
      </c>
      <c r="E2662" s="116">
        <v>2020</v>
      </c>
      <c r="F2662" s="112" t="s">
        <v>8830</v>
      </c>
      <c r="G2662" s="117" t="s">
        <v>16390</v>
      </c>
      <c r="H2662" s="114" t="s">
        <v>6740</v>
      </c>
      <c r="I2662" s="113">
        <f>'20'!J43</f>
        <v>0</v>
      </c>
      <c r="N2662" s="112" t="s">
        <v>5869</v>
      </c>
      <c r="O2662" s="112">
        <v>71130313</v>
      </c>
      <c r="P2662" s="112" t="s">
        <v>2198</v>
      </c>
    </row>
    <row r="2663" spans="2:16" ht="12.75">
      <c r="B2663" s="114" t="str">
        <f>INDEX(SUM!D:D,MATCH(SUM!$F$3,SUM!B:B,0),0)</f>
        <v>P085</v>
      </c>
      <c r="E2663" s="116">
        <v>2020</v>
      </c>
      <c r="F2663" s="112" t="s">
        <v>8831</v>
      </c>
      <c r="G2663" s="117" t="s">
        <v>16391</v>
      </c>
      <c r="H2663" s="114" t="s">
        <v>6740</v>
      </c>
      <c r="I2663" s="113">
        <f>'20'!J44</f>
        <v>0</v>
      </c>
      <c r="N2663" s="112" t="s">
        <v>5870</v>
      </c>
      <c r="O2663" s="112">
        <v>71130314</v>
      </c>
      <c r="P2663" s="112" t="s">
        <v>2200</v>
      </c>
    </row>
    <row r="2664" spans="2:16" ht="12.75">
      <c r="B2664" s="114" t="str">
        <f>INDEX(SUM!D:D,MATCH(SUM!$F$3,SUM!B:B,0),0)</f>
        <v>P085</v>
      </c>
      <c r="E2664" s="116">
        <v>2020</v>
      </c>
      <c r="F2664" s="112" t="s">
        <v>8832</v>
      </c>
      <c r="G2664" s="117" t="s">
        <v>16392</v>
      </c>
      <c r="H2664" s="114" t="s">
        <v>6740</v>
      </c>
      <c r="I2664" s="113">
        <f>'20'!J45</f>
        <v>0</v>
      </c>
      <c r="N2664" s="112" t="s">
        <v>5871</v>
      </c>
      <c r="O2664" s="112">
        <v>71130341</v>
      </c>
      <c r="P2664" s="112" t="s">
        <v>2202</v>
      </c>
    </row>
    <row r="2665" spans="2:16" ht="12.75">
      <c r="B2665" s="114" t="str">
        <f>INDEX(SUM!D:D,MATCH(SUM!$F$3,SUM!B:B,0),0)</f>
        <v>P085</v>
      </c>
      <c r="E2665" s="116">
        <v>2020</v>
      </c>
      <c r="F2665" s="112" t="s">
        <v>8833</v>
      </c>
      <c r="G2665" s="117" t="s">
        <v>16393</v>
      </c>
      <c r="H2665" s="114" t="s">
        <v>6740</v>
      </c>
      <c r="I2665" s="113">
        <f>'20'!J46</f>
        <v>0</v>
      </c>
      <c r="N2665" s="112" t="s">
        <v>5872</v>
      </c>
      <c r="O2665" s="112">
        <v>71130342</v>
      </c>
      <c r="P2665" s="112" t="s">
        <v>2204</v>
      </c>
    </row>
    <row r="2666" spans="2:16" ht="12.75">
      <c r="B2666" s="114" t="str">
        <f>INDEX(SUM!D:D,MATCH(SUM!$F$3,SUM!B:B,0),0)</f>
        <v>P085</v>
      </c>
      <c r="E2666" s="116">
        <v>2020</v>
      </c>
      <c r="F2666" s="112" t="s">
        <v>8834</v>
      </c>
      <c r="G2666" s="117" t="s">
        <v>16394</v>
      </c>
      <c r="H2666" s="114" t="s">
        <v>6740</v>
      </c>
      <c r="I2666" s="113">
        <f>'20'!J47</f>
        <v>0</v>
      </c>
      <c r="N2666" s="112" t="s">
        <v>5873</v>
      </c>
      <c r="O2666" s="112">
        <v>71130343</v>
      </c>
      <c r="P2666" s="112" t="s">
        <v>2206</v>
      </c>
    </row>
    <row r="2667" spans="2:16" ht="12.75">
      <c r="B2667" s="114" t="str">
        <f>INDEX(SUM!D:D,MATCH(SUM!$F$3,SUM!B:B,0),0)</f>
        <v>P085</v>
      </c>
      <c r="E2667" s="116">
        <v>2020</v>
      </c>
      <c r="F2667" s="112" t="s">
        <v>8835</v>
      </c>
      <c r="G2667" s="117" t="s">
        <v>16395</v>
      </c>
      <c r="H2667" s="114" t="s">
        <v>6740</v>
      </c>
      <c r="I2667" s="113">
        <f>'20'!J48</f>
        <v>0</v>
      </c>
      <c r="N2667" s="112" t="s">
        <v>5874</v>
      </c>
      <c r="O2667" s="112">
        <v>71130344</v>
      </c>
      <c r="P2667" s="112" t="s">
        <v>2208</v>
      </c>
    </row>
    <row r="2668" spans="2:16" ht="12.75">
      <c r="B2668" s="114" t="str">
        <f>INDEX(SUM!D:D,MATCH(SUM!$F$3,SUM!B:B,0),0)</f>
        <v>P085</v>
      </c>
      <c r="E2668" s="116">
        <v>2020</v>
      </c>
      <c r="F2668" s="112" t="s">
        <v>8836</v>
      </c>
      <c r="G2668" s="117" t="s">
        <v>16396</v>
      </c>
      <c r="H2668" s="114" t="s">
        <v>6740</v>
      </c>
      <c r="I2668" s="113">
        <f>'20'!J49</f>
        <v>0</v>
      </c>
      <c r="N2668" s="112" t="s">
        <v>5875</v>
      </c>
      <c r="O2668" s="112">
        <v>71180111</v>
      </c>
      <c r="P2668" s="112" t="s">
        <v>2212</v>
      </c>
    </row>
    <row r="2669" spans="2:16" ht="12.75">
      <c r="B2669" s="114" t="str">
        <f>INDEX(SUM!D:D,MATCH(SUM!$F$3,SUM!B:B,0),0)</f>
        <v>P085</v>
      </c>
      <c r="E2669" s="116">
        <v>2020</v>
      </c>
      <c r="F2669" s="112" t="s">
        <v>8837</v>
      </c>
      <c r="G2669" s="117" t="s">
        <v>16397</v>
      </c>
      <c r="H2669" s="114" t="s">
        <v>6740</v>
      </c>
      <c r="I2669" s="113">
        <f>'20'!J50</f>
        <v>0</v>
      </c>
      <c r="N2669" s="112" t="s">
        <v>5876</v>
      </c>
      <c r="O2669" s="112">
        <v>71180112</v>
      </c>
      <c r="P2669" s="112" t="s">
        <v>2214</v>
      </c>
    </row>
    <row r="2670" spans="2:16" ht="12.75">
      <c r="B2670" s="114" t="str">
        <f>INDEX(SUM!D:D,MATCH(SUM!$F$3,SUM!B:B,0),0)</f>
        <v>P085</v>
      </c>
      <c r="E2670" s="116">
        <v>2020</v>
      </c>
      <c r="F2670" s="112" t="s">
        <v>8838</v>
      </c>
      <c r="G2670" s="117" t="s">
        <v>16398</v>
      </c>
      <c r="H2670" s="114" t="s">
        <v>6740</v>
      </c>
      <c r="I2670" s="113">
        <f>'20'!J51</f>
        <v>0</v>
      </c>
      <c r="N2670" s="112" t="s">
        <v>5877</v>
      </c>
      <c r="O2670" s="112">
        <v>71180113</v>
      </c>
      <c r="P2670" s="112" t="s">
        <v>2216</v>
      </c>
    </row>
    <row r="2671" spans="2:16" ht="12.75">
      <c r="B2671" s="114" t="str">
        <f>INDEX(SUM!D:D,MATCH(SUM!$F$3,SUM!B:B,0),0)</f>
        <v>P085</v>
      </c>
      <c r="E2671" s="116">
        <v>2020</v>
      </c>
      <c r="F2671" s="112" t="s">
        <v>8839</v>
      </c>
      <c r="G2671" s="117" t="s">
        <v>16399</v>
      </c>
      <c r="H2671" s="114" t="s">
        <v>6740</v>
      </c>
      <c r="I2671" s="113">
        <f>'20'!J52</f>
        <v>0</v>
      </c>
      <c r="N2671" s="112" t="s">
        <v>5878</v>
      </c>
      <c r="O2671" s="112">
        <v>71180114</v>
      </c>
      <c r="P2671" s="112" t="s">
        <v>2218</v>
      </c>
    </row>
    <row r="2672" spans="2:16" ht="12.75">
      <c r="B2672" s="114" t="str">
        <f>INDEX(SUM!D:D,MATCH(SUM!$F$3,SUM!B:B,0),0)</f>
        <v>P085</v>
      </c>
      <c r="E2672" s="116">
        <v>2020</v>
      </c>
      <c r="F2672" s="112" t="s">
        <v>8840</v>
      </c>
      <c r="G2672" s="117" t="s">
        <v>16400</v>
      </c>
      <c r="H2672" s="114" t="s">
        <v>6740</v>
      </c>
      <c r="I2672" s="113">
        <f>'20'!J53</f>
        <v>0</v>
      </c>
      <c r="N2672" s="112" t="s">
        <v>5879</v>
      </c>
      <c r="O2672" s="112">
        <v>71180141</v>
      </c>
      <c r="P2672" s="112" t="s">
        <v>2220</v>
      </c>
    </row>
    <row r="2673" spans="2:16" ht="12.75">
      <c r="B2673" s="114" t="str">
        <f>INDEX(SUM!D:D,MATCH(SUM!$F$3,SUM!B:B,0),0)</f>
        <v>P085</v>
      </c>
      <c r="E2673" s="116">
        <v>2020</v>
      </c>
      <c r="F2673" s="112" t="s">
        <v>8841</v>
      </c>
      <c r="G2673" s="117" t="s">
        <v>16401</v>
      </c>
      <c r="H2673" s="114" t="s">
        <v>6740</v>
      </c>
      <c r="I2673" s="113">
        <f>'20'!J54</f>
        <v>0</v>
      </c>
      <c r="N2673" s="112" t="s">
        <v>5880</v>
      </c>
      <c r="O2673" s="112">
        <v>71180142</v>
      </c>
      <c r="P2673" s="112" t="s">
        <v>2222</v>
      </c>
    </row>
    <row r="2674" spans="2:16" ht="12.75">
      <c r="B2674" s="114" t="str">
        <f>INDEX(SUM!D:D,MATCH(SUM!$F$3,SUM!B:B,0),0)</f>
        <v>P085</v>
      </c>
      <c r="E2674" s="116">
        <v>2020</v>
      </c>
      <c r="F2674" s="112" t="s">
        <v>8842</v>
      </c>
      <c r="G2674" s="117" t="s">
        <v>16402</v>
      </c>
      <c r="H2674" s="114" t="s">
        <v>6740</v>
      </c>
      <c r="I2674" s="113">
        <f>'20'!J55</f>
        <v>0</v>
      </c>
      <c r="N2674" s="112" t="s">
        <v>5881</v>
      </c>
      <c r="O2674" s="112">
        <v>71180143</v>
      </c>
      <c r="P2674" s="112" t="s">
        <v>2224</v>
      </c>
    </row>
    <row r="2675" spans="2:16" ht="12.75">
      <c r="B2675" s="114" t="str">
        <f>INDEX(SUM!D:D,MATCH(SUM!$F$3,SUM!B:B,0),0)</f>
        <v>P085</v>
      </c>
      <c r="E2675" s="116">
        <v>2020</v>
      </c>
      <c r="F2675" s="112" t="s">
        <v>8843</v>
      </c>
      <c r="G2675" s="117" t="s">
        <v>16403</v>
      </c>
      <c r="H2675" s="114" t="s">
        <v>6740</v>
      </c>
      <c r="I2675" s="113">
        <f>'20'!J56</f>
        <v>0</v>
      </c>
      <c r="N2675" s="112" t="s">
        <v>5882</v>
      </c>
      <c r="O2675" s="112">
        <v>71180144</v>
      </c>
      <c r="P2675" s="112" t="s">
        <v>2226</v>
      </c>
    </row>
    <row r="2676" spans="2:16" ht="12.75">
      <c r="B2676" s="114" t="str">
        <f>INDEX(SUM!D:D,MATCH(SUM!$F$3,SUM!B:B,0),0)</f>
        <v>P085</v>
      </c>
      <c r="E2676" s="116">
        <v>2020</v>
      </c>
      <c r="F2676" s="112" t="s">
        <v>8844</v>
      </c>
      <c r="G2676" s="117" t="s">
        <v>16404</v>
      </c>
      <c r="H2676" s="114" t="s">
        <v>6740</v>
      </c>
      <c r="I2676" s="113">
        <f>'20'!J57</f>
        <v>0</v>
      </c>
      <c r="N2676" s="112" t="s">
        <v>5883</v>
      </c>
      <c r="O2676" s="112">
        <v>71180231</v>
      </c>
      <c r="P2676" s="112" t="s">
        <v>2228</v>
      </c>
    </row>
    <row r="2677" spans="2:16" ht="12.75">
      <c r="B2677" s="114" t="str">
        <f>INDEX(SUM!D:D,MATCH(SUM!$F$3,SUM!B:B,0),0)</f>
        <v>P085</v>
      </c>
      <c r="E2677" s="116">
        <v>2020</v>
      </c>
      <c r="F2677" s="112" t="s">
        <v>8845</v>
      </c>
      <c r="G2677" s="117" t="s">
        <v>16405</v>
      </c>
      <c r="H2677" s="114" t="s">
        <v>6740</v>
      </c>
      <c r="I2677" s="113">
        <f>'20'!J58</f>
        <v>0</v>
      </c>
      <c r="N2677" s="112" t="s">
        <v>5884</v>
      </c>
      <c r="O2677" s="112">
        <v>71180232</v>
      </c>
      <c r="P2677" s="112" t="s">
        <v>2230</v>
      </c>
    </row>
    <row r="2678" spans="2:16" ht="12.75">
      <c r="B2678" s="114" t="str">
        <f>INDEX(SUM!D:D,MATCH(SUM!$F$3,SUM!B:B,0),0)</f>
        <v>P085</v>
      </c>
      <c r="E2678" s="116">
        <v>2020</v>
      </c>
      <c r="F2678" s="112" t="s">
        <v>8846</v>
      </c>
      <c r="G2678" s="117" t="s">
        <v>16406</v>
      </c>
      <c r="H2678" s="114" t="s">
        <v>6740</v>
      </c>
      <c r="I2678" s="113">
        <f>'20'!J59</f>
        <v>0</v>
      </c>
      <c r="N2678" s="112" t="s">
        <v>5885</v>
      </c>
      <c r="O2678" s="112">
        <v>71180233</v>
      </c>
      <c r="P2678" s="112" t="s">
        <v>2232</v>
      </c>
    </row>
    <row r="2679" spans="2:16" ht="12.75">
      <c r="B2679" s="114" t="str">
        <f>INDEX(SUM!D:D,MATCH(SUM!$F$3,SUM!B:B,0),0)</f>
        <v>P085</v>
      </c>
      <c r="E2679" s="116">
        <v>2020</v>
      </c>
      <c r="F2679" s="112" t="s">
        <v>8847</v>
      </c>
      <c r="G2679" s="117" t="s">
        <v>16407</v>
      </c>
      <c r="H2679" s="114" t="s">
        <v>6740</v>
      </c>
      <c r="I2679" s="113">
        <f>'20'!J60</f>
        <v>0</v>
      </c>
      <c r="N2679" s="112" t="s">
        <v>5886</v>
      </c>
      <c r="O2679" s="112">
        <v>71180234</v>
      </c>
      <c r="P2679" s="112" t="s">
        <v>2234</v>
      </c>
    </row>
    <row r="2680" spans="2:16" ht="12.75">
      <c r="B2680" s="114" t="str">
        <f>INDEX(SUM!D:D,MATCH(SUM!$F$3,SUM!B:B,0),0)</f>
        <v>P085</v>
      </c>
      <c r="E2680" s="116">
        <v>2020</v>
      </c>
      <c r="F2680" s="112" t="s">
        <v>8848</v>
      </c>
      <c r="G2680" s="117" t="s">
        <v>16408</v>
      </c>
      <c r="H2680" s="114" t="s">
        <v>6740</v>
      </c>
      <c r="I2680" s="113">
        <f>'20'!J61</f>
        <v>0</v>
      </c>
      <c r="N2680" s="112" t="s">
        <v>5887</v>
      </c>
      <c r="O2680" s="112">
        <v>71180241</v>
      </c>
      <c r="P2680" s="112" t="s">
        <v>2236</v>
      </c>
    </row>
    <row r="2681" spans="2:16" ht="12.75">
      <c r="B2681" s="114" t="str">
        <f>INDEX(SUM!D:D,MATCH(SUM!$F$3,SUM!B:B,0),0)</f>
        <v>P085</v>
      </c>
      <c r="E2681" s="116">
        <v>2020</v>
      </c>
      <c r="F2681" s="112" t="s">
        <v>8849</v>
      </c>
      <c r="G2681" s="117" t="s">
        <v>16409</v>
      </c>
      <c r="H2681" s="114" t="s">
        <v>6740</v>
      </c>
      <c r="I2681" s="113">
        <f>'20'!J62</f>
        <v>0</v>
      </c>
      <c r="N2681" s="112" t="s">
        <v>5888</v>
      </c>
      <c r="O2681" s="112">
        <v>71210111</v>
      </c>
      <c r="P2681" s="112" t="s">
        <v>2240</v>
      </c>
    </row>
    <row r="2682" spans="2:16" ht="12.75">
      <c r="B2682" s="114" t="str">
        <f>INDEX(SUM!D:D,MATCH(SUM!$F$3,SUM!B:B,0),0)</f>
        <v>P085</v>
      </c>
      <c r="E2682" s="116">
        <v>2020</v>
      </c>
      <c r="F2682" s="112" t="s">
        <v>8850</v>
      </c>
      <c r="G2682" s="117" t="s">
        <v>16410</v>
      </c>
      <c r="H2682" s="114" t="s">
        <v>6740</v>
      </c>
      <c r="I2682" s="113">
        <f>'20'!J63</f>
        <v>0</v>
      </c>
      <c r="N2682" s="112" t="s">
        <v>5889</v>
      </c>
      <c r="O2682" s="112">
        <v>71210112</v>
      </c>
      <c r="P2682" s="112" t="s">
        <v>2242</v>
      </c>
    </row>
    <row r="2683" spans="2:16" ht="12.75">
      <c r="B2683" s="114" t="str">
        <f>INDEX(SUM!D:D,MATCH(SUM!$F$3,SUM!B:B,0),0)</f>
        <v>P085</v>
      </c>
      <c r="E2683" s="116">
        <v>2020</v>
      </c>
      <c r="F2683" s="112" t="s">
        <v>8851</v>
      </c>
      <c r="G2683" s="117" t="s">
        <v>16411</v>
      </c>
      <c r="H2683" s="114" t="s">
        <v>6740</v>
      </c>
      <c r="I2683" s="113">
        <f>'20'!J64</f>
        <v>0</v>
      </c>
      <c r="N2683" s="112" t="s">
        <v>5890</v>
      </c>
      <c r="O2683" s="112">
        <v>71210113</v>
      </c>
      <c r="P2683" s="112" t="s">
        <v>2244</v>
      </c>
    </row>
    <row r="2684" spans="2:16" ht="12.75">
      <c r="B2684" s="114" t="str">
        <f>INDEX(SUM!D:D,MATCH(SUM!$F$3,SUM!B:B,0),0)</f>
        <v>P085</v>
      </c>
      <c r="E2684" s="116">
        <v>2020</v>
      </c>
      <c r="F2684" s="112" t="s">
        <v>8852</v>
      </c>
      <c r="G2684" s="117" t="s">
        <v>16412</v>
      </c>
      <c r="H2684" s="114" t="s">
        <v>6740</v>
      </c>
      <c r="I2684" s="113">
        <f>'20'!J65</f>
        <v>0</v>
      </c>
      <c r="N2684" s="112" t="s">
        <v>5891</v>
      </c>
      <c r="O2684" s="112">
        <v>71210114</v>
      </c>
      <c r="P2684" s="112" t="s">
        <v>2246</v>
      </c>
    </row>
    <row r="2685" spans="2:16" ht="12.75">
      <c r="B2685" s="114" t="str">
        <f>INDEX(SUM!D:D,MATCH(SUM!$F$3,SUM!B:B,0),0)</f>
        <v>P085</v>
      </c>
      <c r="E2685" s="116">
        <v>2020</v>
      </c>
      <c r="F2685" s="112" t="s">
        <v>8853</v>
      </c>
      <c r="G2685" s="117" t="s">
        <v>16413</v>
      </c>
      <c r="H2685" s="114" t="s">
        <v>6740</v>
      </c>
      <c r="I2685" s="113">
        <f>'20'!J66</f>
        <v>0</v>
      </c>
      <c r="N2685" s="112" t="s">
        <v>5892</v>
      </c>
      <c r="O2685" s="112">
        <v>71210411</v>
      </c>
      <c r="P2685" s="112" t="s">
        <v>2248</v>
      </c>
    </row>
    <row r="2686" spans="2:16" ht="12.75">
      <c r="B2686" s="114" t="str">
        <f>INDEX(SUM!D:D,MATCH(SUM!$F$3,SUM!B:B,0),0)</f>
        <v>P085</v>
      </c>
      <c r="E2686" s="116">
        <v>2020</v>
      </c>
      <c r="F2686" s="112" t="s">
        <v>8854</v>
      </c>
      <c r="G2686" s="117" t="s">
        <v>16414</v>
      </c>
      <c r="H2686" s="114" t="s">
        <v>6740</v>
      </c>
      <c r="I2686" s="113">
        <f>'20'!J67</f>
        <v>0</v>
      </c>
      <c r="N2686" s="112" t="s">
        <v>5893</v>
      </c>
      <c r="O2686" s="112">
        <v>71210412</v>
      </c>
      <c r="P2686" s="112" t="s">
        <v>2250</v>
      </c>
    </row>
    <row r="2687" spans="2:16" ht="12.75">
      <c r="B2687" s="114" t="str">
        <f>INDEX(SUM!D:D,MATCH(SUM!$F$3,SUM!B:B,0),0)</f>
        <v>P085</v>
      </c>
      <c r="E2687" s="116">
        <v>2020</v>
      </c>
      <c r="F2687" s="112" t="s">
        <v>8855</v>
      </c>
      <c r="G2687" s="117" t="s">
        <v>16415</v>
      </c>
      <c r="H2687" s="114" t="s">
        <v>6740</v>
      </c>
      <c r="I2687" s="113">
        <f>'20'!J68</f>
        <v>0</v>
      </c>
      <c r="N2687" s="112" t="s">
        <v>5894</v>
      </c>
      <c r="O2687" s="112">
        <v>71210413</v>
      </c>
      <c r="P2687" s="112" t="s">
        <v>2252</v>
      </c>
    </row>
    <row r="2688" spans="2:16" ht="12.75">
      <c r="B2688" s="114" t="str">
        <f>INDEX(SUM!D:D,MATCH(SUM!$F$3,SUM!B:B,0),0)</f>
        <v>P085</v>
      </c>
      <c r="E2688" s="116">
        <v>2020</v>
      </c>
      <c r="F2688" s="112" t="s">
        <v>8856</v>
      </c>
      <c r="G2688" s="117" t="s">
        <v>16416</v>
      </c>
      <c r="H2688" s="114" t="s">
        <v>6740</v>
      </c>
      <c r="I2688" s="113">
        <f>'20'!J69</f>
        <v>0</v>
      </c>
      <c r="N2688" s="112" t="s">
        <v>5895</v>
      </c>
      <c r="O2688" s="112">
        <v>71210414</v>
      </c>
      <c r="P2688" s="112" t="s">
        <v>2254</v>
      </c>
    </row>
    <row r="2689" spans="2:16" ht="12.75">
      <c r="B2689" s="114" t="str">
        <f>INDEX(SUM!D:D,MATCH(SUM!$F$3,SUM!B:B,0),0)</f>
        <v>P085</v>
      </c>
      <c r="E2689" s="116">
        <v>2020</v>
      </c>
      <c r="F2689" s="112" t="s">
        <v>8857</v>
      </c>
      <c r="G2689" s="117" t="s">
        <v>16417</v>
      </c>
      <c r="H2689" s="114" t="s">
        <v>6740</v>
      </c>
      <c r="I2689" s="113">
        <f>'20'!J70</f>
        <v>0</v>
      </c>
      <c r="N2689" s="112" t="s">
        <v>5896</v>
      </c>
      <c r="O2689" s="112">
        <v>71210511</v>
      </c>
      <c r="P2689" s="112" t="s">
        <v>5449</v>
      </c>
    </row>
    <row r="2690" spans="2:16" ht="12.75">
      <c r="B2690" s="114" t="str">
        <f>INDEX(SUM!D:D,MATCH(SUM!$F$3,SUM!B:B,0),0)</f>
        <v>P085</v>
      </c>
      <c r="E2690" s="116">
        <v>2020</v>
      </c>
      <c r="F2690" s="112" t="s">
        <v>8858</v>
      </c>
      <c r="G2690" s="117" t="s">
        <v>16418</v>
      </c>
      <c r="H2690" s="114" t="s">
        <v>6740</v>
      </c>
      <c r="I2690" s="113">
        <f>'20'!J71</f>
        <v>0</v>
      </c>
      <c r="N2690" s="112" t="s">
        <v>5897</v>
      </c>
      <c r="O2690" s="112">
        <v>71210512</v>
      </c>
      <c r="P2690" s="112" t="s">
        <v>5451</v>
      </c>
    </row>
    <row r="2691" spans="2:16" ht="12.75">
      <c r="B2691" s="114" t="str">
        <f>INDEX(SUM!D:D,MATCH(SUM!$F$3,SUM!B:B,0),0)</f>
        <v>P085</v>
      </c>
      <c r="E2691" s="116">
        <v>2020</v>
      </c>
      <c r="F2691" s="112" t="s">
        <v>8859</v>
      </c>
      <c r="G2691" s="117" t="s">
        <v>16419</v>
      </c>
      <c r="H2691" s="114" t="s">
        <v>6740</v>
      </c>
      <c r="I2691" s="113">
        <f>'20'!J72</f>
        <v>0</v>
      </c>
      <c r="N2691" s="112" t="s">
        <v>5898</v>
      </c>
      <c r="O2691" s="112">
        <v>71210513</v>
      </c>
      <c r="P2691" s="112" t="s">
        <v>5453</v>
      </c>
    </row>
    <row r="2692" spans="2:16" ht="12.75">
      <c r="B2692" s="114" t="str">
        <f>INDEX(SUM!D:D,MATCH(SUM!$F$3,SUM!B:B,0),0)</f>
        <v>P085</v>
      </c>
      <c r="E2692" s="116">
        <v>2020</v>
      </c>
      <c r="F2692" s="112" t="s">
        <v>8860</v>
      </c>
      <c r="G2692" s="117" t="s">
        <v>16420</v>
      </c>
      <c r="H2692" s="114" t="s">
        <v>6740</v>
      </c>
      <c r="I2692" s="113">
        <f>'20'!J73</f>
        <v>0</v>
      </c>
      <c r="N2692" s="112" t="s">
        <v>5899</v>
      </c>
      <c r="O2692" s="112">
        <v>71220112</v>
      </c>
      <c r="P2692" s="112" t="s">
        <v>2258</v>
      </c>
    </row>
    <row r="2693" spans="2:16" ht="12.75">
      <c r="B2693" s="114" t="str">
        <f>INDEX(SUM!D:D,MATCH(SUM!$F$3,SUM!B:B,0),0)</f>
        <v>P085</v>
      </c>
      <c r="E2693" s="116">
        <v>2020</v>
      </c>
      <c r="F2693" s="112" t="s">
        <v>8861</v>
      </c>
      <c r="G2693" s="117" t="s">
        <v>16421</v>
      </c>
      <c r="H2693" s="114" t="s">
        <v>6740</v>
      </c>
      <c r="I2693" s="113">
        <f>'20'!J74</f>
        <v>0</v>
      </c>
      <c r="N2693" s="112" t="s">
        <v>5900</v>
      </c>
      <c r="O2693" s="112">
        <v>71220113</v>
      </c>
      <c r="P2693" s="112" t="s">
        <v>2260</v>
      </c>
    </row>
    <row r="2694" spans="2:16" ht="12.75">
      <c r="B2694" s="114" t="str">
        <f>INDEX(SUM!D:D,MATCH(SUM!$F$3,SUM!B:B,0),0)</f>
        <v>P085</v>
      </c>
      <c r="E2694" s="116">
        <v>2020</v>
      </c>
      <c r="F2694" s="112" t="s">
        <v>8862</v>
      </c>
      <c r="G2694" s="117" t="s">
        <v>16422</v>
      </c>
      <c r="H2694" s="114" t="s">
        <v>6740</v>
      </c>
      <c r="I2694" s="113">
        <f>'20'!J75</f>
        <v>0</v>
      </c>
      <c r="N2694" s="112" t="s">
        <v>5901</v>
      </c>
      <c r="O2694" s="112">
        <v>71220114</v>
      </c>
      <c r="P2694" s="112" t="s">
        <v>2262</v>
      </c>
    </row>
    <row r="2695" spans="2:16" ht="12.75">
      <c r="B2695" s="114" t="str">
        <f>INDEX(SUM!D:D,MATCH(SUM!$F$3,SUM!B:B,0),0)</f>
        <v>P085</v>
      </c>
      <c r="E2695" s="116">
        <v>2020</v>
      </c>
      <c r="F2695" s="112" t="s">
        <v>8863</v>
      </c>
      <c r="G2695" s="117" t="s">
        <v>16423</v>
      </c>
      <c r="H2695" s="114" t="s">
        <v>6740</v>
      </c>
      <c r="I2695" s="113">
        <f>'20'!J76</f>
        <v>0</v>
      </c>
      <c r="N2695" s="112" t="s">
        <v>5902</v>
      </c>
      <c r="O2695" s="112">
        <v>71300000</v>
      </c>
      <c r="P2695" s="112" t="s">
        <v>2264</v>
      </c>
    </row>
    <row r="2696" spans="2:16" ht="12.75">
      <c r="B2696" s="114" t="str">
        <f>INDEX(SUM!D:D,MATCH(SUM!$F$3,SUM!B:B,0),0)</f>
        <v>P085</v>
      </c>
      <c r="E2696" s="116">
        <v>2020</v>
      </c>
      <c r="F2696" s="112" t="s">
        <v>8864</v>
      </c>
      <c r="G2696" s="117" t="s">
        <v>16424</v>
      </c>
      <c r="H2696" s="114" t="s">
        <v>6740</v>
      </c>
      <c r="I2696" s="113">
        <f>'20'!J77</f>
        <v>0</v>
      </c>
      <c r="N2696" s="112" t="s">
        <v>5903</v>
      </c>
      <c r="O2696" s="112">
        <v>71380111</v>
      </c>
      <c r="P2696" s="112" t="s">
        <v>2266</v>
      </c>
    </row>
    <row r="2697" spans="2:16" ht="12.75">
      <c r="B2697" s="114" t="str">
        <f>INDEX(SUM!D:D,MATCH(SUM!$F$3,SUM!B:B,0),0)</f>
        <v>P085</v>
      </c>
      <c r="E2697" s="116">
        <v>2020</v>
      </c>
      <c r="F2697" s="112" t="s">
        <v>8865</v>
      </c>
      <c r="G2697" s="117" t="s">
        <v>16425</v>
      </c>
      <c r="H2697" s="114" t="s">
        <v>6740</v>
      </c>
      <c r="I2697" s="113">
        <f>'20'!J78</f>
        <v>0</v>
      </c>
      <c r="N2697" s="112" t="s">
        <v>5904</v>
      </c>
      <c r="O2697" s="112">
        <v>71380112</v>
      </c>
      <c r="P2697" s="112" t="s">
        <v>2268</v>
      </c>
    </row>
    <row r="2698" spans="2:16" ht="12.75">
      <c r="B2698" s="114" t="str">
        <f>INDEX(SUM!D:D,MATCH(SUM!$F$3,SUM!B:B,0),0)</f>
        <v>P085</v>
      </c>
      <c r="E2698" s="116">
        <v>2020</v>
      </c>
      <c r="F2698" s="112" t="s">
        <v>8866</v>
      </c>
      <c r="G2698" s="117" t="s">
        <v>16426</v>
      </c>
      <c r="H2698" s="114" t="s">
        <v>6740</v>
      </c>
      <c r="I2698" s="113">
        <f>'20'!J79</f>
        <v>0</v>
      </c>
      <c r="N2698" s="112" t="s">
        <v>5905</v>
      </c>
      <c r="O2698" s="112">
        <v>71380113</v>
      </c>
      <c r="P2698" s="112" t="s">
        <v>2270</v>
      </c>
    </row>
    <row r="2699" spans="2:16" ht="12.75">
      <c r="B2699" s="114" t="str">
        <f>INDEX(SUM!D:D,MATCH(SUM!$F$3,SUM!B:B,0),0)</f>
        <v>P085</v>
      </c>
      <c r="E2699" s="116">
        <v>2020</v>
      </c>
      <c r="F2699" s="112" t="s">
        <v>8867</v>
      </c>
      <c r="G2699" s="117" t="s">
        <v>16427</v>
      </c>
      <c r="H2699" s="114" t="s">
        <v>6740</v>
      </c>
      <c r="I2699" s="113">
        <f>'20'!J80</f>
        <v>0</v>
      </c>
      <c r="N2699" s="112" t="s">
        <v>5906</v>
      </c>
      <c r="O2699" s="112">
        <v>71380114</v>
      </c>
      <c r="P2699" s="112" t="s">
        <v>2272</v>
      </c>
    </row>
    <row r="2700" spans="2:16" ht="12.75">
      <c r="B2700" s="114" t="str">
        <f>INDEX(SUM!D:D,MATCH(SUM!$F$3,SUM!B:B,0),0)</f>
        <v>P085</v>
      </c>
      <c r="E2700" s="116">
        <v>2020</v>
      </c>
      <c r="F2700" s="112" t="s">
        <v>8868</v>
      </c>
      <c r="G2700" s="117" t="s">
        <v>16428</v>
      </c>
      <c r="H2700" s="114" t="s">
        <v>6740</v>
      </c>
      <c r="I2700" s="113">
        <f>'20'!J81</f>
        <v>0</v>
      </c>
      <c r="N2700" s="112" t="s">
        <v>5907</v>
      </c>
      <c r="O2700" s="112">
        <v>71380211</v>
      </c>
      <c r="P2700" s="112" t="s">
        <v>2274</v>
      </c>
    </row>
    <row r="2701" spans="2:16" ht="12.75">
      <c r="B2701" s="114" t="str">
        <f>INDEX(SUM!D:D,MATCH(SUM!$F$3,SUM!B:B,0),0)</f>
        <v>P085</v>
      </c>
      <c r="E2701" s="116">
        <v>2020</v>
      </c>
      <c r="F2701" s="112" t="s">
        <v>8869</v>
      </c>
      <c r="G2701" s="117" t="s">
        <v>16429</v>
      </c>
      <c r="H2701" s="114" t="s">
        <v>6740</v>
      </c>
      <c r="I2701" s="113">
        <f>'20'!J82</f>
        <v>0</v>
      </c>
      <c r="N2701" s="112" t="s">
        <v>5908</v>
      </c>
      <c r="O2701" s="112">
        <v>71380212</v>
      </c>
      <c r="P2701" s="112" t="s">
        <v>2276</v>
      </c>
    </row>
    <row r="2702" spans="2:16" ht="12.75">
      <c r="B2702" s="114" t="str">
        <f>INDEX(SUM!D:D,MATCH(SUM!$F$3,SUM!B:B,0),0)</f>
        <v>P085</v>
      </c>
      <c r="E2702" s="116">
        <v>2020</v>
      </c>
      <c r="F2702" s="112" t="s">
        <v>8870</v>
      </c>
      <c r="G2702" s="117" t="s">
        <v>16430</v>
      </c>
      <c r="H2702" s="114" t="s">
        <v>6740</v>
      </c>
      <c r="I2702" s="113">
        <f>'20'!J83</f>
        <v>0</v>
      </c>
      <c r="N2702" s="112" t="s">
        <v>5909</v>
      </c>
      <c r="O2702" s="112">
        <v>71380213</v>
      </c>
      <c r="P2702" s="112" t="s">
        <v>2278</v>
      </c>
    </row>
    <row r="2703" spans="2:16" ht="12.75">
      <c r="B2703" s="114" t="str">
        <f>INDEX(SUM!D:D,MATCH(SUM!$F$3,SUM!B:B,0),0)</f>
        <v>P085</v>
      </c>
      <c r="E2703" s="116">
        <v>2020</v>
      </c>
      <c r="F2703" s="112" t="s">
        <v>8871</v>
      </c>
      <c r="G2703" s="117" t="s">
        <v>16431</v>
      </c>
      <c r="H2703" s="114" t="s">
        <v>6740</v>
      </c>
      <c r="I2703" s="113">
        <f>'20'!J84</f>
        <v>0</v>
      </c>
      <c r="N2703" s="112" t="s">
        <v>5910</v>
      </c>
      <c r="O2703" s="112">
        <v>71380214</v>
      </c>
      <c r="P2703" s="112" t="s">
        <v>2280</v>
      </c>
    </row>
    <row r="2704" spans="2:16" ht="12.75">
      <c r="B2704" s="114" t="str">
        <f>INDEX(SUM!D:D,MATCH(SUM!$F$3,SUM!B:B,0),0)</f>
        <v>P085</v>
      </c>
      <c r="E2704" s="116">
        <v>2020</v>
      </c>
      <c r="F2704" s="112" t="s">
        <v>8872</v>
      </c>
      <c r="G2704" s="117" t="s">
        <v>16432</v>
      </c>
      <c r="H2704" s="114" t="s">
        <v>6740</v>
      </c>
      <c r="I2704" s="113">
        <f>'20'!J85</f>
        <v>0</v>
      </c>
      <c r="N2704" s="112" t="s">
        <v>5911</v>
      </c>
      <c r="O2704" s="112">
        <v>71380311</v>
      </c>
      <c r="P2704" s="112" t="s">
        <v>5456</v>
      </c>
    </row>
    <row r="2705" spans="2:16" ht="12.75">
      <c r="B2705" s="114" t="str">
        <f>INDEX(SUM!D:D,MATCH(SUM!$F$3,SUM!B:B,0),0)</f>
        <v>P085</v>
      </c>
      <c r="E2705" s="116">
        <v>2020</v>
      </c>
      <c r="F2705" s="112" t="s">
        <v>8873</v>
      </c>
      <c r="G2705" s="117" t="s">
        <v>16433</v>
      </c>
      <c r="H2705" s="114" t="s">
        <v>6740</v>
      </c>
      <c r="I2705" s="113">
        <f>'20'!J86</f>
        <v>0</v>
      </c>
      <c r="N2705" s="112" t="s">
        <v>5912</v>
      </c>
      <c r="O2705" s="112">
        <v>71380312</v>
      </c>
      <c r="P2705" s="112" t="s">
        <v>5458</v>
      </c>
    </row>
    <row r="2706" spans="2:16" ht="12.75">
      <c r="B2706" s="114" t="str">
        <f>INDEX(SUM!D:D,MATCH(SUM!$F$3,SUM!B:B,0),0)</f>
        <v>P085</v>
      </c>
      <c r="E2706" s="116">
        <v>2020</v>
      </c>
      <c r="F2706" s="112" t="s">
        <v>8874</v>
      </c>
      <c r="G2706" s="117" t="s">
        <v>16434</v>
      </c>
      <c r="H2706" s="114" t="s">
        <v>6740</v>
      </c>
      <c r="I2706" s="113">
        <f>'20'!J87</f>
        <v>0</v>
      </c>
      <c r="N2706" s="112" t="s">
        <v>5913</v>
      </c>
      <c r="O2706" s="112">
        <v>71380313</v>
      </c>
      <c r="P2706" s="112" t="s">
        <v>5460</v>
      </c>
    </row>
    <row r="2707" spans="2:16" ht="12.75">
      <c r="B2707" s="114" t="str">
        <f>INDEX(SUM!D:D,MATCH(SUM!$F$3,SUM!B:B,0),0)</f>
        <v>P085</v>
      </c>
      <c r="E2707" s="116">
        <v>2020</v>
      </c>
      <c r="F2707" s="112" t="s">
        <v>8875</v>
      </c>
      <c r="G2707" s="117" t="s">
        <v>16435</v>
      </c>
      <c r="H2707" s="114" t="s">
        <v>6740</v>
      </c>
      <c r="I2707" s="113">
        <f>'20'!J88</f>
        <v>0</v>
      </c>
      <c r="N2707" s="112" t="s">
        <v>5914</v>
      </c>
      <c r="O2707" s="112">
        <v>71380314</v>
      </c>
      <c r="P2707" s="112" t="s">
        <v>5462</v>
      </c>
    </row>
    <row r="2708" spans="2:16" ht="12.75">
      <c r="B2708" s="114" t="str">
        <f>INDEX(SUM!D:D,MATCH(SUM!$F$3,SUM!B:B,0),0)</f>
        <v>P085</v>
      </c>
      <c r="E2708" s="116">
        <v>2020</v>
      </c>
      <c r="F2708" s="112" t="s">
        <v>8876</v>
      </c>
      <c r="G2708" s="117" t="s">
        <v>16436</v>
      </c>
      <c r="H2708" s="114" t="s">
        <v>6740</v>
      </c>
      <c r="I2708" s="113">
        <f>'20'!J89</f>
        <v>0</v>
      </c>
      <c r="N2708" s="112" t="s">
        <v>5915</v>
      </c>
      <c r="O2708" s="112">
        <v>71380411</v>
      </c>
      <c r="P2708" s="112" t="s">
        <v>5464</v>
      </c>
    </row>
    <row r="2709" spans="2:16" ht="12.75">
      <c r="B2709" s="114" t="str">
        <f>INDEX(SUM!D:D,MATCH(SUM!$F$3,SUM!B:B,0),0)</f>
        <v>P085</v>
      </c>
      <c r="E2709" s="116">
        <v>2020</v>
      </c>
      <c r="F2709" s="112" t="s">
        <v>8877</v>
      </c>
      <c r="G2709" s="117" t="s">
        <v>16437</v>
      </c>
      <c r="H2709" s="114" t="s">
        <v>6740</v>
      </c>
      <c r="I2709" s="113">
        <f>'20'!J90</f>
        <v>0</v>
      </c>
      <c r="N2709" s="112" t="s">
        <v>5916</v>
      </c>
      <c r="O2709" s="112">
        <v>71380412</v>
      </c>
      <c r="P2709" s="112" t="s">
        <v>5466</v>
      </c>
    </row>
    <row r="2710" spans="2:16" ht="12.75">
      <c r="B2710" s="114" t="str">
        <f>INDEX(SUM!D:D,MATCH(SUM!$F$3,SUM!B:B,0),0)</f>
        <v>P085</v>
      </c>
      <c r="E2710" s="116">
        <v>2020</v>
      </c>
      <c r="F2710" s="112" t="s">
        <v>8878</v>
      </c>
      <c r="G2710" s="117" t="s">
        <v>16438</v>
      </c>
      <c r="H2710" s="114" t="s">
        <v>6740</v>
      </c>
      <c r="I2710" s="113">
        <f>'20'!J91</f>
        <v>0</v>
      </c>
      <c r="N2710" s="112" t="s">
        <v>5917</v>
      </c>
      <c r="O2710" s="112">
        <v>71380413</v>
      </c>
      <c r="P2710" s="112" t="s">
        <v>5468</v>
      </c>
    </row>
    <row r="2711" spans="2:16" ht="12.75">
      <c r="B2711" s="114" t="str">
        <f>INDEX(SUM!D:D,MATCH(SUM!$F$3,SUM!B:B,0),0)</f>
        <v>P085</v>
      </c>
      <c r="E2711" s="116">
        <v>2020</v>
      </c>
      <c r="F2711" s="112" t="s">
        <v>8879</v>
      </c>
      <c r="G2711" s="117" t="s">
        <v>16439</v>
      </c>
      <c r="H2711" s="114" t="s">
        <v>6740</v>
      </c>
      <c r="I2711" s="113">
        <f>'20'!J92</f>
        <v>0</v>
      </c>
      <c r="N2711" s="112" t="s">
        <v>5918</v>
      </c>
      <c r="O2711" s="112">
        <v>71380414</v>
      </c>
      <c r="P2711" s="112" t="s">
        <v>5470</v>
      </c>
    </row>
    <row r="2712" spans="2:16" ht="12.75">
      <c r="B2712" s="114" t="str">
        <f>INDEX(SUM!D:D,MATCH(SUM!$F$3,SUM!B:B,0),0)</f>
        <v>P085</v>
      </c>
      <c r="E2712" s="116">
        <v>2020</v>
      </c>
      <c r="F2712" s="112" t="s">
        <v>8880</v>
      </c>
      <c r="G2712" s="117" t="s">
        <v>16440</v>
      </c>
      <c r="H2712" s="114" t="s">
        <v>6740</v>
      </c>
      <c r="I2712" s="113">
        <f>'20'!J93</f>
        <v>0</v>
      </c>
      <c r="N2712" s="112" t="s">
        <v>5919</v>
      </c>
      <c r="O2712" s="112">
        <v>71389911</v>
      </c>
      <c r="P2712" s="112" t="s">
        <v>2282</v>
      </c>
    </row>
    <row r="2713" spans="2:16" ht="12.75">
      <c r="B2713" s="114" t="str">
        <f>INDEX(SUM!D:D,MATCH(SUM!$F$3,SUM!B:B,0),0)</f>
        <v>P085</v>
      </c>
      <c r="E2713" s="116">
        <v>2020</v>
      </c>
      <c r="F2713" s="112" t="s">
        <v>8881</v>
      </c>
      <c r="G2713" s="117" t="s">
        <v>16441</v>
      </c>
      <c r="H2713" s="114" t="s">
        <v>6740</v>
      </c>
      <c r="I2713" s="113">
        <f>'20'!J94</f>
        <v>0</v>
      </c>
      <c r="N2713" s="112" t="s">
        <v>5920</v>
      </c>
      <c r="O2713" s="112">
        <v>71389912</v>
      </c>
      <c r="P2713" s="112" t="s">
        <v>2284</v>
      </c>
    </row>
    <row r="2714" spans="2:16" ht="12.75">
      <c r="B2714" s="114" t="str">
        <f>INDEX(SUM!D:D,MATCH(SUM!$F$3,SUM!B:B,0),0)</f>
        <v>P085</v>
      </c>
      <c r="E2714" s="116">
        <v>2020</v>
      </c>
      <c r="F2714" s="112" t="s">
        <v>8882</v>
      </c>
      <c r="G2714" s="117" t="s">
        <v>16442</v>
      </c>
      <c r="H2714" s="114" t="s">
        <v>6740</v>
      </c>
      <c r="I2714" s="113">
        <f>'20'!J95</f>
        <v>0</v>
      </c>
      <c r="N2714" s="112" t="s">
        <v>5921</v>
      </c>
      <c r="O2714" s="112">
        <v>71389913</v>
      </c>
      <c r="P2714" s="112" t="s">
        <v>5472</v>
      </c>
    </row>
    <row r="2715" spans="2:16" ht="12.75">
      <c r="B2715" s="114" t="str">
        <f>INDEX(SUM!D:D,MATCH(SUM!$F$3,SUM!B:B,0),0)</f>
        <v>P085</v>
      </c>
      <c r="E2715" s="116">
        <v>2020</v>
      </c>
      <c r="F2715" s="112" t="s">
        <v>8883</v>
      </c>
      <c r="G2715" s="117" t="s">
        <v>16443</v>
      </c>
      <c r="H2715" s="114" t="s">
        <v>6740</v>
      </c>
      <c r="I2715" s="113">
        <f>'20'!J96</f>
        <v>0</v>
      </c>
      <c r="N2715" s="112" t="s">
        <v>5922</v>
      </c>
      <c r="O2715" s="112">
        <v>71389914</v>
      </c>
      <c r="P2715" s="112" t="s">
        <v>5474</v>
      </c>
    </row>
    <row r="2716" spans="2:16" ht="12.75">
      <c r="B2716" s="114" t="str">
        <f>INDEX(SUM!D:D,MATCH(SUM!$F$3,SUM!B:B,0),0)</f>
        <v>P085</v>
      </c>
      <c r="E2716" s="116">
        <v>2020</v>
      </c>
      <c r="F2716" s="112" t="s">
        <v>8884</v>
      </c>
      <c r="G2716" s="117" t="s">
        <v>16444</v>
      </c>
      <c r="H2716" s="114" t="s">
        <v>6740</v>
      </c>
      <c r="I2716" s="113">
        <f>'20'!J97</f>
        <v>0</v>
      </c>
      <c r="N2716" s="112" t="s">
        <v>5923</v>
      </c>
      <c r="O2716" s="112">
        <v>72100424</v>
      </c>
      <c r="P2716" s="112" t="s">
        <v>5476</v>
      </c>
    </row>
    <row r="2717" spans="2:16" ht="12.75">
      <c r="B2717" s="114" t="str">
        <f>INDEX(SUM!D:D,MATCH(SUM!$F$3,SUM!B:B,0),0)</f>
        <v>P085</v>
      </c>
      <c r="E2717" s="116">
        <v>2020</v>
      </c>
      <c r="F2717" s="112" t="s">
        <v>8885</v>
      </c>
      <c r="G2717" s="117" t="s">
        <v>16445</v>
      </c>
      <c r="H2717" s="114" t="s">
        <v>6740</v>
      </c>
      <c r="I2717" s="113">
        <f>'20'!J98</f>
        <v>0</v>
      </c>
      <c r="N2717" s="112" t="s">
        <v>5924</v>
      </c>
      <c r="O2717" s="112">
        <v>72100431</v>
      </c>
      <c r="P2717" s="112" t="s">
        <v>2304</v>
      </c>
    </row>
    <row r="2718" spans="2:16" ht="12.75">
      <c r="B2718" s="114" t="str">
        <f>INDEX(SUM!D:D,MATCH(SUM!$F$3,SUM!B:B,0),0)</f>
        <v>P085</v>
      </c>
      <c r="E2718" s="116">
        <v>2020</v>
      </c>
      <c r="F2718" s="112" t="s">
        <v>8886</v>
      </c>
      <c r="G2718" s="117" t="s">
        <v>16446</v>
      </c>
      <c r="H2718" s="114" t="s">
        <v>6740</v>
      </c>
      <c r="I2718" s="113">
        <f>'20'!J99</f>
        <v>0</v>
      </c>
      <c r="N2718" s="112" t="s">
        <v>5925</v>
      </c>
      <c r="O2718" s="112">
        <v>72100432</v>
      </c>
      <c r="P2718" s="112" t="s">
        <v>2306</v>
      </c>
    </row>
    <row r="2719" spans="2:16" ht="12.75">
      <c r="B2719" s="114" t="str">
        <f>INDEX(SUM!D:D,MATCH(SUM!$F$3,SUM!B:B,0),0)</f>
        <v>P085</v>
      </c>
      <c r="E2719" s="116">
        <v>2020</v>
      </c>
      <c r="F2719" s="112" t="s">
        <v>8887</v>
      </c>
      <c r="G2719" s="117" t="s">
        <v>16447</v>
      </c>
      <c r="H2719" s="114" t="s">
        <v>6740</v>
      </c>
      <c r="I2719" s="113">
        <f>'20'!J100</f>
        <v>0</v>
      </c>
      <c r="N2719" s="112" t="s">
        <v>5926</v>
      </c>
      <c r="O2719" s="112">
        <v>72100433</v>
      </c>
      <c r="P2719" s="112" t="s">
        <v>5478</v>
      </c>
    </row>
    <row r="2720" spans="2:16" ht="12.75">
      <c r="B2720" s="114" t="str">
        <f>INDEX(SUM!D:D,MATCH(SUM!$F$3,SUM!B:B,0),0)</f>
        <v>P085</v>
      </c>
      <c r="E2720" s="116">
        <v>2020</v>
      </c>
      <c r="F2720" s="112" t="s">
        <v>8888</v>
      </c>
      <c r="G2720" s="117" t="s">
        <v>16448</v>
      </c>
      <c r="H2720" s="114" t="s">
        <v>6741</v>
      </c>
      <c r="I2720" s="113">
        <f>'20'!K11</f>
        <v>6</v>
      </c>
      <c r="N2720" s="112" t="s">
        <v>5927</v>
      </c>
      <c r="O2720" s="112">
        <v>72100434</v>
      </c>
      <c r="P2720" s="112" t="s">
        <v>5480</v>
      </c>
    </row>
    <row r="2721" spans="2:16" ht="12.75">
      <c r="B2721" s="114" t="str">
        <f>INDEX(SUM!D:D,MATCH(SUM!$F$3,SUM!B:B,0),0)</f>
        <v>P085</v>
      </c>
      <c r="E2721" s="116">
        <v>2020</v>
      </c>
      <c r="F2721" s="112" t="s">
        <v>8889</v>
      </c>
      <c r="G2721" s="117" t="s">
        <v>16449</v>
      </c>
      <c r="H2721" s="114" t="s">
        <v>6741</v>
      </c>
      <c r="I2721" s="113">
        <f>'20'!K12</f>
        <v>0</v>
      </c>
      <c r="N2721" s="112" t="s">
        <v>5928</v>
      </c>
      <c r="O2721" s="112">
        <v>72100442</v>
      </c>
      <c r="P2721" s="112" t="s">
        <v>2310</v>
      </c>
    </row>
    <row r="2722" spans="2:16" ht="12.75">
      <c r="B2722" s="114" t="str">
        <f>INDEX(SUM!D:D,MATCH(SUM!$F$3,SUM!B:B,0),0)</f>
        <v>P085</v>
      </c>
      <c r="E2722" s="116">
        <v>2020</v>
      </c>
      <c r="F2722" s="112" t="s">
        <v>8890</v>
      </c>
      <c r="G2722" s="117" t="s">
        <v>16450</v>
      </c>
      <c r="H2722" s="114" t="s">
        <v>6741</v>
      </c>
      <c r="I2722" s="113">
        <f>'20'!K13</f>
        <v>0</v>
      </c>
      <c r="N2722" s="112" t="s">
        <v>5929</v>
      </c>
      <c r="O2722" s="112">
        <v>72100443</v>
      </c>
      <c r="P2722" s="112" t="s">
        <v>5482</v>
      </c>
    </row>
    <row r="2723" spans="2:16" ht="12.75">
      <c r="B2723" s="114" t="str">
        <f>INDEX(SUM!D:D,MATCH(SUM!$F$3,SUM!B:B,0),0)</f>
        <v>P085</v>
      </c>
      <c r="E2723" s="116">
        <v>2020</v>
      </c>
      <c r="F2723" s="112" t="s">
        <v>8891</v>
      </c>
      <c r="G2723" s="117" t="s">
        <v>16451</v>
      </c>
      <c r="H2723" s="114" t="s">
        <v>6741</v>
      </c>
      <c r="I2723" s="113">
        <f>'20'!K14</f>
        <v>0</v>
      </c>
      <c r="N2723" s="112" t="s">
        <v>5930</v>
      </c>
      <c r="O2723" s="112">
        <v>72100444</v>
      </c>
      <c r="P2723" s="112" t="s">
        <v>5484</v>
      </c>
    </row>
    <row r="2724" spans="2:16" ht="12.75">
      <c r="B2724" s="114" t="str">
        <f>INDEX(SUM!D:D,MATCH(SUM!$F$3,SUM!B:B,0),0)</f>
        <v>P085</v>
      </c>
      <c r="E2724" s="116">
        <v>2020</v>
      </c>
      <c r="F2724" s="112" t="s">
        <v>8892</v>
      </c>
      <c r="G2724" s="117" t="s">
        <v>16452</v>
      </c>
      <c r="H2724" s="114" t="s">
        <v>6741</v>
      </c>
      <c r="I2724" s="113">
        <f>'20'!K15</f>
        <v>0</v>
      </c>
      <c r="N2724" s="112" t="s">
        <v>5931</v>
      </c>
      <c r="O2724" s="112">
        <v>72100453</v>
      </c>
      <c r="P2724" s="112" t="s">
        <v>5488</v>
      </c>
    </row>
    <row r="2725" spans="2:16" ht="12.75">
      <c r="B2725" s="114" t="str">
        <f>INDEX(SUM!D:D,MATCH(SUM!$F$3,SUM!B:B,0),0)</f>
        <v>P085</v>
      </c>
      <c r="E2725" s="116">
        <v>2020</v>
      </c>
      <c r="F2725" s="112" t="s">
        <v>8893</v>
      </c>
      <c r="G2725" s="117" t="s">
        <v>16453</v>
      </c>
      <c r="H2725" s="114" t="s">
        <v>6741</v>
      </c>
      <c r="I2725" s="113">
        <f>'20'!K16</f>
        <v>0</v>
      </c>
      <c r="N2725" s="112" t="s">
        <v>5932</v>
      </c>
      <c r="O2725" s="112">
        <v>72100454</v>
      </c>
      <c r="P2725" s="112" t="s">
        <v>5490</v>
      </c>
    </row>
    <row r="2726" spans="2:16" ht="12.75">
      <c r="B2726" s="114" t="str">
        <f>INDEX(SUM!D:D,MATCH(SUM!$F$3,SUM!B:B,0),0)</f>
        <v>P085</v>
      </c>
      <c r="E2726" s="116">
        <v>2020</v>
      </c>
      <c r="F2726" s="112" t="s">
        <v>8894</v>
      </c>
      <c r="G2726" s="117" t="s">
        <v>16454</v>
      </c>
      <c r="H2726" s="114" t="s">
        <v>6741</v>
      </c>
      <c r="I2726" s="113">
        <f>'20'!K17</f>
        <v>0</v>
      </c>
      <c r="N2726" s="112" t="s">
        <v>5933</v>
      </c>
      <c r="O2726" s="112">
        <v>72100461</v>
      </c>
      <c r="P2726" s="112" t="s">
        <v>2312</v>
      </c>
    </row>
    <row r="2727" spans="2:16" ht="12.75">
      <c r="B2727" s="114" t="str">
        <f>INDEX(SUM!D:D,MATCH(SUM!$F$3,SUM!B:B,0),0)</f>
        <v>P085</v>
      </c>
      <c r="E2727" s="116">
        <v>2020</v>
      </c>
      <c r="F2727" s="112" t="s">
        <v>8895</v>
      </c>
      <c r="G2727" s="117" t="s">
        <v>16455</v>
      </c>
      <c r="H2727" s="114" t="s">
        <v>6741</v>
      </c>
      <c r="I2727" s="113">
        <f>'20'!K18</f>
        <v>0</v>
      </c>
      <c r="N2727" s="112" t="s">
        <v>5934</v>
      </c>
      <c r="O2727" s="112">
        <v>72100462</v>
      </c>
      <c r="P2727" s="112" t="s">
        <v>2314</v>
      </c>
    </row>
    <row r="2728" spans="2:16" ht="12.75">
      <c r="B2728" s="114" t="str">
        <f>INDEX(SUM!D:D,MATCH(SUM!$F$3,SUM!B:B,0),0)</f>
        <v>P085</v>
      </c>
      <c r="E2728" s="116">
        <v>2020</v>
      </c>
      <c r="F2728" s="112" t="s">
        <v>8896</v>
      </c>
      <c r="G2728" s="117" t="s">
        <v>16456</v>
      </c>
      <c r="H2728" s="114" t="s">
        <v>6741</v>
      </c>
      <c r="I2728" s="113">
        <f>'20'!K19</f>
        <v>0</v>
      </c>
      <c r="N2728" s="112" t="s">
        <v>5935</v>
      </c>
      <c r="O2728" s="112">
        <v>72100463</v>
      </c>
      <c r="P2728" s="112" t="s">
        <v>5492</v>
      </c>
    </row>
    <row r="2729" spans="2:16" ht="12.75">
      <c r="B2729" s="114" t="str">
        <f>INDEX(SUM!D:D,MATCH(SUM!$F$3,SUM!B:B,0),0)</f>
        <v>P085</v>
      </c>
      <c r="E2729" s="116">
        <v>2020</v>
      </c>
      <c r="F2729" s="112" t="s">
        <v>8897</v>
      </c>
      <c r="G2729" s="117" t="s">
        <v>16457</v>
      </c>
      <c r="H2729" s="114" t="s">
        <v>6741</v>
      </c>
      <c r="I2729" s="113">
        <f>'20'!K20</f>
        <v>0</v>
      </c>
      <c r="N2729" s="112" t="s">
        <v>5936</v>
      </c>
      <c r="O2729" s="112">
        <v>72100464</v>
      </c>
      <c r="P2729" s="112" t="s">
        <v>5494</v>
      </c>
    </row>
    <row r="2730" spans="2:16" ht="12.75">
      <c r="B2730" s="114" t="str">
        <f>INDEX(SUM!D:D,MATCH(SUM!$F$3,SUM!B:B,0),0)</f>
        <v>P085</v>
      </c>
      <c r="E2730" s="116">
        <v>2020</v>
      </c>
      <c r="F2730" s="112" t="s">
        <v>8898</v>
      </c>
      <c r="G2730" s="117" t="s">
        <v>16458</v>
      </c>
      <c r="H2730" s="114" t="s">
        <v>6741</v>
      </c>
      <c r="I2730" s="113">
        <f>'20'!K21</f>
        <v>0</v>
      </c>
      <c r="N2730" s="112" t="s">
        <v>5937</v>
      </c>
      <c r="O2730" s="112">
        <v>72100471</v>
      </c>
      <c r="P2730" s="112" t="s">
        <v>2316</v>
      </c>
    </row>
    <row r="2731" spans="2:16" ht="12.75">
      <c r="B2731" s="114" t="str">
        <f>INDEX(SUM!D:D,MATCH(SUM!$F$3,SUM!B:B,0),0)</f>
        <v>P085</v>
      </c>
      <c r="E2731" s="116">
        <v>2020</v>
      </c>
      <c r="F2731" s="112" t="s">
        <v>8899</v>
      </c>
      <c r="G2731" s="117" t="s">
        <v>16459</v>
      </c>
      <c r="H2731" s="114" t="s">
        <v>6741</v>
      </c>
      <c r="I2731" s="113">
        <f>'20'!K22</f>
        <v>0</v>
      </c>
      <c r="N2731" s="112" t="s">
        <v>5938</v>
      </c>
      <c r="O2731" s="112">
        <v>72100472</v>
      </c>
      <c r="P2731" s="112" t="s">
        <v>2318</v>
      </c>
    </row>
    <row r="2732" spans="2:16" ht="12.75">
      <c r="B2732" s="114" t="str">
        <f>INDEX(SUM!D:D,MATCH(SUM!$F$3,SUM!B:B,0),0)</f>
        <v>P085</v>
      </c>
      <c r="E2732" s="116">
        <v>2020</v>
      </c>
      <c r="F2732" s="112" t="s">
        <v>8900</v>
      </c>
      <c r="G2732" s="117" t="s">
        <v>16460</v>
      </c>
      <c r="H2732" s="114" t="s">
        <v>6741</v>
      </c>
      <c r="I2732" s="113">
        <f>'20'!K23</f>
        <v>0</v>
      </c>
      <c r="N2732" s="112" t="s">
        <v>5939</v>
      </c>
      <c r="O2732" s="112">
        <v>72100473</v>
      </c>
      <c r="P2732" s="112" t="s">
        <v>5496</v>
      </c>
    </row>
    <row r="2733" spans="2:16" ht="12.75">
      <c r="B2733" s="114" t="str">
        <f>INDEX(SUM!D:D,MATCH(SUM!$F$3,SUM!B:B,0),0)</f>
        <v>P085</v>
      </c>
      <c r="E2733" s="116">
        <v>2020</v>
      </c>
      <c r="F2733" s="112" t="s">
        <v>8901</v>
      </c>
      <c r="G2733" s="117" t="s">
        <v>16461</v>
      </c>
      <c r="H2733" s="114" t="s">
        <v>6741</v>
      </c>
      <c r="I2733" s="113">
        <f>'20'!K24</f>
        <v>0</v>
      </c>
      <c r="N2733" s="112" t="s">
        <v>5940</v>
      </c>
      <c r="O2733" s="112">
        <v>72100474</v>
      </c>
      <c r="P2733" s="112" t="s">
        <v>5498</v>
      </c>
    </row>
    <row r="2734" spans="2:16" ht="12.75">
      <c r="B2734" s="114" t="str">
        <f>INDEX(SUM!D:D,MATCH(SUM!$F$3,SUM!B:B,0),0)</f>
        <v>P085</v>
      </c>
      <c r="E2734" s="116">
        <v>2020</v>
      </c>
      <c r="F2734" s="112" t="s">
        <v>8902</v>
      </c>
      <c r="G2734" s="117" t="s">
        <v>16462</v>
      </c>
      <c r="H2734" s="114" t="s">
        <v>6741</v>
      </c>
      <c r="I2734" s="113">
        <f>'20'!K25</f>
        <v>0</v>
      </c>
      <c r="N2734" s="112" t="s">
        <v>5941</v>
      </c>
      <c r="O2734" s="112">
        <v>72100481</v>
      </c>
      <c r="P2734" s="112" t="s">
        <v>5500</v>
      </c>
    </row>
    <row r="2735" spans="2:16" ht="12.75">
      <c r="B2735" s="114" t="str">
        <f>INDEX(SUM!D:D,MATCH(SUM!$F$3,SUM!B:B,0),0)</f>
        <v>P085</v>
      </c>
      <c r="E2735" s="116">
        <v>2020</v>
      </c>
      <c r="F2735" s="112" t="s">
        <v>8903</v>
      </c>
      <c r="G2735" s="117" t="s">
        <v>16463</v>
      </c>
      <c r="H2735" s="114" t="s">
        <v>6741</v>
      </c>
      <c r="I2735" s="113">
        <f>'20'!K26</f>
        <v>0</v>
      </c>
      <c r="N2735" s="112" t="s">
        <v>5942</v>
      </c>
      <c r="O2735" s="112">
        <v>72100482</v>
      </c>
      <c r="P2735" s="112" t="s">
        <v>5502</v>
      </c>
    </row>
    <row r="2736" spans="2:16" ht="12.75">
      <c r="B2736" s="114" t="str">
        <f>INDEX(SUM!D:D,MATCH(SUM!$F$3,SUM!B:B,0),0)</f>
        <v>P085</v>
      </c>
      <c r="E2736" s="116">
        <v>2020</v>
      </c>
      <c r="F2736" s="112" t="s">
        <v>8904</v>
      </c>
      <c r="G2736" s="117" t="s">
        <v>16464</v>
      </c>
      <c r="H2736" s="114" t="s">
        <v>6741</v>
      </c>
      <c r="I2736" s="113">
        <f>'20'!K27</f>
        <v>0</v>
      </c>
      <c r="N2736" s="112" t="s">
        <v>5943</v>
      </c>
      <c r="O2736" s="112">
        <v>72100483</v>
      </c>
      <c r="P2736" s="112" t="s">
        <v>5504</v>
      </c>
    </row>
    <row r="2737" spans="2:16" ht="12.75">
      <c r="B2737" s="114" t="str">
        <f>INDEX(SUM!D:D,MATCH(SUM!$F$3,SUM!B:B,0),0)</f>
        <v>P085</v>
      </c>
      <c r="E2737" s="116">
        <v>2020</v>
      </c>
      <c r="F2737" s="112" t="s">
        <v>8905</v>
      </c>
      <c r="G2737" s="117" t="s">
        <v>16465</v>
      </c>
      <c r="H2737" s="114" t="s">
        <v>6741</v>
      </c>
      <c r="I2737" s="113">
        <f>'20'!K28</f>
        <v>0</v>
      </c>
      <c r="N2737" s="112" t="s">
        <v>5944</v>
      </c>
      <c r="O2737" s="112">
        <v>72100484</v>
      </c>
      <c r="P2737" s="112" t="s">
        <v>5506</v>
      </c>
    </row>
    <row r="2738" spans="2:16" ht="12.75">
      <c r="B2738" s="114" t="str">
        <f>INDEX(SUM!D:D,MATCH(SUM!$F$3,SUM!B:B,0),0)</f>
        <v>P085</v>
      </c>
      <c r="E2738" s="116">
        <v>2020</v>
      </c>
      <c r="F2738" s="112" t="s">
        <v>8906</v>
      </c>
      <c r="G2738" s="117" t="s">
        <v>16466</v>
      </c>
      <c r="H2738" s="114" t="s">
        <v>6741</v>
      </c>
      <c r="I2738" s="113">
        <f>'20'!K29</f>
        <v>0</v>
      </c>
      <c r="N2738" s="112" t="s">
        <v>5945</v>
      </c>
      <c r="O2738" s="112">
        <v>72100631</v>
      </c>
      <c r="P2738" s="112" t="s">
        <v>5508</v>
      </c>
    </row>
    <row r="2739" spans="2:16" ht="12.75">
      <c r="B2739" s="114" t="str">
        <f>INDEX(SUM!D:D,MATCH(SUM!$F$3,SUM!B:B,0),0)</f>
        <v>P085</v>
      </c>
      <c r="E2739" s="116">
        <v>2020</v>
      </c>
      <c r="F2739" s="112" t="s">
        <v>8907</v>
      </c>
      <c r="G2739" s="117" t="s">
        <v>16467</v>
      </c>
      <c r="H2739" s="114" t="s">
        <v>6741</v>
      </c>
      <c r="I2739" s="113">
        <f>'20'!K30</f>
        <v>0</v>
      </c>
      <c r="N2739" s="112" t="s">
        <v>5946</v>
      </c>
      <c r="O2739" s="112">
        <v>72100632</v>
      </c>
      <c r="P2739" s="112" t="s">
        <v>5510</v>
      </c>
    </row>
    <row r="2740" spans="2:16" ht="12.75">
      <c r="B2740" s="114" t="str">
        <f>INDEX(SUM!D:D,MATCH(SUM!$F$3,SUM!B:B,0),0)</f>
        <v>P085</v>
      </c>
      <c r="E2740" s="116">
        <v>2020</v>
      </c>
      <c r="F2740" s="112" t="s">
        <v>8908</v>
      </c>
      <c r="G2740" s="117" t="s">
        <v>16468</v>
      </c>
      <c r="H2740" s="114" t="s">
        <v>6741</v>
      </c>
      <c r="I2740" s="113">
        <f>'20'!K31</f>
        <v>0</v>
      </c>
      <c r="N2740" s="112" t="s">
        <v>5947</v>
      </c>
      <c r="O2740" s="112">
        <v>72100633</v>
      </c>
      <c r="P2740" s="112" t="s">
        <v>5512</v>
      </c>
    </row>
    <row r="2741" spans="2:16" ht="12.75">
      <c r="B2741" s="114" t="str">
        <f>INDEX(SUM!D:D,MATCH(SUM!$F$3,SUM!B:B,0),0)</f>
        <v>P085</v>
      </c>
      <c r="E2741" s="116">
        <v>2020</v>
      </c>
      <c r="F2741" s="112" t="s">
        <v>8909</v>
      </c>
      <c r="G2741" s="117" t="s">
        <v>16469</v>
      </c>
      <c r="H2741" s="114" t="s">
        <v>6741</v>
      </c>
      <c r="I2741" s="113">
        <f>'20'!K32</f>
        <v>0</v>
      </c>
      <c r="N2741" s="112" t="s">
        <v>5948</v>
      </c>
      <c r="O2741" s="112">
        <v>72100634</v>
      </c>
      <c r="P2741" s="112" t="s">
        <v>5514</v>
      </c>
    </row>
    <row r="2742" spans="2:16" ht="12.75">
      <c r="B2742" s="114" t="str">
        <f>INDEX(SUM!D:D,MATCH(SUM!$F$3,SUM!B:B,0),0)</f>
        <v>P085</v>
      </c>
      <c r="E2742" s="116">
        <v>2020</v>
      </c>
      <c r="F2742" s="112" t="s">
        <v>8910</v>
      </c>
      <c r="G2742" s="117" t="s">
        <v>16470</v>
      </c>
      <c r="H2742" s="114" t="s">
        <v>6741</v>
      </c>
      <c r="I2742" s="113">
        <f>'20'!K33</f>
        <v>0</v>
      </c>
      <c r="N2742" s="112" t="s">
        <v>5949</v>
      </c>
      <c r="O2742" s="112">
        <v>72109913</v>
      </c>
      <c r="P2742" s="112" t="s">
        <v>2324</v>
      </c>
    </row>
    <row r="2743" spans="2:16" ht="12.75">
      <c r="B2743" s="114" t="str">
        <f>INDEX(SUM!D:D,MATCH(SUM!$F$3,SUM!B:B,0),0)</f>
        <v>P085</v>
      </c>
      <c r="E2743" s="116">
        <v>2020</v>
      </c>
      <c r="F2743" s="112" t="s">
        <v>8911</v>
      </c>
      <c r="G2743" s="117" t="s">
        <v>16471</v>
      </c>
      <c r="H2743" s="114" t="s">
        <v>6741</v>
      </c>
      <c r="I2743" s="113">
        <f>'20'!K34</f>
        <v>0</v>
      </c>
      <c r="N2743" s="112" t="s">
        <v>5950</v>
      </c>
      <c r="O2743" s="112">
        <v>72109914</v>
      </c>
      <c r="P2743" s="112" t="s">
        <v>5516</v>
      </c>
    </row>
    <row r="2744" spans="2:16" ht="12.75">
      <c r="B2744" s="114" t="str">
        <f>INDEX(SUM!D:D,MATCH(SUM!$F$3,SUM!B:B,0),0)</f>
        <v>P085</v>
      </c>
      <c r="E2744" s="116">
        <v>2020</v>
      </c>
      <c r="F2744" s="112" t="s">
        <v>8912</v>
      </c>
      <c r="G2744" s="117" t="s">
        <v>16472</v>
      </c>
      <c r="H2744" s="114" t="s">
        <v>6741</v>
      </c>
      <c r="I2744" s="113">
        <f>'20'!K35</f>
        <v>0</v>
      </c>
      <c r="N2744" s="112" t="s">
        <v>5951</v>
      </c>
      <c r="O2744" s="112">
        <v>72180121</v>
      </c>
      <c r="P2744" s="112" t="s">
        <v>2330</v>
      </c>
    </row>
    <row r="2745" spans="2:16" ht="12.75">
      <c r="B2745" s="114" t="str">
        <f>INDEX(SUM!D:D,MATCH(SUM!$F$3,SUM!B:B,0),0)</f>
        <v>P085</v>
      </c>
      <c r="E2745" s="116">
        <v>2020</v>
      </c>
      <c r="F2745" s="112" t="s">
        <v>8913</v>
      </c>
      <c r="G2745" s="117" t="s">
        <v>16473</v>
      </c>
      <c r="H2745" s="114" t="s">
        <v>6741</v>
      </c>
      <c r="I2745" s="113">
        <f>'20'!K36</f>
        <v>0</v>
      </c>
      <c r="N2745" s="112" t="s">
        <v>5952</v>
      </c>
      <c r="O2745" s="112">
        <v>72180131</v>
      </c>
      <c r="P2745" s="112" t="s">
        <v>2332</v>
      </c>
    </row>
    <row r="2746" spans="2:16" ht="12.75">
      <c r="B2746" s="114" t="str">
        <f>INDEX(SUM!D:D,MATCH(SUM!$F$3,SUM!B:B,0),0)</f>
        <v>P085</v>
      </c>
      <c r="E2746" s="116">
        <v>2020</v>
      </c>
      <c r="F2746" s="112" t="s">
        <v>8914</v>
      </c>
      <c r="G2746" s="117" t="s">
        <v>16474</v>
      </c>
      <c r="H2746" s="114" t="s">
        <v>6741</v>
      </c>
      <c r="I2746" s="113">
        <f>'20'!K37</f>
        <v>0</v>
      </c>
      <c r="N2746" s="112" t="s">
        <v>5953</v>
      </c>
      <c r="O2746" s="112">
        <v>72200000</v>
      </c>
      <c r="P2746" s="112" t="s">
        <v>2334</v>
      </c>
    </row>
    <row r="2747" spans="2:16" ht="12.75">
      <c r="B2747" s="114" t="str">
        <f>INDEX(SUM!D:D,MATCH(SUM!$F$3,SUM!B:B,0),0)</f>
        <v>P085</v>
      </c>
      <c r="E2747" s="116">
        <v>2020</v>
      </c>
      <c r="F2747" s="112" t="s">
        <v>8915</v>
      </c>
      <c r="G2747" s="117" t="s">
        <v>16475</v>
      </c>
      <c r="H2747" s="114" t="s">
        <v>6741</v>
      </c>
      <c r="I2747" s="113">
        <f>'20'!K38</f>
        <v>0</v>
      </c>
      <c r="N2747" s="112" t="s">
        <v>5954</v>
      </c>
      <c r="O2747" s="112">
        <v>72209911</v>
      </c>
      <c r="P2747" s="112" t="s">
        <v>2336</v>
      </c>
    </row>
    <row r="2748" spans="2:16" ht="12.75">
      <c r="B2748" s="114" t="str">
        <f>INDEX(SUM!D:D,MATCH(SUM!$F$3,SUM!B:B,0),0)</f>
        <v>P085</v>
      </c>
      <c r="E2748" s="116">
        <v>2020</v>
      </c>
      <c r="F2748" s="112" t="s">
        <v>8916</v>
      </c>
      <c r="G2748" s="117" t="s">
        <v>16476</v>
      </c>
      <c r="H2748" s="114" t="s">
        <v>6741</v>
      </c>
      <c r="I2748" s="113">
        <f>'20'!K39</f>
        <v>0</v>
      </c>
      <c r="N2748" s="112" t="s">
        <v>5955</v>
      </c>
      <c r="O2748" s="112">
        <v>72209912</v>
      </c>
      <c r="P2748" s="112" t="s">
        <v>2338</v>
      </c>
    </row>
    <row r="2749" spans="2:16" ht="12.75">
      <c r="B2749" s="114" t="str">
        <f>INDEX(SUM!D:D,MATCH(SUM!$F$3,SUM!B:B,0),0)</f>
        <v>P085</v>
      </c>
      <c r="E2749" s="116">
        <v>2020</v>
      </c>
      <c r="F2749" s="112" t="s">
        <v>8917</v>
      </c>
      <c r="G2749" s="117" t="s">
        <v>16477</v>
      </c>
      <c r="H2749" s="114" t="s">
        <v>6741</v>
      </c>
      <c r="I2749" s="113">
        <f>'20'!K40</f>
        <v>0</v>
      </c>
      <c r="N2749" s="112" t="s">
        <v>5956</v>
      </c>
      <c r="O2749" s="112">
        <v>72209913</v>
      </c>
      <c r="P2749" s="112" t="s">
        <v>2340</v>
      </c>
    </row>
    <row r="2750" spans="2:16" ht="12.75">
      <c r="B2750" s="114" t="str">
        <f>INDEX(SUM!D:D,MATCH(SUM!$F$3,SUM!B:B,0),0)</f>
        <v>P085</v>
      </c>
      <c r="E2750" s="116">
        <v>2020</v>
      </c>
      <c r="F2750" s="112" t="s">
        <v>8918</v>
      </c>
      <c r="G2750" s="117" t="s">
        <v>16478</v>
      </c>
      <c r="H2750" s="114" t="s">
        <v>6741</v>
      </c>
      <c r="I2750" s="113">
        <f>'20'!K41</f>
        <v>0</v>
      </c>
      <c r="N2750" s="112" t="s">
        <v>5957</v>
      </c>
      <c r="O2750" s="112">
        <v>72209914</v>
      </c>
      <c r="P2750" s="112" t="s">
        <v>5518</v>
      </c>
    </row>
    <row r="2751" spans="2:16" ht="12.75">
      <c r="B2751" s="114" t="str">
        <f>INDEX(SUM!D:D,MATCH(SUM!$F$3,SUM!B:B,0),0)</f>
        <v>P085</v>
      </c>
      <c r="E2751" s="116">
        <v>2020</v>
      </c>
      <c r="F2751" s="112" t="s">
        <v>8919</v>
      </c>
      <c r="G2751" s="117" t="s">
        <v>16479</v>
      </c>
      <c r="H2751" s="114" t="s">
        <v>6741</v>
      </c>
      <c r="I2751" s="113">
        <f>'20'!K42</f>
        <v>0</v>
      </c>
      <c r="N2751" s="112" t="s">
        <v>5958</v>
      </c>
      <c r="O2751" s="112">
        <v>72400000</v>
      </c>
      <c r="P2751" s="112" t="s">
        <v>2342</v>
      </c>
    </row>
    <row r="2752" spans="2:16" ht="12.75">
      <c r="B2752" s="114" t="str">
        <f>INDEX(SUM!D:D,MATCH(SUM!$F$3,SUM!B:B,0),0)</f>
        <v>P085</v>
      </c>
      <c r="E2752" s="116">
        <v>2020</v>
      </c>
      <c r="F2752" s="112" t="s">
        <v>8920</v>
      </c>
      <c r="G2752" s="117" t="s">
        <v>16480</v>
      </c>
      <c r="H2752" s="114" t="s">
        <v>6741</v>
      </c>
      <c r="I2752" s="113">
        <f>'20'!K43</f>
        <v>0</v>
      </c>
      <c r="N2752" s="112" t="s">
        <v>5959</v>
      </c>
      <c r="O2752" s="112">
        <v>72400011</v>
      </c>
      <c r="P2752" s="112" t="s">
        <v>2344</v>
      </c>
    </row>
    <row r="2753" spans="2:16" ht="12.75">
      <c r="B2753" s="114" t="str">
        <f>INDEX(SUM!D:D,MATCH(SUM!$F$3,SUM!B:B,0),0)</f>
        <v>P085</v>
      </c>
      <c r="E2753" s="116">
        <v>2020</v>
      </c>
      <c r="F2753" s="112" t="s">
        <v>8921</v>
      </c>
      <c r="G2753" s="117" t="s">
        <v>16481</v>
      </c>
      <c r="H2753" s="114" t="s">
        <v>6741</v>
      </c>
      <c r="I2753" s="113">
        <f>'20'!K44</f>
        <v>0</v>
      </c>
      <c r="N2753" s="112" t="s">
        <v>5960</v>
      </c>
      <c r="O2753" s="112">
        <v>73000000</v>
      </c>
      <c r="P2753" s="112" t="s">
        <v>161</v>
      </c>
    </row>
    <row r="2754" spans="2:16" ht="12.75">
      <c r="B2754" s="114" t="str">
        <f>INDEX(SUM!D:D,MATCH(SUM!$F$3,SUM!B:B,0),0)</f>
        <v>P085</v>
      </c>
      <c r="E2754" s="116">
        <v>2020</v>
      </c>
      <c r="F2754" s="112" t="s">
        <v>8922</v>
      </c>
      <c r="G2754" s="117" t="s">
        <v>16482</v>
      </c>
      <c r="H2754" s="114" t="s">
        <v>6741</v>
      </c>
      <c r="I2754" s="113">
        <f>'20'!K45</f>
        <v>0</v>
      </c>
      <c r="N2754" s="112" t="s">
        <v>5961</v>
      </c>
      <c r="O2754" s="112">
        <v>73100000</v>
      </c>
      <c r="P2754" s="112" t="s">
        <v>2347</v>
      </c>
    </row>
    <row r="2755" spans="2:16" ht="12.75">
      <c r="B2755" s="114" t="str">
        <f>INDEX(SUM!D:D,MATCH(SUM!$F$3,SUM!B:B,0),0)</f>
        <v>P085</v>
      </c>
      <c r="E2755" s="116">
        <v>2020</v>
      </c>
      <c r="F2755" s="112" t="s">
        <v>8923</v>
      </c>
      <c r="G2755" s="117" t="s">
        <v>16483</v>
      </c>
      <c r="H2755" s="114" t="s">
        <v>6741</v>
      </c>
      <c r="I2755" s="113">
        <f>'20'!K46</f>
        <v>0</v>
      </c>
      <c r="N2755" s="112" t="s">
        <v>5962</v>
      </c>
      <c r="O2755" s="112">
        <v>73100111</v>
      </c>
      <c r="P2755" s="112" t="s">
        <v>2349</v>
      </c>
    </row>
    <row r="2756" spans="2:16" ht="12.75">
      <c r="B2756" s="114" t="str">
        <f>INDEX(SUM!D:D,MATCH(SUM!$F$3,SUM!B:B,0),0)</f>
        <v>P085</v>
      </c>
      <c r="E2756" s="116">
        <v>2020</v>
      </c>
      <c r="F2756" s="112" t="s">
        <v>8924</v>
      </c>
      <c r="G2756" s="117" t="s">
        <v>16484</v>
      </c>
      <c r="H2756" s="114" t="s">
        <v>6741</v>
      </c>
      <c r="I2756" s="113">
        <f>'20'!K47</f>
        <v>0</v>
      </c>
      <c r="N2756" s="112" t="s">
        <v>5963</v>
      </c>
      <c r="O2756" s="112">
        <v>73100112</v>
      </c>
      <c r="P2756" s="112" t="s">
        <v>2351</v>
      </c>
    </row>
    <row r="2757" spans="2:16" ht="12.75">
      <c r="B2757" s="114" t="str">
        <f>INDEX(SUM!D:D,MATCH(SUM!$F$3,SUM!B:B,0),0)</f>
        <v>P085</v>
      </c>
      <c r="E2757" s="116">
        <v>2020</v>
      </c>
      <c r="F2757" s="112" t="s">
        <v>8925</v>
      </c>
      <c r="G2757" s="117" t="s">
        <v>16485</v>
      </c>
      <c r="H2757" s="114" t="s">
        <v>6741</v>
      </c>
      <c r="I2757" s="113">
        <f>'20'!K48</f>
        <v>0</v>
      </c>
      <c r="N2757" s="112" t="s">
        <v>5964</v>
      </c>
      <c r="O2757" s="112">
        <v>73100113</v>
      </c>
      <c r="P2757" s="112" t="s">
        <v>2353</v>
      </c>
    </row>
    <row r="2758" spans="2:16" ht="12.75">
      <c r="B2758" s="114" t="str">
        <f>INDEX(SUM!D:D,MATCH(SUM!$F$3,SUM!B:B,0),0)</f>
        <v>P085</v>
      </c>
      <c r="E2758" s="116">
        <v>2020</v>
      </c>
      <c r="F2758" s="112" t="s">
        <v>8926</v>
      </c>
      <c r="G2758" s="117" t="s">
        <v>16486</v>
      </c>
      <c r="H2758" s="114" t="s">
        <v>6741</v>
      </c>
      <c r="I2758" s="113">
        <f>'20'!K49</f>
        <v>0</v>
      </c>
      <c r="N2758" s="112" t="s">
        <v>5965</v>
      </c>
      <c r="O2758" s="112">
        <v>73100114</v>
      </c>
      <c r="P2758" s="112" t="s">
        <v>5520</v>
      </c>
    </row>
    <row r="2759" spans="2:16" ht="12.75">
      <c r="B2759" s="114" t="str">
        <f>INDEX(SUM!D:D,MATCH(SUM!$F$3,SUM!B:B,0),0)</f>
        <v>P085</v>
      </c>
      <c r="E2759" s="116">
        <v>2020</v>
      </c>
      <c r="F2759" s="112" t="s">
        <v>8927</v>
      </c>
      <c r="G2759" s="117" t="s">
        <v>16487</v>
      </c>
      <c r="H2759" s="114" t="s">
        <v>6741</v>
      </c>
      <c r="I2759" s="113">
        <f>'20'!K50</f>
        <v>0</v>
      </c>
      <c r="N2759" s="112" t="s">
        <v>5966</v>
      </c>
      <c r="O2759" s="112">
        <v>73100121</v>
      </c>
      <c r="P2759" s="112" t="s">
        <v>2355</v>
      </c>
    </row>
    <row r="2760" spans="2:16" ht="12.75">
      <c r="B2760" s="114" t="str">
        <f>INDEX(SUM!D:D,MATCH(SUM!$F$3,SUM!B:B,0),0)</f>
        <v>P085</v>
      </c>
      <c r="E2760" s="116">
        <v>2020</v>
      </c>
      <c r="F2760" s="112" t="s">
        <v>8928</v>
      </c>
      <c r="G2760" s="117" t="s">
        <v>16488</v>
      </c>
      <c r="H2760" s="114" t="s">
        <v>6741</v>
      </c>
      <c r="I2760" s="113">
        <f>'20'!K51</f>
        <v>0</v>
      </c>
      <c r="N2760" s="112" t="s">
        <v>5967</v>
      </c>
      <c r="O2760" s="112">
        <v>73100122</v>
      </c>
      <c r="P2760" s="112" t="s">
        <v>2357</v>
      </c>
    </row>
    <row r="2761" spans="2:16" ht="12.75">
      <c r="B2761" s="114" t="str">
        <f>INDEX(SUM!D:D,MATCH(SUM!$F$3,SUM!B:B,0),0)</f>
        <v>P085</v>
      </c>
      <c r="E2761" s="116">
        <v>2020</v>
      </c>
      <c r="F2761" s="112" t="s">
        <v>8929</v>
      </c>
      <c r="G2761" s="117" t="s">
        <v>16489</v>
      </c>
      <c r="H2761" s="114" t="s">
        <v>6741</v>
      </c>
      <c r="I2761" s="113">
        <f>'20'!K52</f>
        <v>0</v>
      </c>
      <c r="N2761" s="112" t="s">
        <v>5968</v>
      </c>
      <c r="O2761" s="112">
        <v>73100123</v>
      </c>
      <c r="P2761" s="112" t="s">
        <v>5522</v>
      </c>
    </row>
    <row r="2762" spans="2:16" ht="12.75">
      <c r="B2762" s="114" t="str">
        <f>INDEX(SUM!D:D,MATCH(SUM!$F$3,SUM!B:B,0),0)</f>
        <v>P085</v>
      </c>
      <c r="E2762" s="116">
        <v>2020</v>
      </c>
      <c r="F2762" s="112" t="s">
        <v>8930</v>
      </c>
      <c r="G2762" s="117" t="s">
        <v>16490</v>
      </c>
      <c r="H2762" s="114" t="s">
        <v>6741</v>
      </c>
      <c r="I2762" s="113">
        <f>'20'!K53</f>
        <v>0</v>
      </c>
      <c r="N2762" s="112" t="s">
        <v>5969</v>
      </c>
      <c r="O2762" s="112">
        <v>73100124</v>
      </c>
      <c r="P2762" s="112" t="s">
        <v>5524</v>
      </c>
    </row>
    <row r="2763" spans="2:16" ht="12.75">
      <c r="B2763" s="114" t="str">
        <f>INDEX(SUM!D:D,MATCH(SUM!$F$3,SUM!B:B,0),0)</f>
        <v>P085</v>
      </c>
      <c r="E2763" s="116">
        <v>2020</v>
      </c>
      <c r="F2763" s="112" t="s">
        <v>8931</v>
      </c>
      <c r="G2763" s="117" t="s">
        <v>16491</v>
      </c>
      <c r="H2763" s="114" t="s">
        <v>6741</v>
      </c>
      <c r="I2763" s="113">
        <f>'20'!K54</f>
        <v>0</v>
      </c>
      <c r="N2763" s="112" t="s">
        <v>5970</v>
      </c>
      <c r="O2763" s="112">
        <v>73100211</v>
      </c>
      <c r="P2763" s="112" t="s">
        <v>2359</v>
      </c>
    </row>
    <row r="2764" spans="2:16" ht="12.75">
      <c r="B2764" s="114" t="str">
        <f>INDEX(SUM!D:D,MATCH(SUM!$F$3,SUM!B:B,0),0)</f>
        <v>P085</v>
      </c>
      <c r="E2764" s="116">
        <v>2020</v>
      </c>
      <c r="F2764" s="112" t="s">
        <v>8932</v>
      </c>
      <c r="G2764" s="117" t="s">
        <v>16492</v>
      </c>
      <c r="H2764" s="114" t="s">
        <v>6741</v>
      </c>
      <c r="I2764" s="113">
        <f>'20'!K55</f>
        <v>0</v>
      </c>
      <c r="N2764" s="112" t="s">
        <v>5971</v>
      </c>
      <c r="O2764" s="112">
        <v>73100212</v>
      </c>
      <c r="P2764" s="112" t="s">
        <v>5526</v>
      </c>
    </row>
    <row r="2765" spans="2:16" ht="12.75">
      <c r="B2765" s="114" t="str">
        <f>INDEX(SUM!D:D,MATCH(SUM!$F$3,SUM!B:B,0),0)</f>
        <v>P085</v>
      </c>
      <c r="E2765" s="116">
        <v>2020</v>
      </c>
      <c r="F2765" s="112" t="s">
        <v>8933</v>
      </c>
      <c r="G2765" s="117" t="s">
        <v>16493</v>
      </c>
      <c r="H2765" s="114" t="s">
        <v>6741</v>
      </c>
      <c r="I2765" s="113">
        <f>'20'!K56</f>
        <v>0</v>
      </c>
      <c r="N2765" s="112" t="s">
        <v>5972</v>
      </c>
      <c r="O2765" s="112">
        <v>73100213</v>
      </c>
      <c r="P2765" s="112" t="s">
        <v>5528</v>
      </c>
    </row>
    <row r="2766" spans="2:16" ht="12.75">
      <c r="B2766" s="114" t="str">
        <f>INDEX(SUM!D:D,MATCH(SUM!$F$3,SUM!B:B,0),0)</f>
        <v>P085</v>
      </c>
      <c r="E2766" s="116">
        <v>2020</v>
      </c>
      <c r="F2766" s="112" t="s">
        <v>8934</v>
      </c>
      <c r="G2766" s="117" t="s">
        <v>16494</v>
      </c>
      <c r="H2766" s="114" t="s">
        <v>6741</v>
      </c>
      <c r="I2766" s="113">
        <f>'20'!K57</f>
        <v>0</v>
      </c>
      <c r="N2766" s="112" t="s">
        <v>5973</v>
      </c>
      <c r="O2766" s="112">
        <v>73100214</v>
      </c>
      <c r="P2766" s="112" t="s">
        <v>5530</v>
      </c>
    </row>
    <row r="2767" spans="2:16" ht="12.75">
      <c r="B2767" s="114" t="str">
        <f>INDEX(SUM!D:D,MATCH(SUM!$F$3,SUM!B:B,0),0)</f>
        <v>P085</v>
      </c>
      <c r="E2767" s="116">
        <v>2020</v>
      </c>
      <c r="F2767" s="112" t="s">
        <v>8935</v>
      </c>
      <c r="G2767" s="117" t="s">
        <v>16495</v>
      </c>
      <c r="H2767" s="114" t="s">
        <v>6741</v>
      </c>
      <c r="I2767" s="113">
        <f>'20'!K58</f>
        <v>0</v>
      </c>
      <c r="N2767" s="112" t="s">
        <v>5974</v>
      </c>
      <c r="O2767" s="112">
        <v>73109911</v>
      </c>
      <c r="P2767" s="112" t="s">
        <v>2361</v>
      </c>
    </row>
    <row r="2768" spans="2:16" ht="12.75">
      <c r="B2768" s="114" t="str">
        <f>INDEX(SUM!D:D,MATCH(SUM!$F$3,SUM!B:B,0),0)</f>
        <v>P085</v>
      </c>
      <c r="E2768" s="116">
        <v>2020</v>
      </c>
      <c r="F2768" s="112" t="s">
        <v>8936</v>
      </c>
      <c r="G2768" s="117" t="s">
        <v>16496</v>
      </c>
      <c r="H2768" s="114" t="s">
        <v>6741</v>
      </c>
      <c r="I2768" s="113">
        <f>'20'!K59</f>
        <v>0</v>
      </c>
      <c r="N2768" s="112" t="s">
        <v>5975</v>
      </c>
      <c r="O2768" s="112">
        <v>73109912</v>
      </c>
      <c r="P2768" s="112" t="s">
        <v>5532</v>
      </c>
    </row>
    <row r="2769" spans="2:16" ht="12.75">
      <c r="B2769" s="114" t="str">
        <f>INDEX(SUM!D:D,MATCH(SUM!$F$3,SUM!B:B,0),0)</f>
        <v>P085</v>
      </c>
      <c r="E2769" s="116">
        <v>2020</v>
      </c>
      <c r="F2769" s="112" t="s">
        <v>8937</v>
      </c>
      <c r="G2769" s="117" t="s">
        <v>16497</v>
      </c>
      <c r="H2769" s="114" t="s">
        <v>6741</v>
      </c>
      <c r="I2769" s="113">
        <f>'20'!K60</f>
        <v>0</v>
      </c>
      <c r="N2769" s="112" t="s">
        <v>5976</v>
      </c>
      <c r="O2769" s="112">
        <v>73109913</v>
      </c>
      <c r="P2769" s="112" t="s">
        <v>5534</v>
      </c>
    </row>
    <row r="2770" spans="2:16" ht="12.75">
      <c r="B2770" s="114" t="str">
        <f>INDEX(SUM!D:D,MATCH(SUM!$F$3,SUM!B:B,0),0)</f>
        <v>P085</v>
      </c>
      <c r="E2770" s="116">
        <v>2020</v>
      </c>
      <c r="F2770" s="112" t="s">
        <v>8938</v>
      </c>
      <c r="G2770" s="117" t="s">
        <v>16498</v>
      </c>
      <c r="H2770" s="114" t="s">
        <v>6741</v>
      </c>
      <c r="I2770" s="113">
        <f>'20'!K61</f>
        <v>0</v>
      </c>
      <c r="N2770" s="112" t="s">
        <v>5977</v>
      </c>
      <c r="O2770" s="112">
        <v>73109914</v>
      </c>
      <c r="P2770" s="112" t="s">
        <v>5536</v>
      </c>
    </row>
    <row r="2771" spans="2:16" ht="12.75">
      <c r="B2771" s="114" t="str">
        <f>INDEX(SUM!D:D,MATCH(SUM!$F$3,SUM!B:B,0),0)</f>
        <v>P085</v>
      </c>
      <c r="E2771" s="116">
        <v>2020</v>
      </c>
      <c r="F2771" s="112" t="s">
        <v>8939</v>
      </c>
      <c r="G2771" s="117" t="s">
        <v>16499</v>
      </c>
      <c r="H2771" s="114" t="s">
        <v>6741</v>
      </c>
      <c r="I2771" s="113">
        <f>'20'!K62</f>
        <v>0</v>
      </c>
      <c r="N2771" s="112" t="s">
        <v>5978</v>
      </c>
      <c r="O2771" s="112">
        <v>73200000</v>
      </c>
      <c r="P2771" s="112" t="s">
        <v>2363</v>
      </c>
    </row>
    <row r="2772" spans="2:16" ht="12.75">
      <c r="B2772" s="114" t="str">
        <f>INDEX(SUM!D:D,MATCH(SUM!$F$3,SUM!B:B,0),0)</f>
        <v>P085</v>
      </c>
      <c r="E2772" s="116">
        <v>2020</v>
      </c>
      <c r="F2772" s="112" t="s">
        <v>8940</v>
      </c>
      <c r="G2772" s="117" t="s">
        <v>16500</v>
      </c>
      <c r="H2772" s="114" t="s">
        <v>6741</v>
      </c>
      <c r="I2772" s="113">
        <f>'20'!K63</f>
        <v>0</v>
      </c>
      <c r="N2772" s="112" t="s">
        <v>5979</v>
      </c>
      <c r="O2772" s="112">
        <v>73210011</v>
      </c>
      <c r="P2772" s="112" t="s">
        <v>2365</v>
      </c>
    </row>
    <row r="2773" spans="2:16" ht="12.75">
      <c r="B2773" s="114" t="str">
        <f>INDEX(SUM!D:D,MATCH(SUM!$F$3,SUM!B:B,0),0)</f>
        <v>P085</v>
      </c>
      <c r="E2773" s="116">
        <v>2020</v>
      </c>
      <c r="F2773" s="112" t="s">
        <v>8941</v>
      </c>
      <c r="G2773" s="117" t="s">
        <v>16501</v>
      </c>
      <c r="H2773" s="114" t="s">
        <v>6741</v>
      </c>
      <c r="I2773" s="113">
        <f>'20'!K64</f>
        <v>0</v>
      </c>
      <c r="N2773" s="112" t="s">
        <v>5980</v>
      </c>
      <c r="O2773" s="112">
        <v>73210021</v>
      </c>
      <c r="P2773" s="112" t="s">
        <v>2367</v>
      </c>
    </row>
    <row r="2774" spans="2:16" ht="12.75">
      <c r="B2774" s="114" t="str">
        <f>INDEX(SUM!D:D,MATCH(SUM!$F$3,SUM!B:B,0),0)</f>
        <v>P085</v>
      </c>
      <c r="E2774" s="116">
        <v>2020</v>
      </c>
      <c r="F2774" s="112" t="s">
        <v>8942</v>
      </c>
      <c r="G2774" s="117" t="s">
        <v>16502</v>
      </c>
      <c r="H2774" s="114" t="s">
        <v>6741</v>
      </c>
      <c r="I2774" s="113">
        <f>'20'!K65</f>
        <v>0</v>
      </c>
      <c r="N2774" s="112" t="s">
        <v>5981</v>
      </c>
      <c r="O2774" s="112">
        <v>73210031</v>
      </c>
      <c r="P2774" s="112" t="s">
        <v>2369</v>
      </c>
    </row>
    <row r="2775" spans="2:16" ht="12.75">
      <c r="B2775" s="114" t="str">
        <f>INDEX(SUM!D:D,MATCH(SUM!$F$3,SUM!B:B,0),0)</f>
        <v>P085</v>
      </c>
      <c r="E2775" s="116">
        <v>2020</v>
      </c>
      <c r="F2775" s="112" t="s">
        <v>8943</v>
      </c>
      <c r="G2775" s="117" t="s">
        <v>16503</v>
      </c>
      <c r="H2775" s="114" t="s">
        <v>6741</v>
      </c>
      <c r="I2775" s="113">
        <f>'20'!K66</f>
        <v>0</v>
      </c>
      <c r="N2775" s="112" t="s">
        <v>5982</v>
      </c>
      <c r="O2775" s="112">
        <v>73210041</v>
      </c>
      <c r="P2775" s="112" t="s">
        <v>2371</v>
      </c>
    </row>
    <row r="2776" spans="2:16" ht="12.75">
      <c r="B2776" s="114" t="str">
        <f>INDEX(SUM!D:D,MATCH(SUM!$F$3,SUM!B:B,0),0)</f>
        <v>P085</v>
      </c>
      <c r="E2776" s="116">
        <v>2020</v>
      </c>
      <c r="F2776" s="112" t="s">
        <v>8944</v>
      </c>
      <c r="G2776" s="117" t="s">
        <v>16504</v>
      </c>
      <c r="H2776" s="114" t="s">
        <v>6741</v>
      </c>
      <c r="I2776" s="113">
        <f>'20'!K67</f>
        <v>0</v>
      </c>
      <c r="N2776" s="112" t="s">
        <v>5983</v>
      </c>
      <c r="O2776" s="112">
        <v>73210051</v>
      </c>
      <c r="P2776" s="112" t="s">
        <v>2373</v>
      </c>
    </row>
    <row r="2777" spans="2:16" ht="12.75">
      <c r="B2777" s="114" t="str">
        <f>INDEX(SUM!D:D,MATCH(SUM!$F$3,SUM!B:B,0),0)</f>
        <v>P085</v>
      </c>
      <c r="E2777" s="116">
        <v>2020</v>
      </c>
      <c r="F2777" s="112" t="s">
        <v>8945</v>
      </c>
      <c r="G2777" s="117" t="s">
        <v>16505</v>
      </c>
      <c r="H2777" s="114" t="s">
        <v>6741</v>
      </c>
      <c r="I2777" s="113">
        <f>'20'!K68</f>
        <v>0</v>
      </c>
      <c r="N2777" s="112" t="s">
        <v>5984</v>
      </c>
      <c r="O2777" s="112">
        <v>73210061</v>
      </c>
      <c r="P2777" s="112" t="s">
        <v>5538</v>
      </c>
    </row>
    <row r="2778" spans="2:16" ht="12.75">
      <c r="B2778" s="114" t="str">
        <f>INDEX(SUM!D:D,MATCH(SUM!$F$3,SUM!B:B,0),0)</f>
        <v>P085</v>
      </c>
      <c r="E2778" s="116">
        <v>2020</v>
      </c>
      <c r="F2778" s="112" t="s">
        <v>8946</v>
      </c>
      <c r="G2778" s="117" t="s">
        <v>16506</v>
      </c>
      <c r="H2778" s="114" t="s">
        <v>6741</v>
      </c>
      <c r="I2778" s="113">
        <f>'20'!K69</f>
        <v>0</v>
      </c>
      <c r="N2778" s="112" t="s">
        <v>5985</v>
      </c>
      <c r="O2778" s="112">
        <v>73220011</v>
      </c>
      <c r="P2778" s="112" t="s">
        <v>2375</v>
      </c>
    </row>
    <row r="2779" spans="2:16" ht="12.75">
      <c r="B2779" s="114" t="str">
        <f>INDEX(SUM!D:D,MATCH(SUM!$F$3,SUM!B:B,0),0)</f>
        <v>P085</v>
      </c>
      <c r="E2779" s="116">
        <v>2020</v>
      </c>
      <c r="F2779" s="112" t="s">
        <v>8947</v>
      </c>
      <c r="G2779" s="117" t="s">
        <v>16507</v>
      </c>
      <c r="H2779" s="114" t="s">
        <v>6741</v>
      </c>
      <c r="I2779" s="113">
        <f>'20'!K70</f>
        <v>0</v>
      </c>
      <c r="N2779" s="112" t="s">
        <v>5986</v>
      </c>
      <c r="O2779" s="112">
        <v>73220012</v>
      </c>
      <c r="P2779" s="112" t="s">
        <v>5540</v>
      </c>
    </row>
    <row r="2780" spans="2:16" ht="12.75">
      <c r="B2780" s="114" t="str">
        <f>INDEX(SUM!D:D,MATCH(SUM!$F$3,SUM!B:B,0),0)</f>
        <v>P085</v>
      </c>
      <c r="E2780" s="116">
        <v>2020</v>
      </c>
      <c r="F2780" s="112" t="s">
        <v>8948</v>
      </c>
      <c r="G2780" s="117" t="s">
        <v>16508</v>
      </c>
      <c r="H2780" s="114" t="s">
        <v>6741</v>
      </c>
      <c r="I2780" s="113">
        <f>'20'!K71</f>
        <v>0</v>
      </c>
      <c r="N2780" s="112" t="s">
        <v>5987</v>
      </c>
      <c r="O2780" s="112">
        <v>73220013</v>
      </c>
      <c r="P2780" s="112" t="s">
        <v>2377</v>
      </c>
    </row>
    <row r="2781" spans="2:16" ht="12.75">
      <c r="B2781" s="114" t="str">
        <f>INDEX(SUM!D:D,MATCH(SUM!$F$3,SUM!B:B,0),0)</f>
        <v>P085</v>
      </c>
      <c r="E2781" s="116">
        <v>2020</v>
      </c>
      <c r="F2781" s="112" t="s">
        <v>8949</v>
      </c>
      <c r="G2781" s="117" t="s">
        <v>16509</v>
      </c>
      <c r="H2781" s="114" t="s">
        <v>6741</v>
      </c>
      <c r="I2781" s="113">
        <f>'20'!K72</f>
        <v>0</v>
      </c>
      <c r="N2781" s="112" t="s">
        <v>5988</v>
      </c>
      <c r="O2781" s="112">
        <v>73220014</v>
      </c>
      <c r="P2781" s="112" t="s">
        <v>2379</v>
      </c>
    </row>
    <row r="2782" spans="2:16" ht="12.75">
      <c r="B2782" s="114" t="str">
        <f>INDEX(SUM!D:D,MATCH(SUM!$F$3,SUM!B:B,0),0)</f>
        <v>P085</v>
      </c>
      <c r="E2782" s="116">
        <v>2020</v>
      </c>
      <c r="F2782" s="112" t="s">
        <v>8950</v>
      </c>
      <c r="G2782" s="117" t="s">
        <v>16510</v>
      </c>
      <c r="H2782" s="114" t="s">
        <v>6741</v>
      </c>
      <c r="I2782" s="113">
        <f>'20'!K73</f>
        <v>0</v>
      </c>
      <c r="N2782" s="112" t="s">
        <v>5989</v>
      </c>
      <c r="O2782" s="112">
        <v>73230011</v>
      </c>
      <c r="P2782" s="112" t="s">
        <v>5542</v>
      </c>
    </row>
    <row r="2783" spans="2:16" ht="12.75">
      <c r="B2783" s="114" t="str">
        <f>INDEX(SUM!D:D,MATCH(SUM!$F$3,SUM!B:B,0),0)</f>
        <v>P085</v>
      </c>
      <c r="E2783" s="116">
        <v>2020</v>
      </c>
      <c r="F2783" s="112" t="s">
        <v>8951</v>
      </c>
      <c r="G2783" s="117" t="s">
        <v>16511</v>
      </c>
      <c r="H2783" s="114" t="s">
        <v>6741</v>
      </c>
      <c r="I2783" s="113">
        <f>'20'!K74</f>
        <v>0</v>
      </c>
      <c r="N2783" s="112" t="s">
        <v>5990</v>
      </c>
      <c r="O2783" s="112">
        <v>73230012</v>
      </c>
      <c r="P2783" s="112" t="s">
        <v>5544</v>
      </c>
    </row>
    <row r="2784" spans="2:16" ht="12.75">
      <c r="B2784" s="114" t="str">
        <f>INDEX(SUM!D:D,MATCH(SUM!$F$3,SUM!B:B,0),0)</f>
        <v>P085</v>
      </c>
      <c r="E2784" s="116">
        <v>2020</v>
      </c>
      <c r="F2784" s="112" t="s">
        <v>8952</v>
      </c>
      <c r="G2784" s="117" t="s">
        <v>16512</v>
      </c>
      <c r="H2784" s="114" t="s">
        <v>6741</v>
      </c>
      <c r="I2784" s="113">
        <f>'20'!K75</f>
        <v>0</v>
      </c>
      <c r="N2784" s="112" t="s">
        <v>5991</v>
      </c>
      <c r="O2784" s="112">
        <v>73230013</v>
      </c>
      <c r="P2784" s="112" t="s">
        <v>5546</v>
      </c>
    </row>
    <row r="2785" spans="2:16" ht="12.75">
      <c r="B2785" s="114" t="str">
        <f>INDEX(SUM!D:D,MATCH(SUM!$F$3,SUM!B:B,0),0)</f>
        <v>P085</v>
      </c>
      <c r="E2785" s="116">
        <v>2020</v>
      </c>
      <c r="F2785" s="112" t="s">
        <v>8953</v>
      </c>
      <c r="G2785" s="117" t="s">
        <v>16513</v>
      </c>
      <c r="H2785" s="114" t="s">
        <v>6741</v>
      </c>
      <c r="I2785" s="113">
        <f>'20'!K76</f>
        <v>0</v>
      </c>
      <c r="N2785" s="112" t="s">
        <v>5992</v>
      </c>
      <c r="O2785" s="112">
        <v>73230014</v>
      </c>
      <c r="P2785" s="112" t="s">
        <v>5548</v>
      </c>
    </row>
    <row r="2786" spans="2:16" ht="12.75">
      <c r="B2786" s="114" t="str">
        <f>INDEX(SUM!D:D,MATCH(SUM!$F$3,SUM!B:B,0),0)</f>
        <v>P085</v>
      </c>
      <c r="E2786" s="116">
        <v>2020</v>
      </c>
      <c r="F2786" s="112" t="s">
        <v>8954</v>
      </c>
      <c r="G2786" s="117" t="s">
        <v>16514</v>
      </c>
      <c r="H2786" s="114" t="s">
        <v>6741</v>
      </c>
      <c r="I2786" s="113">
        <f>'20'!K77</f>
        <v>0</v>
      </c>
      <c r="N2786" s="112" t="s">
        <v>5993</v>
      </c>
      <c r="O2786" s="112">
        <v>73290011</v>
      </c>
      <c r="P2786" s="112" t="s">
        <v>2381</v>
      </c>
    </row>
    <row r="2787" spans="2:16" ht="12.75">
      <c r="B2787" s="114" t="str">
        <f>INDEX(SUM!D:D,MATCH(SUM!$F$3,SUM!B:B,0),0)</f>
        <v>P085</v>
      </c>
      <c r="E2787" s="116">
        <v>2020</v>
      </c>
      <c r="F2787" s="112" t="s">
        <v>8955</v>
      </c>
      <c r="G2787" s="117" t="s">
        <v>16515</v>
      </c>
      <c r="H2787" s="114" t="s">
        <v>6741</v>
      </c>
      <c r="I2787" s="113">
        <f>'20'!K78</f>
        <v>0</v>
      </c>
      <c r="N2787" s="112" t="s">
        <v>5994</v>
      </c>
      <c r="O2787" s="112">
        <v>73290012</v>
      </c>
      <c r="P2787" s="112" t="s">
        <v>5550</v>
      </c>
    </row>
    <row r="2788" spans="2:16" ht="12.75">
      <c r="B2788" s="114" t="str">
        <f>INDEX(SUM!D:D,MATCH(SUM!$F$3,SUM!B:B,0),0)</f>
        <v>P085</v>
      </c>
      <c r="E2788" s="116">
        <v>2020</v>
      </c>
      <c r="F2788" s="112" t="s">
        <v>8956</v>
      </c>
      <c r="G2788" s="117" t="s">
        <v>16516</v>
      </c>
      <c r="H2788" s="114" t="s">
        <v>6741</v>
      </c>
      <c r="I2788" s="113">
        <f>'20'!K79</f>
        <v>0</v>
      </c>
      <c r="N2788" s="112" t="s">
        <v>5995</v>
      </c>
      <c r="O2788" s="112">
        <v>73290013</v>
      </c>
      <c r="P2788" s="112" t="s">
        <v>5552</v>
      </c>
    </row>
    <row r="2789" spans="2:16" ht="12.75">
      <c r="B2789" s="114" t="str">
        <f>INDEX(SUM!D:D,MATCH(SUM!$F$3,SUM!B:B,0),0)</f>
        <v>P085</v>
      </c>
      <c r="E2789" s="116">
        <v>2020</v>
      </c>
      <c r="F2789" s="112" t="s">
        <v>8957</v>
      </c>
      <c r="G2789" s="117" t="s">
        <v>16517</v>
      </c>
      <c r="H2789" s="114" t="s">
        <v>6741</v>
      </c>
      <c r="I2789" s="113">
        <f>'20'!K80</f>
        <v>0</v>
      </c>
      <c r="N2789" s="112" t="s">
        <v>5996</v>
      </c>
      <c r="O2789" s="112">
        <v>73290014</v>
      </c>
      <c r="P2789" s="112" t="s">
        <v>5554</v>
      </c>
    </row>
    <row r="2790" spans="2:16" ht="12.75">
      <c r="B2790" s="114" t="str">
        <f>INDEX(SUM!D:D,MATCH(SUM!$F$3,SUM!B:B,0),0)</f>
        <v>P085</v>
      </c>
      <c r="E2790" s="116">
        <v>2020</v>
      </c>
      <c r="F2790" s="112" t="s">
        <v>8958</v>
      </c>
      <c r="G2790" s="117" t="s">
        <v>16518</v>
      </c>
      <c r="H2790" s="114" t="s">
        <v>6741</v>
      </c>
      <c r="I2790" s="113">
        <f>'20'!K81</f>
        <v>0</v>
      </c>
      <c r="N2790" s="112" t="s">
        <v>5997</v>
      </c>
      <c r="O2790" s="112">
        <v>73300000</v>
      </c>
      <c r="P2790" s="112" t="s">
        <v>2383</v>
      </c>
    </row>
    <row r="2791" spans="2:16" ht="12.75">
      <c r="B2791" s="114" t="str">
        <f>INDEX(SUM!D:D,MATCH(SUM!$F$3,SUM!B:B,0),0)</f>
        <v>P085</v>
      </c>
      <c r="E2791" s="116">
        <v>2020</v>
      </c>
      <c r="F2791" s="112" t="s">
        <v>8959</v>
      </c>
      <c r="G2791" s="117" t="s">
        <v>16519</v>
      </c>
      <c r="H2791" s="114" t="s">
        <v>6741</v>
      </c>
      <c r="I2791" s="113">
        <f>'20'!K82</f>
        <v>0</v>
      </c>
      <c r="N2791" s="112" t="s">
        <v>5998</v>
      </c>
      <c r="O2791" s="112">
        <v>73310111</v>
      </c>
      <c r="P2791" s="112" t="s">
        <v>2385</v>
      </c>
    </row>
    <row r="2792" spans="2:16" ht="12.75">
      <c r="B2792" s="114" t="str">
        <f>INDEX(SUM!D:D,MATCH(SUM!$F$3,SUM!B:B,0),0)</f>
        <v>P085</v>
      </c>
      <c r="E2792" s="116">
        <v>2020</v>
      </c>
      <c r="F2792" s="112" t="s">
        <v>8960</v>
      </c>
      <c r="G2792" s="117" t="s">
        <v>16520</v>
      </c>
      <c r="H2792" s="114" t="s">
        <v>6741</v>
      </c>
      <c r="I2792" s="113">
        <f>'20'!K83</f>
        <v>0</v>
      </c>
      <c r="N2792" s="112" t="s">
        <v>5999</v>
      </c>
      <c r="O2792" s="112">
        <v>73310112</v>
      </c>
      <c r="P2792" s="112" t="s">
        <v>5556</v>
      </c>
    </row>
    <row r="2793" spans="2:16" ht="12.75">
      <c r="B2793" s="114" t="str">
        <f>INDEX(SUM!D:D,MATCH(SUM!$F$3,SUM!B:B,0),0)</f>
        <v>P085</v>
      </c>
      <c r="E2793" s="116">
        <v>2020</v>
      </c>
      <c r="F2793" s="112" t="s">
        <v>8961</v>
      </c>
      <c r="G2793" s="117" t="s">
        <v>16521</v>
      </c>
      <c r="H2793" s="114" t="s">
        <v>6741</v>
      </c>
      <c r="I2793" s="113">
        <f>'20'!K84</f>
        <v>0</v>
      </c>
      <c r="N2793" s="112" t="s">
        <v>6000</v>
      </c>
      <c r="O2793" s="112">
        <v>73310113</v>
      </c>
      <c r="P2793" s="112" t="s">
        <v>5558</v>
      </c>
    </row>
    <row r="2794" spans="2:16" ht="12.75">
      <c r="B2794" s="114" t="str">
        <f>INDEX(SUM!D:D,MATCH(SUM!$F$3,SUM!B:B,0),0)</f>
        <v>P085</v>
      </c>
      <c r="E2794" s="116">
        <v>2020</v>
      </c>
      <c r="F2794" s="112" t="s">
        <v>8962</v>
      </c>
      <c r="G2794" s="117" t="s">
        <v>16522</v>
      </c>
      <c r="H2794" s="114" t="s">
        <v>6741</v>
      </c>
      <c r="I2794" s="113">
        <f>'20'!K85</f>
        <v>0</v>
      </c>
      <c r="N2794" s="112" t="s">
        <v>6001</v>
      </c>
      <c r="O2794" s="112">
        <v>73310114</v>
      </c>
      <c r="P2794" s="112" t="s">
        <v>5560</v>
      </c>
    </row>
    <row r="2795" spans="2:16" ht="12.75">
      <c r="B2795" s="114" t="str">
        <f>INDEX(SUM!D:D,MATCH(SUM!$F$3,SUM!B:B,0),0)</f>
        <v>P085</v>
      </c>
      <c r="E2795" s="116">
        <v>2020</v>
      </c>
      <c r="F2795" s="112" t="s">
        <v>8963</v>
      </c>
      <c r="G2795" s="117" t="s">
        <v>16523</v>
      </c>
      <c r="H2795" s="114" t="s">
        <v>6741</v>
      </c>
      <c r="I2795" s="113">
        <f>'20'!K86</f>
        <v>0</v>
      </c>
      <c r="N2795" s="112" t="s">
        <v>6002</v>
      </c>
      <c r="O2795" s="112">
        <v>73399911</v>
      </c>
      <c r="P2795" s="112" t="s">
        <v>2387</v>
      </c>
    </row>
    <row r="2796" spans="2:16" ht="12.75">
      <c r="B2796" s="114" t="str">
        <f>INDEX(SUM!D:D,MATCH(SUM!$F$3,SUM!B:B,0),0)</f>
        <v>P085</v>
      </c>
      <c r="E2796" s="116">
        <v>2020</v>
      </c>
      <c r="F2796" s="112" t="s">
        <v>8964</v>
      </c>
      <c r="G2796" s="117" t="s">
        <v>16524</v>
      </c>
      <c r="H2796" s="114" t="s">
        <v>6741</v>
      </c>
      <c r="I2796" s="113">
        <f>'20'!K87</f>
        <v>0</v>
      </c>
      <c r="N2796" s="112" t="s">
        <v>6003</v>
      </c>
      <c r="O2796" s="112">
        <v>73399912</v>
      </c>
      <c r="P2796" s="112" t="s">
        <v>5562</v>
      </c>
    </row>
    <row r="2797" spans="2:16" ht="12.75">
      <c r="B2797" s="114" t="str">
        <f>INDEX(SUM!D:D,MATCH(SUM!$F$3,SUM!B:B,0),0)</f>
        <v>P085</v>
      </c>
      <c r="E2797" s="116">
        <v>2020</v>
      </c>
      <c r="F2797" s="112" t="s">
        <v>8965</v>
      </c>
      <c r="G2797" s="117" t="s">
        <v>16525</v>
      </c>
      <c r="H2797" s="114" t="s">
        <v>6741</v>
      </c>
      <c r="I2797" s="113">
        <f>'20'!K88</f>
        <v>0</v>
      </c>
      <c r="N2797" s="112" t="s">
        <v>6004</v>
      </c>
      <c r="O2797" s="112">
        <v>73399913</v>
      </c>
      <c r="P2797" s="112" t="s">
        <v>5564</v>
      </c>
    </row>
    <row r="2798" spans="2:16" ht="12.75">
      <c r="B2798" s="114" t="str">
        <f>INDEX(SUM!D:D,MATCH(SUM!$F$3,SUM!B:B,0),0)</f>
        <v>P085</v>
      </c>
      <c r="E2798" s="116">
        <v>2020</v>
      </c>
      <c r="F2798" s="112" t="s">
        <v>8966</v>
      </c>
      <c r="G2798" s="117" t="s">
        <v>16526</v>
      </c>
      <c r="H2798" s="114" t="s">
        <v>6741</v>
      </c>
      <c r="I2798" s="113">
        <f>'20'!K89</f>
        <v>0</v>
      </c>
      <c r="N2798" s="112" t="s">
        <v>6005</v>
      </c>
      <c r="O2798" s="112">
        <v>73399914</v>
      </c>
      <c r="P2798" s="112" t="s">
        <v>5566</v>
      </c>
    </row>
    <row r="2799" spans="2:16" ht="12.75">
      <c r="B2799" s="114" t="str">
        <f>INDEX(SUM!D:D,MATCH(SUM!$F$3,SUM!B:B,0),0)</f>
        <v>P085</v>
      </c>
      <c r="E2799" s="116">
        <v>2020</v>
      </c>
      <c r="F2799" s="112" t="s">
        <v>8967</v>
      </c>
      <c r="G2799" s="117" t="s">
        <v>16527</v>
      </c>
      <c r="H2799" s="114" t="s">
        <v>6741</v>
      </c>
      <c r="I2799" s="113">
        <f>'20'!K90</f>
        <v>0</v>
      </c>
      <c r="N2799" s="112" t="s">
        <v>6006</v>
      </c>
      <c r="O2799" s="112">
        <v>73400000</v>
      </c>
      <c r="P2799" s="112" t="s">
        <v>2389</v>
      </c>
    </row>
    <row r="2800" spans="2:16" ht="12.75">
      <c r="B2800" s="114" t="str">
        <f>INDEX(SUM!D:D,MATCH(SUM!$F$3,SUM!B:B,0),0)</f>
        <v>P085</v>
      </c>
      <c r="E2800" s="116">
        <v>2020</v>
      </c>
      <c r="F2800" s="112" t="s">
        <v>8968</v>
      </c>
      <c r="G2800" s="117" t="s">
        <v>16528</v>
      </c>
      <c r="H2800" s="114" t="s">
        <v>6741</v>
      </c>
      <c r="I2800" s="113">
        <f>'20'!K91</f>
        <v>0</v>
      </c>
      <c r="N2800" s="112" t="s">
        <v>6007</v>
      </c>
      <c r="O2800" s="112">
        <v>73410111</v>
      </c>
      <c r="P2800" s="112" t="s">
        <v>5568</v>
      </c>
    </row>
    <row r="2801" spans="2:16" ht="12.75">
      <c r="B2801" s="114" t="str">
        <f>INDEX(SUM!D:D,MATCH(SUM!$F$3,SUM!B:B,0),0)</f>
        <v>P085</v>
      </c>
      <c r="E2801" s="116">
        <v>2020</v>
      </c>
      <c r="F2801" s="112" t="s">
        <v>8969</v>
      </c>
      <c r="G2801" s="117" t="s">
        <v>16529</v>
      </c>
      <c r="H2801" s="114" t="s">
        <v>6741</v>
      </c>
      <c r="I2801" s="113">
        <f>'20'!K92</f>
        <v>0</v>
      </c>
      <c r="N2801" s="112" t="s">
        <v>6008</v>
      </c>
      <c r="O2801" s="112">
        <v>73410121</v>
      </c>
      <c r="P2801" s="112" t="s">
        <v>5570</v>
      </c>
    </row>
    <row r="2802" spans="2:16" ht="12.75">
      <c r="B2802" s="114" t="str">
        <f>INDEX(SUM!D:D,MATCH(SUM!$F$3,SUM!B:B,0),0)</f>
        <v>P085</v>
      </c>
      <c r="E2802" s="116">
        <v>2020</v>
      </c>
      <c r="F2802" s="112" t="s">
        <v>8970</v>
      </c>
      <c r="G2802" s="117" t="s">
        <v>16530</v>
      </c>
      <c r="H2802" s="114" t="s">
        <v>6741</v>
      </c>
      <c r="I2802" s="113">
        <f>'20'!K93</f>
        <v>0</v>
      </c>
      <c r="N2802" s="112" t="s">
        <v>6009</v>
      </c>
      <c r="O2802" s="112">
        <v>73410211</v>
      </c>
      <c r="P2802" s="112" t="s">
        <v>5572</v>
      </c>
    </row>
    <row r="2803" spans="2:16" ht="12.75">
      <c r="B2803" s="114" t="str">
        <f>INDEX(SUM!D:D,MATCH(SUM!$F$3,SUM!B:B,0),0)</f>
        <v>P085</v>
      </c>
      <c r="E2803" s="116">
        <v>2020</v>
      </c>
      <c r="F2803" s="112" t="s">
        <v>8971</v>
      </c>
      <c r="G2803" s="117" t="s">
        <v>16531</v>
      </c>
      <c r="H2803" s="114" t="s">
        <v>6741</v>
      </c>
      <c r="I2803" s="113">
        <f>'20'!K94</f>
        <v>0</v>
      </c>
      <c r="N2803" s="112" t="s">
        <v>6010</v>
      </c>
      <c r="O2803" s="112">
        <v>73410221</v>
      </c>
      <c r="P2803" s="112" t="s">
        <v>5574</v>
      </c>
    </row>
    <row r="2804" spans="2:16" ht="12.75">
      <c r="B2804" s="114" t="str">
        <f>INDEX(SUM!D:D,MATCH(SUM!$F$3,SUM!B:B,0),0)</f>
        <v>P085</v>
      </c>
      <c r="E2804" s="116">
        <v>2020</v>
      </c>
      <c r="F2804" s="112" t="s">
        <v>8972</v>
      </c>
      <c r="G2804" s="117" t="s">
        <v>16532</v>
      </c>
      <c r="H2804" s="114" t="s">
        <v>6741</v>
      </c>
      <c r="I2804" s="113">
        <f>'20'!K95</f>
        <v>0</v>
      </c>
      <c r="N2804" s="112" t="s">
        <v>6011</v>
      </c>
      <c r="O2804" s="112">
        <v>73410231</v>
      </c>
      <c r="P2804" s="112" t="s">
        <v>5576</v>
      </c>
    </row>
    <row r="2805" spans="2:16" ht="12.75">
      <c r="B2805" s="114" t="str">
        <f>INDEX(SUM!D:D,MATCH(SUM!$F$3,SUM!B:B,0),0)</f>
        <v>P085</v>
      </c>
      <c r="E2805" s="116">
        <v>2020</v>
      </c>
      <c r="F2805" s="112" t="s">
        <v>8973</v>
      </c>
      <c r="G2805" s="117" t="s">
        <v>16533</v>
      </c>
      <c r="H2805" s="114" t="s">
        <v>6741</v>
      </c>
      <c r="I2805" s="113">
        <f>'20'!K96</f>
        <v>0</v>
      </c>
      <c r="N2805" s="112" t="s">
        <v>6012</v>
      </c>
      <c r="O2805" s="112">
        <v>73410241</v>
      </c>
      <c r="P2805" s="112" t="s">
        <v>5578</v>
      </c>
    </row>
    <row r="2806" spans="2:16" ht="12.75">
      <c r="B2806" s="114" t="str">
        <f>INDEX(SUM!D:D,MATCH(SUM!$F$3,SUM!B:B,0),0)</f>
        <v>P085</v>
      </c>
      <c r="E2806" s="116">
        <v>2020</v>
      </c>
      <c r="F2806" s="112" t="s">
        <v>8974</v>
      </c>
      <c r="G2806" s="117" t="s">
        <v>16534</v>
      </c>
      <c r="H2806" s="114" t="s">
        <v>6741</v>
      </c>
      <c r="I2806" s="113">
        <f>'20'!K97</f>
        <v>0</v>
      </c>
      <c r="N2806" s="112" t="s">
        <v>6013</v>
      </c>
      <c r="O2806" s="112">
        <v>73410311</v>
      </c>
      <c r="P2806" s="112" t="s">
        <v>5580</v>
      </c>
    </row>
    <row r="2807" spans="2:16" ht="12.75">
      <c r="B2807" s="114" t="str">
        <f>INDEX(SUM!D:D,MATCH(SUM!$F$3,SUM!B:B,0),0)</f>
        <v>P085</v>
      </c>
      <c r="E2807" s="116">
        <v>2020</v>
      </c>
      <c r="F2807" s="112" t="s">
        <v>8975</v>
      </c>
      <c r="G2807" s="117" t="s">
        <v>16535</v>
      </c>
      <c r="H2807" s="114" t="s">
        <v>6741</v>
      </c>
      <c r="I2807" s="113">
        <f>'20'!K98</f>
        <v>0</v>
      </c>
      <c r="N2807" s="112" t="s">
        <v>6014</v>
      </c>
      <c r="O2807" s="112">
        <v>73410321</v>
      </c>
      <c r="P2807" s="112" t="s">
        <v>5582</v>
      </c>
    </row>
    <row r="2808" spans="2:16" ht="12.75">
      <c r="B2808" s="114" t="str">
        <f>INDEX(SUM!D:D,MATCH(SUM!$F$3,SUM!B:B,0),0)</f>
        <v>P085</v>
      </c>
      <c r="E2808" s="116">
        <v>2020</v>
      </c>
      <c r="F2808" s="112" t="s">
        <v>8976</v>
      </c>
      <c r="G2808" s="117" t="s">
        <v>16536</v>
      </c>
      <c r="H2808" s="114" t="s">
        <v>6741</v>
      </c>
      <c r="I2808" s="113">
        <f>'20'!K99</f>
        <v>0</v>
      </c>
      <c r="N2808" s="112" t="s">
        <v>6015</v>
      </c>
      <c r="O2808" s="112">
        <v>73410331</v>
      </c>
      <c r="P2808" s="112" t="s">
        <v>5584</v>
      </c>
    </row>
    <row r="2809" spans="2:16" ht="12.75">
      <c r="B2809" s="114" t="str">
        <f>INDEX(SUM!D:D,MATCH(SUM!$F$3,SUM!B:B,0),0)</f>
        <v>P085</v>
      </c>
      <c r="E2809" s="116">
        <v>2020</v>
      </c>
      <c r="F2809" s="112" t="s">
        <v>8977</v>
      </c>
      <c r="G2809" s="117" t="s">
        <v>16537</v>
      </c>
      <c r="H2809" s="114" t="s">
        <v>6741</v>
      </c>
      <c r="I2809" s="113">
        <f>'20'!K100</f>
        <v>0</v>
      </c>
      <c r="N2809" s="112" t="s">
        <v>6016</v>
      </c>
      <c r="O2809" s="112">
        <v>73410341</v>
      </c>
      <c r="P2809" s="112" t="s">
        <v>5586</v>
      </c>
    </row>
    <row r="2810" spans="2:16" ht="12.75">
      <c r="B2810" s="114" t="str">
        <f>INDEX(SUM!D:D,MATCH(SUM!$F$3,SUM!B:B,0),0)</f>
        <v>P085</v>
      </c>
      <c r="E2810" s="116">
        <v>2020</v>
      </c>
      <c r="F2810" s="112" t="s">
        <v>8978</v>
      </c>
      <c r="G2810" s="117" t="s">
        <v>16538</v>
      </c>
      <c r="H2810" s="114" t="s">
        <v>6742</v>
      </c>
      <c r="I2810" s="113">
        <f>'20'!L11</f>
        <v>5</v>
      </c>
      <c r="N2810" s="112" t="s">
        <v>6017</v>
      </c>
      <c r="O2810" s="112">
        <v>73410411</v>
      </c>
      <c r="P2810" s="112" t="s">
        <v>5588</v>
      </c>
    </row>
    <row r="2811" spans="2:16" ht="12.75">
      <c r="B2811" s="114" t="str">
        <f>INDEX(SUM!D:D,MATCH(SUM!$F$3,SUM!B:B,0),0)</f>
        <v>P085</v>
      </c>
      <c r="E2811" s="116">
        <v>2020</v>
      </c>
      <c r="F2811" s="112" t="s">
        <v>8979</v>
      </c>
      <c r="G2811" s="117" t="s">
        <v>16539</v>
      </c>
      <c r="H2811" s="114" t="s">
        <v>6742</v>
      </c>
      <c r="I2811" s="113">
        <f>'20'!L12</f>
        <v>0</v>
      </c>
      <c r="N2811" s="112" t="s">
        <v>6018</v>
      </c>
      <c r="O2811" s="112">
        <v>73410421</v>
      </c>
      <c r="P2811" s="112" t="s">
        <v>5590</v>
      </c>
    </row>
    <row r="2812" spans="2:16" ht="12.75">
      <c r="B2812" s="114" t="str">
        <f>INDEX(SUM!D:D,MATCH(SUM!$F$3,SUM!B:B,0),0)</f>
        <v>P085</v>
      </c>
      <c r="E2812" s="116">
        <v>2020</v>
      </c>
      <c r="F2812" s="112" t="s">
        <v>8980</v>
      </c>
      <c r="G2812" s="117" t="s">
        <v>16540</v>
      </c>
      <c r="H2812" s="114" t="s">
        <v>6742</v>
      </c>
      <c r="I2812" s="113">
        <f>'20'!L13</f>
        <v>0</v>
      </c>
      <c r="N2812" s="112" t="s">
        <v>6019</v>
      </c>
      <c r="O2812" s="112">
        <v>73410431</v>
      </c>
      <c r="P2812" s="112" t="s">
        <v>5592</v>
      </c>
    </row>
    <row r="2813" spans="2:16" ht="12.75">
      <c r="B2813" s="114" t="str">
        <f>INDEX(SUM!D:D,MATCH(SUM!$F$3,SUM!B:B,0),0)</f>
        <v>P085</v>
      </c>
      <c r="E2813" s="116">
        <v>2020</v>
      </c>
      <c r="F2813" s="112" t="s">
        <v>8981</v>
      </c>
      <c r="G2813" s="117" t="s">
        <v>16541</v>
      </c>
      <c r="H2813" s="114" t="s">
        <v>6742</v>
      </c>
      <c r="I2813" s="113">
        <f>'20'!L14</f>
        <v>0</v>
      </c>
      <c r="N2813" s="112" t="s">
        <v>6020</v>
      </c>
      <c r="O2813" s="112">
        <v>73410441</v>
      </c>
      <c r="P2813" s="112" t="s">
        <v>5594</v>
      </c>
    </row>
    <row r="2814" spans="2:16" ht="12.75">
      <c r="B2814" s="114" t="str">
        <f>INDEX(SUM!D:D,MATCH(SUM!$F$3,SUM!B:B,0),0)</f>
        <v>P085</v>
      </c>
      <c r="E2814" s="116">
        <v>2020</v>
      </c>
      <c r="F2814" s="112" t="s">
        <v>8982</v>
      </c>
      <c r="G2814" s="117" t="s">
        <v>16542</v>
      </c>
      <c r="H2814" s="114" t="s">
        <v>6742</v>
      </c>
      <c r="I2814" s="113">
        <f>'20'!L15</f>
        <v>0</v>
      </c>
      <c r="N2814" s="112" t="s">
        <v>6021</v>
      </c>
      <c r="O2814" s="112">
        <v>73420211</v>
      </c>
      <c r="P2814" s="112" t="s">
        <v>5596</v>
      </c>
    </row>
    <row r="2815" spans="2:16" ht="12.75">
      <c r="B2815" s="114" t="str">
        <f>INDEX(SUM!D:D,MATCH(SUM!$F$3,SUM!B:B,0),0)</f>
        <v>P085</v>
      </c>
      <c r="E2815" s="116">
        <v>2020</v>
      </c>
      <c r="F2815" s="112" t="s">
        <v>8983</v>
      </c>
      <c r="G2815" s="117" t="s">
        <v>16543</v>
      </c>
      <c r="H2815" s="114" t="s">
        <v>6742</v>
      </c>
      <c r="I2815" s="113">
        <f>'20'!L16</f>
        <v>0</v>
      </c>
      <c r="N2815" s="112" t="s">
        <v>6022</v>
      </c>
      <c r="O2815" s="112">
        <v>73420241</v>
      </c>
      <c r="P2815" s="112" t="s">
        <v>5598</v>
      </c>
    </row>
    <row r="2816" spans="2:16" ht="12.75">
      <c r="B2816" s="114" t="str">
        <f>INDEX(SUM!D:D,MATCH(SUM!$F$3,SUM!B:B,0),0)</f>
        <v>P085</v>
      </c>
      <c r="E2816" s="116">
        <v>2020</v>
      </c>
      <c r="F2816" s="112" t="s">
        <v>8984</v>
      </c>
      <c r="G2816" s="117" t="s">
        <v>16544</v>
      </c>
      <c r="H2816" s="114" t="s">
        <v>6742</v>
      </c>
      <c r="I2816" s="113">
        <f>'20'!L17</f>
        <v>0</v>
      </c>
      <c r="N2816" s="112" t="s">
        <v>6023</v>
      </c>
      <c r="O2816" s="112">
        <v>73420311</v>
      </c>
      <c r="P2816" s="112" t="s">
        <v>5600</v>
      </c>
    </row>
    <row r="2817" spans="2:16" ht="12.75">
      <c r="B2817" s="114" t="str">
        <f>INDEX(SUM!D:D,MATCH(SUM!$F$3,SUM!B:B,0),0)</f>
        <v>P085</v>
      </c>
      <c r="E2817" s="116">
        <v>2020</v>
      </c>
      <c r="F2817" s="112" t="s">
        <v>8985</v>
      </c>
      <c r="G2817" s="117" t="s">
        <v>16545</v>
      </c>
      <c r="H2817" s="114" t="s">
        <v>6742</v>
      </c>
      <c r="I2817" s="113">
        <f>'20'!L18</f>
        <v>0</v>
      </c>
      <c r="N2817" s="112" t="s">
        <v>6024</v>
      </c>
      <c r="O2817" s="112">
        <v>73420341</v>
      </c>
      <c r="P2817" s="112" t="s">
        <v>5602</v>
      </c>
    </row>
    <row r="2818" spans="2:16" ht="12.75">
      <c r="B2818" s="114" t="str">
        <f>INDEX(SUM!D:D,MATCH(SUM!$F$3,SUM!B:B,0),0)</f>
        <v>P085</v>
      </c>
      <c r="E2818" s="116">
        <v>2020</v>
      </c>
      <c r="F2818" s="112" t="s">
        <v>8986</v>
      </c>
      <c r="G2818" s="117" t="s">
        <v>16546</v>
      </c>
      <c r="H2818" s="114" t="s">
        <v>6742</v>
      </c>
      <c r="I2818" s="113">
        <f>'20'!L19</f>
        <v>0</v>
      </c>
      <c r="N2818" s="112" t="s">
        <v>6025</v>
      </c>
      <c r="O2818" s="112">
        <v>73430111</v>
      </c>
      <c r="P2818" s="112" t="s">
        <v>5604</v>
      </c>
    </row>
    <row r="2819" spans="2:16" ht="12.75">
      <c r="B2819" s="114" t="str">
        <f>INDEX(SUM!D:D,MATCH(SUM!$F$3,SUM!B:B,0),0)</f>
        <v>P085</v>
      </c>
      <c r="E2819" s="116">
        <v>2020</v>
      </c>
      <c r="F2819" s="112" t="s">
        <v>8987</v>
      </c>
      <c r="G2819" s="117" t="s">
        <v>16547</v>
      </c>
      <c r="H2819" s="114" t="s">
        <v>6742</v>
      </c>
      <c r="I2819" s="113">
        <f>'20'!L20</f>
        <v>0</v>
      </c>
      <c r="N2819" s="112" t="s">
        <v>6026</v>
      </c>
      <c r="O2819" s="112">
        <v>73430211</v>
      </c>
      <c r="P2819" s="112" t="s">
        <v>5606</v>
      </c>
    </row>
    <row r="2820" spans="2:16" ht="12.75">
      <c r="B2820" s="114" t="str">
        <f>INDEX(SUM!D:D,MATCH(SUM!$F$3,SUM!B:B,0),0)</f>
        <v>P085</v>
      </c>
      <c r="E2820" s="116">
        <v>2020</v>
      </c>
      <c r="F2820" s="112" t="s">
        <v>8988</v>
      </c>
      <c r="G2820" s="117" t="s">
        <v>16548</v>
      </c>
      <c r="H2820" s="114" t="s">
        <v>6742</v>
      </c>
      <c r="I2820" s="113">
        <f>'20'!L21</f>
        <v>0</v>
      </c>
      <c r="N2820" s="112" t="s">
        <v>6027</v>
      </c>
      <c r="O2820" s="112">
        <v>73430241</v>
      </c>
      <c r="P2820" s="112" t="s">
        <v>5608</v>
      </c>
    </row>
    <row r="2821" spans="2:16" ht="12.75">
      <c r="B2821" s="114" t="str">
        <f>INDEX(SUM!D:D,MATCH(SUM!$F$3,SUM!B:B,0),0)</f>
        <v>P085</v>
      </c>
      <c r="E2821" s="116">
        <v>2020</v>
      </c>
      <c r="F2821" s="112" t="s">
        <v>8989</v>
      </c>
      <c r="G2821" s="117" t="s">
        <v>16549</v>
      </c>
      <c r="H2821" s="114" t="s">
        <v>6742</v>
      </c>
      <c r="I2821" s="113">
        <f>'20'!L22</f>
        <v>0</v>
      </c>
      <c r="N2821" s="112" t="s">
        <v>6028</v>
      </c>
      <c r="O2821" s="112">
        <v>73440111</v>
      </c>
      <c r="P2821" s="112" t="s">
        <v>5610</v>
      </c>
    </row>
    <row r="2822" spans="2:16" ht="12.75">
      <c r="B2822" s="114" t="str">
        <f>INDEX(SUM!D:D,MATCH(SUM!$F$3,SUM!B:B,0),0)</f>
        <v>P085</v>
      </c>
      <c r="E2822" s="116">
        <v>2020</v>
      </c>
      <c r="F2822" s="112" t="s">
        <v>8990</v>
      </c>
      <c r="G2822" s="117" t="s">
        <v>16550</v>
      </c>
      <c r="H2822" s="114" t="s">
        <v>6742</v>
      </c>
      <c r="I2822" s="113">
        <f>'20'!L23</f>
        <v>0</v>
      </c>
      <c r="N2822" s="112" t="s">
        <v>6029</v>
      </c>
      <c r="O2822" s="112">
        <v>73440112</v>
      </c>
      <c r="P2822" s="112" t="s">
        <v>5612</v>
      </c>
    </row>
    <row r="2823" spans="2:16" ht="12.75">
      <c r="B2823" s="114" t="str">
        <f>INDEX(SUM!D:D,MATCH(SUM!$F$3,SUM!B:B,0),0)</f>
        <v>P085</v>
      </c>
      <c r="E2823" s="116">
        <v>2020</v>
      </c>
      <c r="F2823" s="112" t="s">
        <v>8991</v>
      </c>
      <c r="G2823" s="117" t="s">
        <v>16551</v>
      </c>
      <c r="H2823" s="114" t="s">
        <v>6742</v>
      </c>
      <c r="I2823" s="113">
        <f>'20'!L24</f>
        <v>0</v>
      </c>
      <c r="N2823" s="112" t="s">
        <v>6030</v>
      </c>
      <c r="O2823" s="112">
        <v>73440113</v>
      </c>
      <c r="P2823" s="112" t="s">
        <v>5614</v>
      </c>
    </row>
    <row r="2824" spans="2:16" ht="12.75">
      <c r="B2824" s="114" t="str">
        <f>INDEX(SUM!D:D,MATCH(SUM!$F$3,SUM!B:B,0),0)</f>
        <v>P085</v>
      </c>
      <c r="E2824" s="116">
        <v>2020</v>
      </c>
      <c r="F2824" s="112" t="s">
        <v>8992</v>
      </c>
      <c r="G2824" s="117" t="s">
        <v>16552</v>
      </c>
      <c r="H2824" s="114" t="s">
        <v>6742</v>
      </c>
      <c r="I2824" s="113">
        <f>'20'!L25</f>
        <v>0</v>
      </c>
      <c r="N2824" s="112" t="s">
        <v>6031</v>
      </c>
      <c r="O2824" s="112">
        <v>73440114</v>
      </c>
      <c r="P2824" s="112" t="s">
        <v>5616</v>
      </c>
    </row>
    <row r="2825" spans="2:16" ht="12.75">
      <c r="B2825" s="114" t="str">
        <f>INDEX(SUM!D:D,MATCH(SUM!$F$3,SUM!B:B,0),0)</f>
        <v>P085</v>
      </c>
      <c r="E2825" s="116">
        <v>2020</v>
      </c>
      <c r="F2825" s="112" t="s">
        <v>8993</v>
      </c>
      <c r="G2825" s="117" t="s">
        <v>16553</v>
      </c>
      <c r="H2825" s="114" t="s">
        <v>6742</v>
      </c>
      <c r="I2825" s="113">
        <f>'20'!L26</f>
        <v>0</v>
      </c>
      <c r="N2825" s="112" t="s">
        <v>6032</v>
      </c>
      <c r="O2825" s="112">
        <v>73440211</v>
      </c>
      <c r="P2825" s="112" t="s">
        <v>5618</v>
      </c>
    </row>
    <row r="2826" spans="2:16" ht="12.75">
      <c r="B2826" s="114" t="str">
        <f>INDEX(SUM!D:D,MATCH(SUM!$F$3,SUM!B:B,0),0)</f>
        <v>P085</v>
      </c>
      <c r="E2826" s="116">
        <v>2020</v>
      </c>
      <c r="F2826" s="112" t="s">
        <v>8994</v>
      </c>
      <c r="G2826" s="117" t="s">
        <v>16554</v>
      </c>
      <c r="H2826" s="114" t="s">
        <v>6742</v>
      </c>
      <c r="I2826" s="113">
        <f>'20'!L27</f>
        <v>0</v>
      </c>
      <c r="N2826" s="112" t="s">
        <v>6033</v>
      </c>
      <c r="O2826" s="112">
        <v>73440212</v>
      </c>
      <c r="P2826" s="112" t="s">
        <v>5620</v>
      </c>
    </row>
    <row r="2827" spans="2:16" ht="12.75">
      <c r="B2827" s="114" t="str">
        <f>INDEX(SUM!D:D,MATCH(SUM!$F$3,SUM!B:B,0),0)</f>
        <v>P085</v>
      </c>
      <c r="E2827" s="116">
        <v>2020</v>
      </c>
      <c r="F2827" s="112" t="s">
        <v>8995</v>
      </c>
      <c r="G2827" s="117" t="s">
        <v>16555</v>
      </c>
      <c r="H2827" s="114" t="s">
        <v>6742</v>
      </c>
      <c r="I2827" s="113">
        <f>'20'!L28</f>
        <v>0</v>
      </c>
      <c r="N2827" s="112" t="s">
        <v>6034</v>
      </c>
      <c r="O2827" s="112">
        <v>73440213</v>
      </c>
      <c r="P2827" s="112" t="s">
        <v>5622</v>
      </c>
    </row>
    <row r="2828" spans="2:16" ht="12.75">
      <c r="B2828" s="114" t="str">
        <f>INDEX(SUM!D:D,MATCH(SUM!$F$3,SUM!B:B,0),0)</f>
        <v>P085</v>
      </c>
      <c r="E2828" s="116">
        <v>2020</v>
      </c>
      <c r="F2828" s="112" t="s">
        <v>8996</v>
      </c>
      <c r="G2828" s="117" t="s">
        <v>16556</v>
      </c>
      <c r="H2828" s="114" t="s">
        <v>6742</v>
      </c>
      <c r="I2828" s="113">
        <f>'20'!L29</f>
        <v>0</v>
      </c>
      <c r="N2828" s="112" t="s">
        <v>6035</v>
      </c>
      <c r="O2828" s="112">
        <v>73440214</v>
      </c>
      <c r="P2828" s="112" t="s">
        <v>5624</v>
      </c>
    </row>
    <row r="2829" spans="2:16" ht="12.75">
      <c r="B2829" s="114" t="str">
        <f>INDEX(SUM!D:D,MATCH(SUM!$F$3,SUM!B:B,0),0)</f>
        <v>P085</v>
      </c>
      <c r="E2829" s="116">
        <v>2020</v>
      </c>
      <c r="F2829" s="112" t="s">
        <v>8997</v>
      </c>
      <c r="G2829" s="117" t="s">
        <v>16557</v>
      </c>
      <c r="H2829" s="114" t="s">
        <v>6742</v>
      </c>
      <c r="I2829" s="113">
        <f>'20'!L30</f>
        <v>0</v>
      </c>
      <c r="N2829" s="112" t="s">
        <v>6036</v>
      </c>
      <c r="O2829" s="112">
        <v>73450111</v>
      </c>
      <c r="P2829" s="112" t="s">
        <v>5626</v>
      </c>
    </row>
    <row r="2830" spans="2:16" ht="12.75">
      <c r="B2830" s="114" t="str">
        <f>INDEX(SUM!D:D,MATCH(SUM!$F$3,SUM!B:B,0),0)</f>
        <v>P085</v>
      </c>
      <c r="E2830" s="116">
        <v>2020</v>
      </c>
      <c r="F2830" s="112" t="s">
        <v>8998</v>
      </c>
      <c r="G2830" s="117" t="s">
        <v>16558</v>
      </c>
      <c r="H2830" s="114" t="s">
        <v>6742</v>
      </c>
      <c r="I2830" s="113">
        <f>'20'!L31</f>
        <v>0</v>
      </c>
      <c r="N2830" s="112" t="s">
        <v>6037</v>
      </c>
      <c r="O2830" s="112">
        <v>73450112</v>
      </c>
      <c r="P2830" s="112" t="s">
        <v>5628</v>
      </c>
    </row>
    <row r="2831" spans="2:16" ht="12.75">
      <c r="B2831" s="114" t="str">
        <f>INDEX(SUM!D:D,MATCH(SUM!$F$3,SUM!B:B,0),0)</f>
        <v>P085</v>
      </c>
      <c r="E2831" s="116">
        <v>2020</v>
      </c>
      <c r="F2831" s="112" t="s">
        <v>8999</v>
      </c>
      <c r="G2831" s="117" t="s">
        <v>16559</v>
      </c>
      <c r="H2831" s="114" t="s">
        <v>6742</v>
      </c>
      <c r="I2831" s="113">
        <f>'20'!L32</f>
        <v>0</v>
      </c>
      <c r="N2831" s="112" t="s">
        <v>6038</v>
      </c>
      <c r="O2831" s="112">
        <v>73450113</v>
      </c>
      <c r="P2831" s="112" t="s">
        <v>5630</v>
      </c>
    </row>
    <row r="2832" spans="2:16" ht="12.75">
      <c r="B2832" s="114" t="str">
        <f>INDEX(SUM!D:D,MATCH(SUM!$F$3,SUM!B:B,0),0)</f>
        <v>P085</v>
      </c>
      <c r="E2832" s="116">
        <v>2020</v>
      </c>
      <c r="F2832" s="112" t="s">
        <v>9000</v>
      </c>
      <c r="G2832" s="117" t="s">
        <v>16560</v>
      </c>
      <c r="H2832" s="114" t="s">
        <v>6742</v>
      </c>
      <c r="I2832" s="113">
        <f>'20'!L33</f>
        <v>0</v>
      </c>
      <c r="N2832" s="112" t="s">
        <v>6039</v>
      </c>
      <c r="O2832" s="112">
        <v>73450114</v>
      </c>
      <c r="P2832" s="112" t="s">
        <v>5632</v>
      </c>
    </row>
    <row r="2833" spans="2:16" ht="12.75">
      <c r="B2833" s="114" t="str">
        <f>INDEX(SUM!D:D,MATCH(SUM!$F$3,SUM!B:B,0),0)</f>
        <v>P085</v>
      </c>
      <c r="E2833" s="116">
        <v>2020</v>
      </c>
      <c r="F2833" s="112" t="s">
        <v>9001</v>
      </c>
      <c r="G2833" s="117" t="s">
        <v>16561</v>
      </c>
      <c r="H2833" s="114" t="s">
        <v>6742</v>
      </c>
      <c r="I2833" s="113">
        <f>'20'!L34</f>
        <v>0</v>
      </c>
      <c r="N2833" s="112" t="s">
        <v>6040</v>
      </c>
      <c r="O2833" s="112">
        <v>73450321</v>
      </c>
      <c r="P2833" s="112" t="s">
        <v>5634</v>
      </c>
    </row>
    <row r="2834" spans="2:16" ht="12.75">
      <c r="B2834" s="114" t="str">
        <f>INDEX(SUM!D:D,MATCH(SUM!$F$3,SUM!B:B,0),0)</f>
        <v>P085</v>
      </c>
      <c r="E2834" s="116">
        <v>2020</v>
      </c>
      <c r="F2834" s="112" t="s">
        <v>9002</v>
      </c>
      <c r="G2834" s="117" t="s">
        <v>16562</v>
      </c>
      <c r="H2834" s="114" t="s">
        <v>6742</v>
      </c>
      <c r="I2834" s="113">
        <f>'20'!L35</f>
        <v>0</v>
      </c>
      <c r="N2834" s="112" t="s">
        <v>6041</v>
      </c>
      <c r="O2834" s="112">
        <v>73450322</v>
      </c>
      <c r="P2834" s="112" t="s">
        <v>5636</v>
      </c>
    </row>
    <row r="2835" spans="2:16" ht="12.75">
      <c r="B2835" s="114" t="str">
        <f>INDEX(SUM!D:D,MATCH(SUM!$F$3,SUM!B:B,0),0)</f>
        <v>P085</v>
      </c>
      <c r="E2835" s="116">
        <v>2020</v>
      </c>
      <c r="F2835" s="112" t="s">
        <v>9003</v>
      </c>
      <c r="G2835" s="117" t="s">
        <v>16563</v>
      </c>
      <c r="H2835" s="114" t="s">
        <v>6742</v>
      </c>
      <c r="I2835" s="113">
        <f>'20'!L36</f>
        <v>0</v>
      </c>
      <c r="N2835" s="112" t="s">
        <v>6042</v>
      </c>
      <c r="O2835" s="112">
        <v>73450323</v>
      </c>
      <c r="P2835" s="112" t="s">
        <v>5638</v>
      </c>
    </row>
    <row r="2836" spans="2:16" ht="12.75">
      <c r="B2836" s="114" t="str">
        <f>INDEX(SUM!D:D,MATCH(SUM!$F$3,SUM!B:B,0),0)</f>
        <v>P085</v>
      </c>
      <c r="E2836" s="116">
        <v>2020</v>
      </c>
      <c r="F2836" s="112" t="s">
        <v>9004</v>
      </c>
      <c r="G2836" s="117" t="s">
        <v>16564</v>
      </c>
      <c r="H2836" s="114" t="s">
        <v>6742</v>
      </c>
      <c r="I2836" s="113">
        <f>'20'!L37</f>
        <v>0</v>
      </c>
      <c r="N2836" s="112" t="s">
        <v>6043</v>
      </c>
      <c r="O2836" s="112">
        <v>73450324</v>
      </c>
      <c r="P2836" s="112" t="s">
        <v>5640</v>
      </c>
    </row>
    <row r="2837" spans="2:16" ht="12.75">
      <c r="B2837" s="114" t="str">
        <f>INDEX(SUM!D:D,MATCH(SUM!$F$3,SUM!B:B,0),0)</f>
        <v>P085</v>
      </c>
      <c r="E2837" s="116">
        <v>2020</v>
      </c>
      <c r="F2837" s="112" t="s">
        <v>9005</v>
      </c>
      <c r="G2837" s="117" t="s">
        <v>16565</v>
      </c>
      <c r="H2837" s="114" t="s">
        <v>6742</v>
      </c>
      <c r="I2837" s="113">
        <f>'20'!L38</f>
        <v>0</v>
      </c>
      <c r="N2837" s="112" t="s">
        <v>6044</v>
      </c>
      <c r="O2837" s="112">
        <v>73490111</v>
      </c>
      <c r="P2837" s="112" t="s">
        <v>2391</v>
      </c>
    </row>
    <row r="2838" spans="2:16" ht="12.75">
      <c r="B2838" s="114" t="str">
        <f>INDEX(SUM!D:D,MATCH(SUM!$F$3,SUM!B:B,0),0)</f>
        <v>P085</v>
      </c>
      <c r="E2838" s="116">
        <v>2020</v>
      </c>
      <c r="F2838" s="112" t="s">
        <v>9006</v>
      </c>
      <c r="G2838" s="117" t="s">
        <v>16566</v>
      </c>
      <c r="H2838" s="114" t="s">
        <v>6742</v>
      </c>
      <c r="I2838" s="113">
        <f>'20'!L39</f>
        <v>0</v>
      </c>
      <c r="N2838" s="112" t="s">
        <v>6045</v>
      </c>
      <c r="O2838" s="112">
        <v>73490112</v>
      </c>
      <c r="P2838" s="112" t="s">
        <v>5642</v>
      </c>
    </row>
    <row r="2839" spans="2:16" ht="12.75">
      <c r="B2839" s="114" t="str">
        <f>INDEX(SUM!D:D,MATCH(SUM!$F$3,SUM!B:B,0),0)</f>
        <v>P085</v>
      </c>
      <c r="E2839" s="116">
        <v>2020</v>
      </c>
      <c r="F2839" s="112" t="s">
        <v>9007</v>
      </c>
      <c r="G2839" s="117" t="s">
        <v>16567</v>
      </c>
      <c r="H2839" s="114" t="s">
        <v>6742</v>
      </c>
      <c r="I2839" s="113">
        <f>'20'!L40</f>
        <v>0</v>
      </c>
      <c r="N2839" s="112" t="s">
        <v>6046</v>
      </c>
      <c r="O2839" s="112">
        <v>73490113</v>
      </c>
      <c r="P2839" s="112" t="s">
        <v>5644</v>
      </c>
    </row>
    <row r="2840" spans="2:16" ht="12.75">
      <c r="B2840" s="114" t="str">
        <f>INDEX(SUM!D:D,MATCH(SUM!$F$3,SUM!B:B,0),0)</f>
        <v>P085</v>
      </c>
      <c r="E2840" s="116">
        <v>2020</v>
      </c>
      <c r="F2840" s="112" t="s">
        <v>9008</v>
      </c>
      <c r="G2840" s="117" t="s">
        <v>16568</v>
      </c>
      <c r="H2840" s="114" t="s">
        <v>6742</v>
      </c>
      <c r="I2840" s="113">
        <f>'20'!L41</f>
        <v>0</v>
      </c>
      <c r="N2840" s="112" t="s">
        <v>6047</v>
      </c>
      <c r="O2840" s="112">
        <v>73490114</v>
      </c>
      <c r="P2840" s="112" t="s">
        <v>5646</v>
      </c>
    </row>
    <row r="2841" spans="2:16" ht="12.75">
      <c r="B2841" s="114" t="str">
        <f>INDEX(SUM!D:D,MATCH(SUM!$F$3,SUM!B:B,0),0)</f>
        <v>P085</v>
      </c>
      <c r="E2841" s="116">
        <v>2020</v>
      </c>
      <c r="F2841" s="112" t="s">
        <v>9009</v>
      </c>
      <c r="G2841" s="117" t="s">
        <v>16569</v>
      </c>
      <c r="H2841" s="114" t="s">
        <v>6742</v>
      </c>
      <c r="I2841" s="113">
        <f>'20'!L42</f>
        <v>0</v>
      </c>
      <c r="N2841" s="112" t="s">
        <v>6048</v>
      </c>
      <c r="O2841" s="112">
        <v>73499911</v>
      </c>
      <c r="P2841" s="112" t="s">
        <v>5648</v>
      </c>
    </row>
    <row r="2842" spans="2:16" ht="12.75">
      <c r="B2842" s="114" t="str">
        <f>INDEX(SUM!D:D,MATCH(SUM!$F$3,SUM!B:B,0),0)</f>
        <v>P085</v>
      </c>
      <c r="E2842" s="116">
        <v>2020</v>
      </c>
      <c r="F2842" s="112" t="s">
        <v>9010</v>
      </c>
      <c r="G2842" s="117" t="s">
        <v>16570</v>
      </c>
      <c r="H2842" s="114" t="s">
        <v>6742</v>
      </c>
      <c r="I2842" s="113">
        <f>'20'!L43</f>
        <v>0</v>
      </c>
      <c r="N2842" s="112" t="s">
        <v>6049</v>
      </c>
      <c r="O2842" s="112">
        <v>73499912</v>
      </c>
      <c r="P2842" s="112" t="s">
        <v>5650</v>
      </c>
    </row>
    <row r="2843" spans="2:16" ht="12.75">
      <c r="B2843" s="114" t="str">
        <f>INDEX(SUM!D:D,MATCH(SUM!$F$3,SUM!B:B,0),0)</f>
        <v>P085</v>
      </c>
      <c r="E2843" s="116">
        <v>2020</v>
      </c>
      <c r="F2843" s="112" t="s">
        <v>9011</v>
      </c>
      <c r="G2843" s="117" t="s">
        <v>16571</v>
      </c>
      <c r="H2843" s="114" t="s">
        <v>6742</v>
      </c>
      <c r="I2843" s="113">
        <f>'20'!L44</f>
        <v>0</v>
      </c>
      <c r="N2843" s="112" t="s">
        <v>6050</v>
      </c>
      <c r="O2843" s="112">
        <v>73499913</v>
      </c>
      <c r="P2843" s="112" t="s">
        <v>5652</v>
      </c>
    </row>
    <row r="2844" spans="2:16" ht="12.75">
      <c r="B2844" s="114" t="str">
        <f>INDEX(SUM!D:D,MATCH(SUM!$F$3,SUM!B:B,0),0)</f>
        <v>P085</v>
      </c>
      <c r="E2844" s="116">
        <v>2020</v>
      </c>
      <c r="F2844" s="112" t="s">
        <v>9012</v>
      </c>
      <c r="G2844" s="117" t="s">
        <v>16572</v>
      </c>
      <c r="H2844" s="114" t="s">
        <v>6742</v>
      </c>
      <c r="I2844" s="113">
        <f>'20'!L45</f>
        <v>0</v>
      </c>
      <c r="N2844" s="112" t="s">
        <v>6051</v>
      </c>
      <c r="O2844" s="112">
        <v>73499914</v>
      </c>
      <c r="P2844" s="112" t="s">
        <v>5654</v>
      </c>
    </row>
    <row r="2845" spans="2:16" ht="12.75">
      <c r="B2845" s="114" t="str">
        <f>INDEX(SUM!D:D,MATCH(SUM!$F$3,SUM!B:B,0),0)</f>
        <v>P085</v>
      </c>
      <c r="E2845" s="116">
        <v>2020</v>
      </c>
      <c r="F2845" s="112" t="s">
        <v>9013</v>
      </c>
      <c r="G2845" s="117" t="s">
        <v>16573</v>
      </c>
      <c r="H2845" s="114" t="s">
        <v>6742</v>
      </c>
      <c r="I2845" s="113">
        <f>'20'!L46</f>
        <v>0</v>
      </c>
      <c r="N2845" s="112" t="s">
        <v>6052</v>
      </c>
      <c r="O2845" s="112">
        <v>73500000</v>
      </c>
      <c r="P2845" s="112" t="s">
        <v>5656</v>
      </c>
    </row>
    <row r="2846" spans="2:16" ht="12.75">
      <c r="B2846" s="114" t="str">
        <f>INDEX(SUM!D:D,MATCH(SUM!$F$3,SUM!B:B,0),0)</f>
        <v>P085</v>
      </c>
      <c r="E2846" s="116">
        <v>2020</v>
      </c>
      <c r="F2846" s="112" t="s">
        <v>9014</v>
      </c>
      <c r="G2846" s="117" t="s">
        <v>16574</v>
      </c>
      <c r="H2846" s="114" t="s">
        <v>6742</v>
      </c>
      <c r="I2846" s="113">
        <f>'20'!L47</f>
        <v>0</v>
      </c>
      <c r="N2846" s="112" t="s">
        <v>6053</v>
      </c>
      <c r="O2846" s="112">
        <v>73500111</v>
      </c>
      <c r="P2846" s="112" t="s">
        <v>5658</v>
      </c>
    </row>
    <row r="2847" spans="2:16" ht="12.75">
      <c r="B2847" s="114" t="str">
        <f>INDEX(SUM!D:D,MATCH(SUM!$F$3,SUM!B:B,0),0)</f>
        <v>P085</v>
      </c>
      <c r="E2847" s="116">
        <v>2020</v>
      </c>
      <c r="F2847" s="112" t="s">
        <v>9015</v>
      </c>
      <c r="G2847" s="117" t="s">
        <v>16575</v>
      </c>
      <c r="H2847" s="114" t="s">
        <v>6742</v>
      </c>
      <c r="I2847" s="113">
        <f>'20'!L48</f>
        <v>0</v>
      </c>
      <c r="N2847" s="112" t="s">
        <v>6054</v>
      </c>
      <c r="O2847" s="112">
        <v>73500112</v>
      </c>
      <c r="P2847" s="112" t="s">
        <v>5660</v>
      </c>
    </row>
    <row r="2848" spans="2:16" ht="12.75">
      <c r="B2848" s="114" t="str">
        <f>INDEX(SUM!D:D,MATCH(SUM!$F$3,SUM!B:B,0),0)</f>
        <v>P085</v>
      </c>
      <c r="E2848" s="116">
        <v>2020</v>
      </c>
      <c r="F2848" s="112" t="s">
        <v>9016</v>
      </c>
      <c r="G2848" s="117" t="s">
        <v>16576</v>
      </c>
      <c r="H2848" s="114" t="s">
        <v>6742</v>
      </c>
      <c r="I2848" s="113">
        <f>'20'!L49</f>
        <v>0</v>
      </c>
      <c r="N2848" s="112" t="s">
        <v>6055</v>
      </c>
      <c r="O2848" s="112">
        <v>73500113</v>
      </c>
      <c r="P2848" s="112" t="s">
        <v>5662</v>
      </c>
    </row>
    <row r="2849" spans="2:16" ht="12.75">
      <c r="B2849" s="114" t="str">
        <f>INDEX(SUM!D:D,MATCH(SUM!$F$3,SUM!B:B,0),0)</f>
        <v>P085</v>
      </c>
      <c r="E2849" s="116">
        <v>2020</v>
      </c>
      <c r="F2849" s="112" t="s">
        <v>9017</v>
      </c>
      <c r="G2849" s="117" t="s">
        <v>16577</v>
      </c>
      <c r="H2849" s="114" t="s">
        <v>6742</v>
      </c>
      <c r="I2849" s="113">
        <f>'20'!L50</f>
        <v>0</v>
      </c>
      <c r="N2849" s="112" t="s">
        <v>6056</v>
      </c>
      <c r="O2849" s="112">
        <v>73500114</v>
      </c>
      <c r="P2849" s="112" t="s">
        <v>5664</v>
      </c>
    </row>
    <row r="2850" spans="2:16" ht="12.75">
      <c r="B2850" s="114" t="str">
        <f>INDEX(SUM!D:D,MATCH(SUM!$F$3,SUM!B:B,0),0)</f>
        <v>P085</v>
      </c>
      <c r="E2850" s="116">
        <v>2020</v>
      </c>
      <c r="F2850" s="112" t="s">
        <v>9018</v>
      </c>
      <c r="G2850" s="117" t="s">
        <v>16578</v>
      </c>
      <c r="H2850" s="114" t="s">
        <v>6742</v>
      </c>
      <c r="I2850" s="113">
        <f>'20'!L51</f>
        <v>0</v>
      </c>
      <c r="N2850" s="112" t="s">
        <v>6057</v>
      </c>
      <c r="O2850" s="112">
        <v>73500211</v>
      </c>
      <c r="P2850" s="112" t="s">
        <v>5666</v>
      </c>
    </row>
    <row r="2851" spans="2:16" ht="12.75">
      <c r="B2851" s="114" t="str">
        <f>INDEX(SUM!D:D,MATCH(SUM!$F$3,SUM!B:B,0),0)</f>
        <v>P085</v>
      </c>
      <c r="E2851" s="116">
        <v>2020</v>
      </c>
      <c r="F2851" s="112" t="s">
        <v>9019</v>
      </c>
      <c r="G2851" s="117" t="s">
        <v>16579</v>
      </c>
      <c r="H2851" s="114" t="s">
        <v>6742</v>
      </c>
      <c r="I2851" s="113">
        <f>'20'!L52</f>
        <v>0</v>
      </c>
      <c r="N2851" s="112" t="s">
        <v>6058</v>
      </c>
      <c r="O2851" s="112">
        <v>73500212</v>
      </c>
      <c r="P2851" s="112" t="s">
        <v>5668</v>
      </c>
    </row>
    <row r="2852" spans="2:16" ht="12.75">
      <c r="B2852" s="114" t="str">
        <f>INDEX(SUM!D:D,MATCH(SUM!$F$3,SUM!B:B,0),0)</f>
        <v>P085</v>
      </c>
      <c r="E2852" s="116">
        <v>2020</v>
      </c>
      <c r="F2852" s="112" t="s">
        <v>9020</v>
      </c>
      <c r="G2852" s="117" t="s">
        <v>16580</v>
      </c>
      <c r="H2852" s="114" t="s">
        <v>6742</v>
      </c>
      <c r="I2852" s="113">
        <f>'20'!L53</f>
        <v>0</v>
      </c>
      <c r="N2852" s="112" t="s">
        <v>6059</v>
      </c>
      <c r="O2852" s="112">
        <v>73500213</v>
      </c>
      <c r="P2852" s="112" t="s">
        <v>5670</v>
      </c>
    </row>
    <row r="2853" spans="2:16" ht="12.75">
      <c r="B2853" s="114" t="str">
        <f>INDEX(SUM!D:D,MATCH(SUM!$F$3,SUM!B:B,0),0)</f>
        <v>P085</v>
      </c>
      <c r="E2853" s="116">
        <v>2020</v>
      </c>
      <c r="F2853" s="112" t="s">
        <v>9021</v>
      </c>
      <c r="G2853" s="117" t="s">
        <v>16581</v>
      </c>
      <c r="H2853" s="114" t="s">
        <v>6742</v>
      </c>
      <c r="I2853" s="113">
        <f>'20'!L54</f>
        <v>0</v>
      </c>
      <c r="N2853" s="112" t="s">
        <v>6060</v>
      </c>
      <c r="O2853" s="112">
        <v>73500214</v>
      </c>
      <c r="P2853" s="112" t="s">
        <v>5672</v>
      </c>
    </row>
    <row r="2854" spans="2:16" ht="12.75">
      <c r="B2854" s="114" t="str">
        <f>INDEX(SUM!D:D,MATCH(SUM!$F$3,SUM!B:B,0),0)</f>
        <v>P085</v>
      </c>
      <c r="E2854" s="116">
        <v>2020</v>
      </c>
      <c r="F2854" s="112" t="s">
        <v>9022</v>
      </c>
      <c r="G2854" s="117" t="s">
        <v>16582</v>
      </c>
      <c r="H2854" s="114" t="s">
        <v>6742</v>
      </c>
      <c r="I2854" s="113">
        <f>'20'!L55</f>
        <v>0</v>
      </c>
      <c r="N2854" s="112" t="s">
        <v>6061</v>
      </c>
      <c r="O2854" s="112">
        <v>73500311</v>
      </c>
      <c r="P2854" s="112" t="s">
        <v>5674</v>
      </c>
    </row>
    <row r="2855" spans="2:16" ht="12.75">
      <c r="B2855" s="114" t="str">
        <f>INDEX(SUM!D:D,MATCH(SUM!$F$3,SUM!B:B,0),0)</f>
        <v>P085</v>
      </c>
      <c r="E2855" s="116">
        <v>2020</v>
      </c>
      <c r="F2855" s="112" t="s">
        <v>9023</v>
      </c>
      <c r="G2855" s="117" t="s">
        <v>16583</v>
      </c>
      <c r="H2855" s="114" t="s">
        <v>6742</v>
      </c>
      <c r="I2855" s="113">
        <f>'20'!L56</f>
        <v>0</v>
      </c>
      <c r="N2855" s="112" t="s">
        <v>6062</v>
      </c>
      <c r="O2855" s="112">
        <v>73600000</v>
      </c>
      <c r="P2855" s="112" t="s">
        <v>2393</v>
      </c>
    </row>
    <row r="2856" spans="2:16" ht="12.75">
      <c r="B2856" s="114" t="str">
        <f>INDEX(SUM!D:D,MATCH(SUM!$F$3,SUM!B:B,0),0)</f>
        <v>P085</v>
      </c>
      <c r="E2856" s="116">
        <v>2020</v>
      </c>
      <c r="F2856" s="112" t="s">
        <v>9024</v>
      </c>
      <c r="G2856" s="117" t="s">
        <v>16584</v>
      </c>
      <c r="H2856" s="114" t="s">
        <v>6742</v>
      </c>
      <c r="I2856" s="113">
        <f>'20'!L57</f>
        <v>0</v>
      </c>
      <c r="N2856" s="112" t="s">
        <v>6063</v>
      </c>
      <c r="O2856" s="112">
        <v>73600111</v>
      </c>
      <c r="P2856" s="112" t="s">
        <v>2395</v>
      </c>
    </row>
    <row r="2857" spans="2:16" ht="12.75">
      <c r="B2857" s="114" t="str">
        <f>INDEX(SUM!D:D,MATCH(SUM!$F$3,SUM!B:B,0),0)</f>
        <v>P085</v>
      </c>
      <c r="E2857" s="116">
        <v>2020</v>
      </c>
      <c r="F2857" s="112" t="s">
        <v>9025</v>
      </c>
      <c r="G2857" s="117" t="s">
        <v>16585</v>
      </c>
      <c r="H2857" s="114" t="s">
        <v>6742</v>
      </c>
      <c r="I2857" s="113">
        <f>'20'!L58</f>
        <v>0</v>
      </c>
      <c r="N2857" s="112" t="s">
        <v>6064</v>
      </c>
      <c r="O2857" s="112">
        <v>73600112</v>
      </c>
      <c r="P2857" s="112" t="s">
        <v>5676</v>
      </c>
    </row>
    <row r="2858" spans="2:16" ht="12.75">
      <c r="B2858" s="114" t="str">
        <f>INDEX(SUM!D:D,MATCH(SUM!$F$3,SUM!B:B,0),0)</f>
        <v>P085</v>
      </c>
      <c r="E2858" s="116">
        <v>2020</v>
      </c>
      <c r="F2858" s="112" t="s">
        <v>9026</v>
      </c>
      <c r="G2858" s="117" t="s">
        <v>16586</v>
      </c>
      <c r="H2858" s="114" t="s">
        <v>6742</v>
      </c>
      <c r="I2858" s="113">
        <f>'20'!L59</f>
        <v>0</v>
      </c>
      <c r="N2858" s="112" t="s">
        <v>6065</v>
      </c>
      <c r="O2858" s="112">
        <v>73600113</v>
      </c>
      <c r="P2858" s="112" t="s">
        <v>5678</v>
      </c>
    </row>
    <row r="2859" spans="2:16" ht="12.75">
      <c r="B2859" s="114" t="str">
        <f>INDEX(SUM!D:D,MATCH(SUM!$F$3,SUM!B:B,0),0)</f>
        <v>P085</v>
      </c>
      <c r="E2859" s="116">
        <v>2020</v>
      </c>
      <c r="F2859" s="112" t="s">
        <v>9027</v>
      </c>
      <c r="G2859" s="117" t="s">
        <v>16587</v>
      </c>
      <c r="H2859" s="114" t="s">
        <v>6742</v>
      </c>
      <c r="I2859" s="113">
        <f>'20'!L60</f>
        <v>0</v>
      </c>
      <c r="N2859" s="112" t="s">
        <v>6066</v>
      </c>
      <c r="O2859" s="112">
        <v>73600114</v>
      </c>
      <c r="P2859" s="112" t="s">
        <v>5680</v>
      </c>
    </row>
    <row r="2860" spans="2:16" ht="12.75">
      <c r="B2860" s="114" t="str">
        <f>INDEX(SUM!D:D,MATCH(SUM!$F$3,SUM!B:B,0),0)</f>
        <v>P085</v>
      </c>
      <c r="E2860" s="116">
        <v>2020</v>
      </c>
      <c r="F2860" s="112" t="s">
        <v>9028</v>
      </c>
      <c r="G2860" s="117" t="s">
        <v>16588</v>
      </c>
      <c r="H2860" s="114" t="s">
        <v>6742</v>
      </c>
      <c r="I2860" s="113">
        <f>'20'!L61</f>
        <v>0</v>
      </c>
      <c r="N2860" s="112" t="s">
        <v>6067</v>
      </c>
      <c r="O2860" s="112">
        <v>73900000</v>
      </c>
      <c r="P2860" s="112" t="s">
        <v>2397</v>
      </c>
    </row>
    <row r="2861" spans="2:16" ht="12.75">
      <c r="B2861" s="114" t="str">
        <f>INDEX(SUM!D:D,MATCH(SUM!$F$3,SUM!B:B,0),0)</f>
        <v>P085</v>
      </c>
      <c r="E2861" s="116">
        <v>2020</v>
      </c>
      <c r="F2861" s="112" t="s">
        <v>9029</v>
      </c>
      <c r="G2861" s="117" t="s">
        <v>16589</v>
      </c>
      <c r="H2861" s="114" t="s">
        <v>6742</v>
      </c>
      <c r="I2861" s="113">
        <f>'20'!L62</f>
        <v>0</v>
      </c>
      <c r="N2861" s="112" t="s">
        <v>6068</v>
      </c>
      <c r="O2861" s="112">
        <v>73900011</v>
      </c>
      <c r="P2861" s="112" t="s">
        <v>2399</v>
      </c>
    </row>
    <row r="2862" spans="2:16" ht="12.75">
      <c r="B2862" s="114" t="str">
        <f>INDEX(SUM!D:D,MATCH(SUM!$F$3,SUM!B:B,0),0)</f>
        <v>P085</v>
      </c>
      <c r="E2862" s="116">
        <v>2020</v>
      </c>
      <c r="F2862" s="112" t="s">
        <v>9030</v>
      </c>
      <c r="G2862" s="117" t="s">
        <v>16590</v>
      </c>
      <c r="H2862" s="114" t="s">
        <v>6742</v>
      </c>
      <c r="I2862" s="113">
        <f>'20'!L63</f>
        <v>0</v>
      </c>
      <c r="N2862" s="112" t="s">
        <v>6069</v>
      </c>
      <c r="O2862" s="112">
        <v>73900012</v>
      </c>
      <c r="P2862" s="112" t="s">
        <v>5682</v>
      </c>
    </row>
    <row r="2863" spans="2:16" ht="12.75">
      <c r="B2863" s="114" t="str">
        <f>INDEX(SUM!D:D,MATCH(SUM!$F$3,SUM!B:B,0),0)</f>
        <v>P085</v>
      </c>
      <c r="E2863" s="116">
        <v>2020</v>
      </c>
      <c r="F2863" s="112" t="s">
        <v>9031</v>
      </c>
      <c r="G2863" s="117" t="s">
        <v>16591</v>
      </c>
      <c r="H2863" s="114" t="s">
        <v>6742</v>
      </c>
      <c r="I2863" s="113">
        <f>'20'!L64</f>
        <v>0</v>
      </c>
      <c r="N2863" s="112" t="s">
        <v>6070</v>
      </c>
      <c r="O2863" s="112">
        <v>73900013</v>
      </c>
      <c r="P2863" s="112" t="s">
        <v>5684</v>
      </c>
    </row>
    <row r="2864" spans="2:16" ht="12.75">
      <c r="B2864" s="114" t="str">
        <f>INDEX(SUM!D:D,MATCH(SUM!$F$3,SUM!B:B,0),0)</f>
        <v>P085</v>
      </c>
      <c r="E2864" s="116">
        <v>2020</v>
      </c>
      <c r="F2864" s="112" t="s">
        <v>9032</v>
      </c>
      <c r="G2864" s="117" t="s">
        <v>16592</v>
      </c>
      <c r="H2864" s="114" t="s">
        <v>6742</v>
      </c>
      <c r="I2864" s="113">
        <f>'20'!L65</f>
        <v>0</v>
      </c>
      <c r="N2864" s="112" t="s">
        <v>6071</v>
      </c>
      <c r="O2864" s="112">
        <v>73900014</v>
      </c>
      <c r="P2864" s="112" t="s">
        <v>5686</v>
      </c>
    </row>
    <row r="2865" spans="2:16" ht="12.75">
      <c r="B2865" s="114" t="str">
        <f>INDEX(SUM!D:D,MATCH(SUM!$F$3,SUM!B:B,0),0)</f>
        <v>P085</v>
      </c>
      <c r="E2865" s="116">
        <v>2020</v>
      </c>
      <c r="F2865" s="112" t="s">
        <v>9033</v>
      </c>
      <c r="G2865" s="117" t="s">
        <v>16593</v>
      </c>
      <c r="H2865" s="114" t="s">
        <v>6742</v>
      </c>
      <c r="I2865" s="113">
        <f>'20'!L66</f>
        <v>0</v>
      </c>
      <c r="N2865" s="112" t="s">
        <v>6072</v>
      </c>
      <c r="O2865" s="112">
        <v>74000000</v>
      </c>
      <c r="P2865" s="112" t="s">
        <v>173</v>
      </c>
    </row>
    <row r="2866" spans="2:16" ht="12.75">
      <c r="B2866" s="114" t="str">
        <f>INDEX(SUM!D:D,MATCH(SUM!$F$3,SUM!B:B,0),0)</f>
        <v>P085</v>
      </c>
      <c r="E2866" s="116">
        <v>2020</v>
      </c>
      <c r="F2866" s="112" t="s">
        <v>9034</v>
      </c>
      <c r="G2866" s="117" t="s">
        <v>16594</v>
      </c>
      <c r="H2866" s="114" t="s">
        <v>6742</v>
      </c>
      <c r="I2866" s="113">
        <f>'20'!L67</f>
        <v>0</v>
      </c>
      <c r="N2866" s="112" t="s">
        <v>6073</v>
      </c>
      <c r="O2866" s="112">
        <v>74000011</v>
      </c>
      <c r="P2866" s="112" t="s">
        <v>2402</v>
      </c>
    </row>
    <row r="2867" spans="2:16" ht="12.75">
      <c r="B2867" s="114" t="str">
        <f>INDEX(SUM!D:D,MATCH(SUM!$F$3,SUM!B:B,0),0)</f>
        <v>P085</v>
      </c>
      <c r="E2867" s="116">
        <v>2020</v>
      </c>
      <c r="F2867" s="112" t="s">
        <v>9035</v>
      </c>
      <c r="G2867" s="117" t="s">
        <v>16595</v>
      </c>
      <c r="H2867" s="114" t="s">
        <v>6742</v>
      </c>
      <c r="I2867" s="113">
        <f>'20'!L68</f>
        <v>0</v>
      </c>
      <c r="N2867" s="112" t="s">
        <v>6074</v>
      </c>
      <c r="O2867" s="112">
        <v>74000012</v>
      </c>
      <c r="P2867" s="112" t="s">
        <v>5688</v>
      </c>
    </row>
    <row r="2868" spans="2:16" ht="12.75">
      <c r="B2868" s="114" t="str">
        <f>INDEX(SUM!D:D,MATCH(SUM!$F$3,SUM!B:B,0),0)</f>
        <v>P085</v>
      </c>
      <c r="E2868" s="116">
        <v>2020</v>
      </c>
      <c r="F2868" s="112" t="s">
        <v>9036</v>
      </c>
      <c r="G2868" s="117" t="s">
        <v>16596</v>
      </c>
      <c r="H2868" s="114" t="s">
        <v>6742</v>
      </c>
      <c r="I2868" s="113">
        <f>'20'!L69</f>
        <v>0</v>
      </c>
      <c r="N2868" s="112" t="s">
        <v>6075</v>
      </c>
      <c r="O2868" s="112">
        <v>74000013</v>
      </c>
      <c r="P2868" s="112" t="s">
        <v>5690</v>
      </c>
    </row>
    <row r="2869" spans="2:16" ht="12.75">
      <c r="B2869" s="114" t="str">
        <f>INDEX(SUM!D:D,MATCH(SUM!$F$3,SUM!B:B,0),0)</f>
        <v>P085</v>
      </c>
      <c r="E2869" s="116">
        <v>2020</v>
      </c>
      <c r="F2869" s="112" t="s">
        <v>9037</v>
      </c>
      <c r="G2869" s="117" t="s">
        <v>16597</v>
      </c>
      <c r="H2869" s="114" t="s">
        <v>6742</v>
      </c>
      <c r="I2869" s="113">
        <f>'20'!L70</f>
        <v>0</v>
      </c>
      <c r="N2869" s="112" t="s">
        <v>6076</v>
      </c>
      <c r="O2869" s="112">
        <v>74000014</v>
      </c>
      <c r="P2869" s="112" t="s">
        <v>5692</v>
      </c>
    </row>
    <row r="2870" spans="2:16" ht="12.75">
      <c r="B2870" s="114" t="str">
        <f>INDEX(SUM!D:D,MATCH(SUM!$F$3,SUM!B:B,0),0)</f>
        <v>P085</v>
      </c>
      <c r="E2870" s="116">
        <v>2020</v>
      </c>
      <c r="F2870" s="112" t="s">
        <v>9038</v>
      </c>
      <c r="G2870" s="117" t="s">
        <v>16598</v>
      </c>
      <c r="H2870" s="114" t="s">
        <v>6742</v>
      </c>
      <c r="I2870" s="113">
        <f>'20'!L71</f>
        <v>0</v>
      </c>
      <c r="N2870" s="112" t="s">
        <v>6077</v>
      </c>
      <c r="O2870" s="112">
        <v>75000000</v>
      </c>
      <c r="P2870" s="112" t="s">
        <v>175</v>
      </c>
    </row>
    <row r="2871" spans="2:16" ht="12.75">
      <c r="B2871" s="114" t="str">
        <f>INDEX(SUM!D:D,MATCH(SUM!$F$3,SUM!B:B,0),0)</f>
        <v>P085</v>
      </c>
      <c r="E2871" s="116">
        <v>2020</v>
      </c>
      <c r="F2871" s="112" t="s">
        <v>9039</v>
      </c>
      <c r="G2871" s="117" t="s">
        <v>16599</v>
      </c>
      <c r="H2871" s="114" t="s">
        <v>6742</v>
      </c>
      <c r="I2871" s="113">
        <f>'20'!L72</f>
        <v>0</v>
      </c>
      <c r="N2871" s="112" t="s">
        <v>6078</v>
      </c>
      <c r="O2871" s="112">
        <v>75000011</v>
      </c>
      <c r="P2871" s="112" t="s">
        <v>2405</v>
      </c>
    </row>
    <row r="2872" spans="2:16" ht="12.75">
      <c r="B2872" s="114" t="str">
        <f>INDEX(SUM!D:D,MATCH(SUM!$F$3,SUM!B:B,0),0)</f>
        <v>P085</v>
      </c>
      <c r="E2872" s="116">
        <v>2020</v>
      </c>
      <c r="F2872" s="112" t="s">
        <v>9040</v>
      </c>
      <c r="G2872" s="117" t="s">
        <v>16600</v>
      </c>
      <c r="H2872" s="114" t="s">
        <v>6742</v>
      </c>
      <c r="I2872" s="113">
        <f>'20'!L73</f>
        <v>0</v>
      </c>
      <c r="N2872" s="112" t="s">
        <v>6079</v>
      </c>
      <c r="O2872" s="112">
        <v>75000012</v>
      </c>
      <c r="P2872" s="112" t="s">
        <v>5694</v>
      </c>
    </row>
    <row r="2873" spans="2:16" ht="12.75">
      <c r="B2873" s="114" t="str">
        <f>INDEX(SUM!D:D,MATCH(SUM!$F$3,SUM!B:B,0),0)</f>
        <v>P085</v>
      </c>
      <c r="E2873" s="116">
        <v>2020</v>
      </c>
      <c r="F2873" s="112" t="s">
        <v>9041</v>
      </c>
      <c r="G2873" s="117" t="s">
        <v>16601</v>
      </c>
      <c r="H2873" s="114" t="s">
        <v>6742</v>
      </c>
      <c r="I2873" s="113">
        <f>'20'!L74</f>
        <v>0</v>
      </c>
      <c r="N2873" s="112" t="s">
        <v>6080</v>
      </c>
      <c r="O2873" s="112">
        <v>75000013</v>
      </c>
      <c r="P2873" s="112" t="s">
        <v>5696</v>
      </c>
    </row>
    <row r="2874" spans="2:16" ht="12.75">
      <c r="B2874" s="114" t="str">
        <f>INDEX(SUM!D:D,MATCH(SUM!$F$3,SUM!B:B,0),0)</f>
        <v>P085</v>
      </c>
      <c r="E2874" s="116">
        <v>2020</v>
      </c>
      <c r="F2874" s="112" t="s">
        <v>9042</v>
      </c>
      <c r="G2874" s="117" t="s">
        <v>16602</v>
      </c>
      <c r="H2874" s="114" t="s">
        <v>6742</v>
      </c>
      <c r="I2874" s="113">
        <f>'20'!L75</f>
        <v>0</v>
      </c>
      <c r="N2874" s="112" t="s">
        <v>6081</v>
      </c>
      <c r="O2874" s="112">
        <v>75000014</v>
      </c>
      <c r="P2874" s="112" t="s">
        <v>5698</v>
      </c>
    </row>
    <row r="2875" spans="2:16" ht="12.75">
      <c r="B2875" s="114" t="str">
        <f>INDEX(SUM!D:D,MATCH(SUM!$F$3,SUM!B:B,0),0)</f>
        <v>P085</v>
      </c>
      <c r="E2875" s="116">
        <v>2020</v>
      </c>
      <c r="F2875" s="112" t="s">
        <v>9043</v>
      </c>
      <c r="G2875" s="117" t="s">
        <v>16603</v>
      </c>
      <c r="H2875" s="114" t="s">
        <v>6742</v>
      </c>
      <c r="I2875" s="113">
        <f>'20'!L76</f>
        <v>0</v>
      </c>
      <c r="N2875" s="112" t="s">
        <v>6082</v>
      </c>
      <c r="O2875" s="112">
        <v>76000000</v>
      </c>
      <c r="P2875" s="112" t="s">
        <v>177</v>
      </c>
    </row>
    <row r="2876" spans="2:16" ht="12.75">
      <c r="B2876" s="114" t="str">
        <f>INDEX(SUM!D:D,MATCH(SUM!$F$3,SUM!B:B,0),0)</f>
        <v>P085</v>
      </c>
      <c r="E2876" s="116">
        <v>2020</v>
      </c>
      <c r="F2876" s="112" t="s">
        <v>9044</v>
      </c>
      <c r="G2876" s="117" t="s">
        <v>16604</v>
      </c>
      <c r="H2876" s="114" t="s">
        <v>6742</v>
      </c>
      <c r="I2876" s="113">
        <f>'20'!L77</f>
        <v>0</v>
      </c>
      <c r="N2876" s="112" t="s">
        <v>6083</v>
      </c>
      <c r="O2876" s="112">
        <v>76100000</v>
      </c>
      <c r="P2876" s="112" t="s">
        <v>2408</v>
      </c>
    </row>
    <row r="2877" spans="2:16" ht="12.75">
      <c r="B2877" s="114" t="str">
        <f>INDEX(SUM!D:D,MATCH(SUM!$F$3,SUM!B:B,0),0)</f>
        <v>P085</v>
      </c>
      <c r="E2877" s="116">
        <v>2020</v>
      </c>
      <c r="F2877" s="112" t="s">
        <v>9045</v>
      </c>
      <c r="G2877" s="117" t="s">
        <v>16605</v>
      </c>
      <c r="H2877" s="114" t="s">
        <v>6742</v>
      </c>
      <c r="I2877" s="113">
        <f>'20'!L78</f>
        <v>0</v>
      </c>
      <c r="N2877" s="112" t="s">
        <v>6084</v>
      </c>
      <c r="O2877" s="112">
        <v>76100111</v>
      </c>
      <c r="P2877" s="112" t="s">
        <v>2410</v>
      </c>
    </row>
    <row r="2878" spans="2:16" ht="12.75">
      <c r="B2878" s="114" t="str">
        <f>INDEX(SUM!D:D,MATCH(SUM!$F$3,SUM!B:B,0),0)</f>
        <v>P085</v>
      </c>
      <c r="E2878" s="116">
        <v>2020</v>
      </c>
      <c r="F2878" s="112" t="s">
        <v>9046</v>
      </c>
      <c r="G2878" s="117" t="s">
        <v>16606</v>
      </c>
      <c r="H2878" s="114" t="s">
        <v>6742</v>
      </c>
      <c r="I2878" s="113">
        <f>'20'!L79</f>
        <v>0</v>
      </c>
      <c r="N2878" s="112" t="s">
        <v>6085</v>
      </c>
      <c r="O2878" s="112">
        <v>76100112</v>
      </c>
      <c r="P2878" s="112" t="s">
        <v>2412</v>
      </c>
    </row>
    <row r="2879" spans="2:16" ht="12.75">
      <c r="B2879" s="114" t="str">
        <f>INDEX(SUM!D:D,MATCH(SUM!$F$3,SUM!B:B,0),0)</f>
        <v>P085</v>
      </c>
      <c r="E2879" s="116">
        <v>2020</v>
      </c>
      <c r="F2879" s="112" t="s">
        <v>9047</v>
      </c>
      <c r="G2879" s="117" t="s">
        <v>16607</v>
      </c>
      <c r="H2879" s="114" t="s">
        <v>6742</v>
      </c>
      <c r="I2879" s="113">
        <f>'20'!L80</f>
        <v>0</v>
      </c>
      <c r="N2879" s="112" t="s">
        <v>6086</v>
      </c>
      <c r="O2879" s="112">
        <v>76100113</v>
      </c>
      <c r="P2879" s="112" t="s">
        <v>2414</v>
      </c>
    </row>
    <row r="2880" spans="2:16" ht="12.75">
      <c r="B2880" s="114" t="str">
        <f>INDEX(SUM!D:D,MATCH(SUM!$F$3,SUM!B:B,0),0)</f>
        <v>P085</v>
      </c>
      <c r="E2880" s="116">
        <v>2020</v>
      </c>
      <c r="F2880" s="112" t="s">
        <v>9048</v>
      </c>
      <c r="G2880" s="117" t="s">
        <v>16608</v>
      </c>
      <c r="H2880" s="114" t="s">
        <v>6742</v>
      </c>
      <c r="I2880" s="113">
        <f>'20'!L81</f>
        <v>0</v>
      </c>
      <c r="N2880" s="112" t="s">
        <v>6087</v>
      </c>
      <c r="O2880" s="112">
        <v>76100114</v>
      </c>
      <c r="P2880" s="112" t="s">
        <v>5700</v>
      </c>
    </row>
    <row r="2881" spans="2:16" ht="12.75">
      <c r="B2881" s="114" t="str">
        <f>INDEX(SUM!D:D,MATCH(SUM!$F$3,SUM!B:B,0),0)</f>
        <v>P085</v>
      </c>
      <c r="E2881" s="116">
        <v>2020</v>
      </c>
      <c r="F2881" s="112" t="s">
        <v>9049</v>
      </c>
      <c r="G2881" s="117" t="s">
        <v>16609</v>
      </c>
      <c r="H2881" s="114" t="s">
        <v>6742</v>
      </c>
      <c r="I2881" s="113">
        <f>'20'!L82</f>
        <v>0</v>
      </c>
      <c r="N2881" s="112" t="s">
        <v>6088</v>
      </c>
      <c r="O2881" s="112">
        <v>76100211</v>
      </c>
      <c r="P2881" s="112" t="s">
        <v>2416</v>
      </c>
    </row>
    <row r="2882" spans="2:16" ht="12.75">
      <c r="B2882" s="114" t="str">
        <f>INDEX(SUM!D:D,MATCH(SUM!$F$3,SUM!B:B,0),0)</f>
        <v>P085</v>
      </c>
      <c r="E2882" s="116">
        <v>2020</v>
      </c>
      <c r="F2882" s="112" t="s">
        <v>9050</v>
      </c>
      <c r="G2882" s="117" t="s">
        <v>16610</v>
      </c>
      <c r="H2882" s="114" t="s">
        <v>6742</v>
      </c>
      <c r="I2882" s="113">
        <f>'20'!L83</f>
        <v>0</v>
      </c>
      <c r="N2882" s="112" t="s">
        <v>6089</v>
      </c>
      <c r="O2882" s="112">
        <v>76100212</v>
      </c>
      <c r="P2882" s="112" t="s">
        <v>5702</v>
      </c>
    </row>
    <row r="2883" spans="2:16" ht="12.75">
      <c r="B2883" s="114" t="str">
        <f>INDEX(SUM!D:D,MATCH(SUM!$F$3,SUM!B:B,0),0)</f>
        <v>P085</v>
      </c>
      <c r="E2883" s="116">
        <v>2020</v>
      </c>
      <c r="F2883" s="112" t="s">
        <v>9051</v>
      </c>
      <c r="G2883" s="117" t="s">
        <v>16611</v>
      </c>
      <c r="H2883" s="114" t="s">
        <v>6742</v>
      </c>
      <c r="I2883" s="113">
        <f>'20'!L84</f>
        <v>0</v>
      </c>
      <c r="N2883" s="112" t="s">
        <v>6090</v>
      </c>
      <c r="O2883" s="112">
        <v>76100213</v>
      </c>
      <c r="P2883" s="112" t="s">
        <v>5704</v>
      </c>
    </row>
    <row r="2884" spans="2:16" ht="12.75">
      <c r="B2884" s="114" t="str">
        <f>INDEX(SUM!D:D,MATCH(SUM!$F$3,SUM!B:B,0),0)</f>
        <v>P085</v>
      </c>
      <c r="E2884" s="116">
        <v>2020</v>
      </c>
      <c r="F2884" s="112" t="s">
        <v>9052</v>
      </c>
      <c r="G2884" s="117" t="s">
        <v>16612</v>
      </c>
      <c r="H2884" s="114" t="s">
        <v>6742</v>
      </c>
      <c r="I2884" s="113">
        <f>'20'!L85</f>
        <v>0</v>
      </c>
      <c r="N2884" s="112" t="s">
        <v>6091</v>
      </c>
      <c r="O2884" s="112">
        <v>76100214</v>
      </c>
      <c r="P2884" s="112" t="s">
        <v>5706</v>
      </c>
    </row>
    <row r="2885" spans="2:16" ht="12.75">
      <c r="B2885" s="114" t="str">
        <f>INDEX(SUM!D:D,MATCH(SUM!$F$3,SUM!B:B,0),0)</f>
        <v>P085</v>
      </c>
      <c r="E2885" s="116">
        <v>2020</v>
      </c>
      <c r="F2885" s="112" t="s">
        <v>9053</v>
      </c>
      <c r="G2885" s="117" t="s">
        <v>16613</v>
      </c>
      <c r="H2885" s="114" t="s">
        <v>6742</v>
      </c>
      <c r="I2885" s="113">
        <f>'20'!L86</f>
        <v>0</v>
      </c>
      <c r="N2885" s="112" t="s">
        <v>6092</v>
      </c>
      <c r="O2885" s="112">
        <v>76100311</v>
      </c>
      <c r="P2885" s="112" t="s">
        <v>2418</v>
      </c>
    </row>
    <row r="2886" spans="2:16" ht="12.75">
      <c r="B2886" s="114" t="str">
        <f>INDEX(SUM!D:D,MATCH(SUM!$F$3,SUM!B:B,0),0)</f>
        <v>P085</v>
      </c>
      <c r="E2886" s="116">
        <v>2020</v>
      </c>
      <c r="F2886" s="112" t="s">
        <v>9054</v>
      </c>
      <c r="G2886" s="117" t="s">
        <v>16614</v>
      </c>
      <c r="H2886" s="114" t="s">
        <v>6742</v>
      </c>
      <c r="I2886" s="113">
        <f>'20'!L87</f>
        <v>0</v>
      </c>
      <c r="N2886" s="112" t="s">
        <v>6093</v>
      </c>
      <c r="O2886" s="112">
        <v>76100312</v>
      </c>
      <c r="P2886" s="112" t="s">
        <v>5708</v>
      </c>
    </row>
    <row r="2887" spans="2:16" ht="12.75">
      <c r="B2887" s="114" t="str">
        <f>INDEX(SUM!D:D,MATCH(SUM!$F$3,SUM!B:B,0),0)</f>
        <v>P085</v>
      </c>
      <c r="E2887" s="116">
        <v>2020</v>
      </c>
      <c r="F2887" s="112" t="s">
        <v>9055</v>
      </c>
      <c r="G2887" s="117" t="s">
        <v>16615</v>
      </c>
      <c r="H2887" s="114" t="s">
        <v>6742</v>
      </c>
      <c r="I2887" s="113">
        <f>'20'!L88</f>
        <v>0</v>
      </c>
      <c r="N2887" s="112" t="s">
        <v>6094</v>
      </c>
      <c r="O2887" s="112">
        <v>76100313</v>
      </c>
      <c r="P2887" s="112" t="s">
        <v>5710</v>
      </c>
    </row>
    <row r="2888" spans="2:16" ht="12.75">
      <c r="B2888" s="114" t="str">
        <f>INDEX(SUM!D:D,MATCH(SUM!$F$3,SUM!B:B,0),0)</f>
        <v>P085</v>
      </c>
      <c r="E2888" s="116">
        <v>2020</v>
      </c>
      <c r="F2888" s="112" t="s">
        <v>9056</v>
      </c>
      <c r="G2888" s="117" t="s">
        <v>16616</v>
      </c>
      <c r="H2888" s="114" t="s">
        <v>6742</v>
      </c>
      <c r="I2888" s="113">
        <f>'20'!L89</f>
        <v>0</v>
      </c>
      <c r="N2888" s="112" t="s">
        <v>6095</v>
      </c>
      <c r="O2888" s="112">
        <v>76100314</v>
      </c>
      <c r="P2888" s="112" t="s">
        <v>5712</v>
      </c>
    </row>
    <row r="2889" spans="2:16" ht="12.75">
      <c r="B2889" s="114" t="str">
        <f>INDEX(SUM!D:D,MATCH(SUM!$F$3,SUM!B:B,0),0)</f>
        <v>P085</v>
      </c>
      <c r="E2889" s="116">
        <v>2020</v>
      </c>
      <c r="F2889" s="112" t="s">
        <v>9057</v>
      </c>
      <c r="G2889" s="117" t="s">
        <v>16617</v>
      </c>
      <c r="H2889" s="114" t="s">
        <v>6742</v>
      </c>
      <c r="I2889" s="113">
        <f>'20'!L90</f>
        <v>0</v>
      </c>
      <c r="N2889" s="112" t="s">
        <v>6096</v>
      </c>
      <c r="O2889" s="112">
        <v>76100411</v>
      </c>
      <c r="P2889" s="112" t="s">
        <v>5714</v>
      </c>
    </row>
    <row r="2890" spans="2:16" ht="12.75">
      <c r="B2890" s="114" t="str">
        <f>INDEX(SUM!D:D,MATCH(SUM!$F$3,SUM!B:B,0),0)</f>
        <v>P085</v>
      </c>
      <c r="E2890" s="116">
        <v>2020</v>
      </c>
      <c r="F2890" s="112" t="s">
        <v>9058</v>
      </c>
      <c r="G2890" s="117" t="s">
        <v>16618</v>
      </c>
      <c r="H2890" s="114" t="s">
        <v>6742</v>
      </c>
      <c r="I2890" s="113">
        <f>'20'!L91</f>
        <v>0</v>
      </c>
      <c r="N2890" s="112" t="s">
        <v>6097</v>
      </c>
      <c r="O2890" s="112">
        <v>76100412</v>
      </c>
      <c r="P2890" s="112" t="s">
        <v>5716</v>
      </c>
    </row>
    <row r="2891" spans="2:16" ht="12.75">
      <c r="B2891" s="114" t="str">
        <f>INDEX(SUM!D:D,MATCH(SUM!$F$3,SUM!B:B,0),0)</f>
        <v>P085</v>
      </c>
      <c r="E2891" s="116">
        <v>2020</v>
      </c>
      <c r="F2891" s="112" t="s">
        <v>9059</v>
      </c>
      <c r="G2891" s="117" t="s">
        <v>16619</v>
      </c>
      <c r="H2891" s="114" t="s">
        <v>6742</v>
      </c>
      <c r="I2891" s="113">
        <f>'20'!L92</f>
        <v>0</v>
      </c>
      <c r="N2891" s="112" t="s">
        <v>6098</v>
      </c>
      <c r="O2891" s="112">
        <v>76100413</v>
      </c>
      <c r="P2891" s="112" t="s">
        <v>5718</v>
      </c>
    </row>
    <row r="2892" spans="2:16" ht="12.75">
      <c r="B2892" s="114" t="str">
        <f>INDEX(SUM!D:D,MATCH(SUM!$F$3,SUM!B:B,0),0)</f>
        <v>P085</v>
      </c>
      <c r="E2892" s="116">
        <v>2020</v>
      </c>
      <c r="F2892" s="112" t="s">
        <v>9060</v>
      </c>
      <c r="G2892" s="117" t="s">
        <v>16620</v>
      </c>
      <c r="H2892" s="114" t="s">
        <v>6742</v>
      </c>
      <c r="I2892" s="113">
        <f>'20'!L93</f>
        <v>0</v>
      </c>
      <c r="N2892" s="112" t="s">
        <v>6099</v>
      </c>
      <c r="O2892" s="112">
        <v>76100414</v>
      </c>
      <c r="P2892" s="112" t="s">
        <v>5720</v>
      </c>
    </row>
    <row r="2893" spans="2:16" ht="12.75">
      <c r="B2893" s="114" t="str">
        <f>INDEX(SUM!D:D,MATCH(SUM!$F$3,SUM!B:B,0),0)</f>
        <v>P085</v>
      </c>
      <c r="E2893" s="116">
        <v>2020</v>
      </c>
      <c r="F2893" s="112" t="s">
        <v>9061</v>
      </c>
      <c r="G2893" s="117" t="s">
        <v>16621</v>
      </c>
      <c r="H2893" s="114" t="s">
        <v>6742</v>
      </c>
      <c r="I2893" s="113">
        <f>'20'!L94</f>
        <v>0</v>
      </c>
      <c r="N2893" s="112" t="s">
        <v>6100</v>
      </c>
      <c r="O2893" s="112">
        <v>76200000</v>
      </c>
      <c r="P2893" s="112" t="s">
        <v>2420</v>
      </c>
    </row>
    <row r="2894" spans="2:16" ht="12.75">
      <c r="B2894" s="114" t="str">
        <f>INDEX(SUM!D:D,MATCH(SUM!$F$3,SUM!B:B,0),0)</f>
        <v>P085</v>
      </c>
      <c r="E2894" s="116">
        <v>2020</v>
      </c>
      <c r="F2894" s="112" t="s">
        <v>9062</v>
      </c>
      <c r="G2894" s="117" t="s">
        <v>16622</v>
      </c>
      <c r="H2894" s="114" t="s">
        <v>6742</v>
      </c>
      <c r="I2894" s="113">
        <f>'20'!L95</f>
        <v>0</v>
      </c>
      <c r="N2894" s="112" t="s">
        <v>6101</v>
      </c>
      <c r="O2894" s="112">
        <v>76200211</v>
      </c>
      <c r="P2894" s="112" t="s">
        <v>2422</v>
      </c>
    </row>
    <row r="2895" spans="2:16" ht="12.75">
      <c r="B2895" s="114" t="str">
        <f>INDEX(SUM!D:D,MATCH(SUM!$F$3,SUM!B:B,0),0)</f>
        <v>P085</v>
      </c>
      <c r="E2895" s="116">
        <v>2020</v>
      </c>
      <c r="F2895" s="112" t="s">
        <v>9063</v>
      </c>
      <c r="G2895" s="117" t="s">
        <v>16623</v>
      </c>
      <c r="H2895" s="114" t="s">
        <v>6742</v>
      </c>
      <c r="I2895" s="113">
        <f>'20'!L96</f>
        <v>0</v>
      </c>
      <c r="N2895" s="112" t="s">
        <v>6102</v>
      </c>
      <c r="O2895" s="112">
        <v>76200212</v>
      </c>
      <c r="P2895" s="112" t="s">
        <v>5722</v>
      </c>
    </row>
    <row r="2896" spans="2:16" ht="12.75">
      <c r="B2896" s="114" t="str">
        <f>INDEX(SUM!D:D,MATCH(SUM!$F$3,SUM!B:B,0),0)</f>
        <v>P085</v>
      </c>
      <c r="E2896" s="116">
        <v>2020</v>
      </c>
      <c r="F2896" s="112" t="s">
        <v>9064</v>
      </c>
      <c r="G2896" s="117" t="s">
        <v>16624</v>
      </c>
      <c r="H2896" s="114" t="s">
        <v>6742</v>
      </c>
      <c r="I2896" s="113">
        <f>'20'!L97</f>
        <v>0</v>
      </c>
      <c r="N2896" s="112" t="s">
        <v>6103</v>
      </c>
      <c r="O2896" s="112">
        <v>76200213</v>
      </c>
      <c r="P2896" s="112" t="s">
        <v>5724</v>
      </c>
    </row>
    <row r="2897" spans="2:16" ht="12.75">
      <c r="B2897" s="114" t="str">
        <f>INDEX(SUM!D:D,MATCH(SUM!$F$3,SUM!B:B,0),0)</f>
        <v>P085</v>
      </c>
      <c r="E2897" s="116">
        <v>2020</v>
      </c>
      <c r="F2897" s="112" t="s">
        <v>9065</v>
      </c>
      <c r="G2897" s="117" t="s">
        <v>16625</v>
      </c>
      <c r="H2897" s="114" t="s">
        <v>6742</v>
      </c>
      <c r="I2897" s="113">
        <f>'20'!L98</f>
        <v>0</v>
      </c>
      <c r="N2897" s="112" t="s">
        <v>6104</v>
      </c>
      <c r="O2897" s="112">
        <v>76200214</v>
      </c>
      <c r="P2897" s="112" t="s">
        <v>5726</v>
      </c>
    </row>
    <row r="2898" spans="2:16" ht="12.75">
      <c r="B2898" s="114" t="str">
        <f>INDEX(SUM!D:D,MATCH(SUM!$F$3,SUM!B:B,0),0)</f>
        <v>P085</v>
      </c>
      <c r="E2898" s="116">
        <v>2020</v>
      </c>
      <c r="F2898" s="112" t="s">
        <v>9066</v>
      </c>
      <c r="G2898" s="117" t="s">
        <v>16626</v>
      </c>
      <c r="H2898" s="114" t="s">
        <v>6742</v>
      </c>
      <c r="I2898" s="113">
        <f>'20'!L99</f>
        <v>0</v>
      </c>
      <c r="N2898" s="112" t="s">
        <v>6105</v>
      </c>
      <c r="O2898" s="112">
        <v>76300000</v>
      </c>
      <c r="P2898" s="112" t="s">
        <v>2424</v>
      </c>
    </row>
    <row r="2899" spans="2:16" ht="12.75">
      <c r="B2899" s="114" t="str">
        <f>INDEX(SUM!D:D,MATCH(SUM!$F$3,SUM!B:B,0),0)</f>
        <v>P085</v>
      </c>
      <c r="E2899" s="116">
        <v>2020</v>
      </c>
      <c r="F2899" s="112" t="s">
        <v>9067</v>
      </c>
      <c r="G2899" s="117" t="s">
        <v>16627</v>
      </c>
      <c r="H2899" s="114" t="s">
        <v>6742</v>
      </c>
      <c r="I2899" s="113">
        <f>'20'!L100</f>
        <v>0</v>
      </c>
      <c r="N2899" s="112" t="s">
        <v>6106</v>
      </c>
      <c r="O2899" s="112">
        <v>76300111</v>
      </c>
      <c r="P2899" s="112" t="s">
        <v>2426</v>
      </c>
    </row>
    <row r="2900" spans="2:16" ht="12.75">
      <c r="B2900" s="114" t="str">
        <f>INDEX(SUM!D:D,MATCH(SUM!$F$3,SUM!B:B,0),0)</f>
        <v>P085</v>
      </c>
      <c r="E2900" s="116">
        <v>2020</v>
      </c>
      <c r="F2900" s="112" t="s">
        <v>9068</v>
      </c>
      <c r="G2900" s="117" t="s">
        <v>16628</v>
      </c>
      <c r="H2900" s="114" t="s">
        <v>6743</v>
      </c>
      <c r="I2900" s="113">
        <f>'20'!M11</f>
        <v>4</v>
      </c>
      <c r="N2900" s="112" t="s">
        <v>6107</v>
      </c>
      <c r="O2900" s="112">
        <v>76300112</v>
      </c>
      <c r="P2900" s="112" t="s">
        <v>5728</v>
      </c>
    </row>
    <row r="2901" spans="2:16" ht="12.75">
      <c r="B2901" s="114" t="str">
        <f>INDEX(SUM!D:D,MATCH(SUM!$F$3,SUM!B:B,0),0)</f>
        <v>P085</v>
      </c>
      <c r="E2901" s="116">
        <v>2020</v>
      </c>
      <c r="F2901" s="112" t="s">
        <v>9069</v>
      </c>
      <c r="G2901" s="117" t="s">
        <v>16629</v>
      </c>
      <c r="H2901" s="114" t="s">
        <v>6743</v>
      </c>
      <c r="I2901" s="113">
        <f>'20'!M12</f>
        <v>0</v>
      </c>
      <c r="N2901" s="112" t="s">
        <v>6108</v>
      </c>
      <c r="O2901" s="112">
        <v>76300113</v>
      </c>
      <c r="P2901" s="112" t="s">
        <v>5730</v>
      </c>
    </row>
    <row r="2902" spans="2:16" ht="12.75">
      <c r="B2902" s="114" t="str">
        <f>INDEX(SUM!D:D,MATCH(SUM!$F$3,SUM!B:B,0),0)</f>
        <v>P085</v>
      </c>
      <c r="E2902" s="116">
        <v>2020</v>
      </c>
      <c r="F2902" s="112" t="s">
        <v>9070</v>
      </c>
      <c r="G2902" s="117" t="s">
        <v>16630</v>
      </c>
      <c r="H2902" s="114" t="s">
        <v>6743</v>
      </c>
      <c r="I2902" s="113">
        <f>'20'!M13</f>
        <v>0</v>
      </c>
      <c r="N2902" s="112" t="s">
        <v>6109</v>
      </c>
      <c r="O2902" s="112">
        <v>76300114</v>
      </c>
      <c r="P2902" s="112" t="s">
        <v>5732</v>
      </c>
    </row>
    <row r="2903" spans="2:16" ht="12.75">
      <c r="B2903" s="114" t="str">
        <f>INDEX(SUM!D:D,MATCH(SUM!$F$3,SUM!B:B,0),0)</f>
        <v>P085</v>
      </c>
      <c r="E2903" s="116">
        <v>2020</v>
      </c>
      <c r="F2903" s="112" t="s">
        <v>9071</v>
      </c>
      <c r="G2903" s="117" t="s">
        <v>16631</v>
      </c>
      <c r="H2903" s="114" t="s">
        <v>6743</v>
      </c>
      <c r="I2903" s="113">
        <f>'20'!M14</f>
        <v>0</v>
      </c>
      <c r="N2903" s="112" t="s">
        <v>6110</v>
      </c>
      <c r="O2903" s="112">
        <v>76300211</v>
      </c>
      <c r="P2903" s="112" t="s">
        <v>5734</v>
      </c>
    </row>
    <row r="2904" spans="2:16" ht="12.75">
      <c r="B2904" s="114" t="str">
        <f>INDEX(SUM!D:D,MATCH(SUM!$F$3,SUM!B:B,0),0)</f>
        <v>P085</v>
      </c>
      <c r="E2904" s="116">
        <v>2020</v>
      </c>
      <c r="F2904" s="112" t="s">
        <v>9072</v>
      </c>
      <c r="G2904" s="117" t="s">
        <v>16632</v>
      </c>
      <c r="H2904" s="114" t="s">
        <v>6743</v>
      </c>
      <c r="I2904" s="113">
        <f>'20'!M15</f>
        <v>0</v>
      </c>
      <c r="N2904" s="112" t="s">
        <v>6111</v>
      </c>
      <c r="O2904" s="112">
        <v>76300212</v>
      </c>
      <c r="P2904" s="112" t="s">
        <v>5736</v>
      </c>
    </row>
    <row r="2905" spans="2:16" ht="12.75">
      <c r="B2905" s="114" t="str">
        <f>INDEX(SUM!D:D,MATCH(SUM!$F$3,SUM!B:B,0),0)</f>
        <v>P085</v>
      </c>
      <c r="E2905" s="116">
        <v>2020</v>
      </c>
      <c r="F2905" s="112" t="s">
        <v>9073</v>
      </c>
      <c r="G2905" s="117" t="s">
        <v>16633</v>
      </c>
      <c r="H2905" s="114" t="s">
        <v>6743</v>
      </c>
      <c r="I2905" s="113">
        <f>'20'!M16</f>
        <v>0</v>
      </c>
      <c r="N2905" s="112" t="s">
        <v>6112</v>
      </c>
      <c r="O2905" s="112">
        <v>76300213</v>
      </c>
      <c r="P2905" s="112" t="s">
        <v>5738</v>
      </c>
    </row>
    <row r="2906" spans="2:16" ht="12.75">
      <c r="B2906" s="114" t="str">
        <f>INDEX(SUM!D:D,MATCH(SUM!$F$3,SUM!B:B,0),0)</f>
        <v>P085</v>
      </c>
      <c r="E2906" s="116">
        <v>2020</v>
      </c>
      <c r="F2906" s="112" t="s">
        <v>9074</v>
      </c>
      <c r="G2906" s="117" t="s">
        <v>16634</v>
      </c>
      <c r="H2906" s="114" t="s">
        <v>6743</v>
      </c>
      <c r="I2906" s="113">
        <f>'20'!M17</f>
        <v>0</v>
      </c>
      <c r="N2906" s="112" t="s">
        <v>6113</v>
      </c>
      <c r="O2906" s="112">
        <v>76300214</v>
      </c>
      <c r="P2906" s="112" t="s">
        <v>5740</v>
      </c>
    </row>
    <row r="2907" spans="2:16" ht="12.75">
      <c r="B2907" s="114" t="str">
        <f>INDEX(SUM!D:D,MATCH(SUM!$F$3,SUM!B:B,0),0)</f>
        <v>P085</v>
      </c>
      <c r="E2907" s="116">
        <v>2020</v>
      </c>
      <c r="F2907" s="112" t="s">
        <v>9075</v>
      </c>
      <c r="G2907" s="117" t="s">
        <v>16635</v>
      </c>
      <c r="H2907" s="114" t="s">
        <v>6743</v>
      </c>
      <c r="I2907" s="113">
        <f>'20'!M18</f>
        <v>0</v>
      </c>
      <c r="N2907" s="112" t="s">
        <v>6114</v>
      </c>
      <c r="O2907" s="112">
        <v>76400000</v>
      </c>
      <c r="P2907" s="112" t="s">
        <v>5742</v>
      </c>
    </row>
    <row r="2908" spans="2:16" ht="12.75">
      <c r="B2908" s="114" t="str">
        <f>INDEX(SUM!D:D,MATCH(SUM!$F$3,SUM!B:B,0),0)</f>
        <v>P085</v>
      </c>
      <c r="E2908" s="116">
        <v>2020</v>
      </c>
      <c r="F2908" s="112" t="s">
        <v>9076</v>
      </c>
      <c r="G2908" s="117" t="s">
        <v>16636</v>
      </c>
      <c r="H2908" s="114" t="s">
        <v>6743</v>
      </c>
      <c r="I2908" s="113">
        <f>'20'!M19</f>
        <v>0</v>
      </c>
      <c r="N2908" s="112" t="s">
        <v>6115</v>
      </c>
      <c r="O2908" s="112">
        <v>76400111</v>
      </c>
      <c r="P2908" s="112" t="s">
        <v>5744</v>
      </c>
    </row>
    <row r="2909" spans="2:16" ht="12.75">
      <c r="B2909" s="114" t="str">
        <f>INDEX(SUM!D:D,MATCH(SUM!$F$3,SUM!B:B,0),0)</f>
        <v>P085</v>
      </c>
      <c r="E2909" s="116">
        <v>2020</v>
      </c>
      <c r="F2909" s="112" t="s">
        <v>9077</v>
      </c>
      <c r="G2909" s="117" t="s">
        <v>16637</v>
      </c>
      <c r="H2909" s="114" t="s">
        <v>6743</v>
      </c>
      <c r="I2909" s="113">
        <f>'20'!M20</f>
        <v>0</v>
      </c>
      <c r="N2909" s="112" t="s">
        <v>6116</v>
      </c>
      <c r="O2909" s="112">
        <v>76400112</v>
      </c>
      <c r="P2909" s="112" t="s">
        <v>5746</v>
      </c>
    </row>
    <row r="2910" spans="2:16" ht="12.75">
      <c r="B2910" s="114" t="str">
        <f>INDEX(SUM!D:D,MATCH(SUM!$F$3,SUM!B:B,0),0)</f>
        <v>P085</v>
      </c>
      <c r="E2910" s="116">
        <v>2020</v>
      </c>
      <c r="F2910" s="112" t="s">
        <v>9078</v>
      </c>
      <c r="G2910" s="117" t="s">
        <v>16638</v>
      </c>
      <c r="H2910" s="114" t="s">
        <v>6743</v>
      </c>
      <c r="I2910" s="113">
        <f>'20'!M21</f>
        <v>0</v>
      </c>
      <c r="N2910" s="112" t="s">
        <v>6117</v>
      </c>
      <c r="O2910" s="112">
        <v>76400113</v>
      </c>
      <c r="P2910" s="112" t="s">
        <v>5748</v>
      </c>
    </row>
    <row r="2911" spans="2:16" ht="12.75">
      <c r="B2911" s="114" t="str">
        <f>INDEX(SUM!D:D,MATCH(SUM!$F$3,SUM!B:B,0),0)</f>
        <v>P085</v>
      </c>
      <c r="E2911" s="116">
        <v>2020</v>
      </c>
      <c r="F2911" s="112" t="s">
        <v>9079</v>
      </c>
      <c r="G2911" s="117" t="s">
        <v>16639</v>
      </c>
      <c r="H2911" s="114" t="s">
        <v>6743</v>
      </c>
      <c r="I2911" s="113">
        <f>'20'!M22</f>
        <v>0</v>
      </c>
      <c r="N2911" s="112" t="s">
        <v>6118</v>
      </c>
      <c r="O2911" s="112">
        <v>76400114</v>
      </c>
      <c r="P2911" s="112" t="s">
        <v>5750</v>
      </c>
    </row>
    <row r="2912" spans="2:16" ht="12.75">
      <c r="B2912" s="114" t="str">
        <f>INDEX(SUM!D:D,MATCH(SUM!$F$3,SUM!B:B,0),0)</f>
        <v>P085</v>
      </c>
      <c r="E2912" s="116">
        <v>2020</v>
      </c>
      <c r="F2912" s="112" t="s">
        <v>9080</v>
      </c>
      <c r="G2912" s="117" t="s">
        <v>16640</v>
      </c>
      <c r="H2912" s="114" t="s">
        <v>6743</v>
      </c>
      <c r="I2912" s="113">
        <f>'20'!M23</f>
        <v>0</v>
      </c>
      <c r="N2912" s="112" t="s">
        <v>6119</v>
      </c>
      <c r="O2912" s="112">
        <v>76900000</v>
      </c>
      <c r="P2912" s="112" t="s">
        <v>2428</v>
      </c>
    </row>
    <row r="2913" spans="2:16" ht="12.75">
      <c r="B2913" s="114" t="str">
        <f>INDEX(SUM!D:D,MATCH(SUM!$F$3,SUM!B:B,0),0)</f>
        <v>P085</v>
      </c>
      <c r="E2913" s="116">
        <v>2020</v>
      </c>
      <c r="F2913" s="112" t="s">
        <v>9081</v>
      </c>
      <c r="G2913" s="117" t="s">
        <v>16641</v>
      </c>
      <c r="H2913" s="114" t="s">
        <v>6743</v>
      </c>
      <c r="I2913" s="113">
        <f>'20'!M24</f>
        <v>0</v>
      </c>
      <c r="N2913" s="112" t="s">
        <v>6120</v>
      </c>
      <c r="O2913" s="112">
        <v>76909911</v>
      </c>
      <c r="P2913" s="112" t="s">
        <v>2430</v>
      </c>
    </row>
    <row r="2914" spans="2:16" ht="12.75">
      <c r="B2914" s="114" t="str">
        <f>INDEX(SUM!D:D,MATCH(SUM!$F$3,SUM!B:B,0),0)</f>
        <v>P085</v>
      </c>
      <c r="E2914" s="116">
        <v>2020</v>
      </c>
      <c r="F2914" s="112" t="s">
        <v>9082</v>
      </c>
      <c r="G2914" s="117" t="s">
        <v>16642</v>
      </c>
      <c r="H2914" s="114" t="s">
        <v>6743</v>
      </c>
      <c r="I2914" s="113">
        <f>'20'!M25</f>
        <v>0</v>
      </c>
      <c r="N2914" s="112" t="s">
        <v>6121</v>
      </c>
      <c r="O2914" s="112">
        <v>76909912</v>
      </c>
      <c r="P2914" s="112" t="s">
        <v>2432</v>
      </c>
    </row>
    <row r="2915" spans="2:16" ht="12.75">
      <c r="B2915" s="114" t="str">
        <f>INDEX(SUM!D:D,MATCH(SUM!$F$3,SUM!B:B,0),0)</f>
        <v>P085</v>
      </c>
      <c r="E2915" s="116">
        <v>2020</v>
      </c>
      <c r="F2915" s="112" t="s">
        <v>9083</v>
      </c>
      <c r="G2915" s="117" t="s">
        <v>16643</v>
      </c>
      <c r="H2915" s="114" t="s">
        <v>6743</v>
      </c>
      <c r="I2915" s="113">
        <f>'20'!M26</f>
        <v>0</v>
      </c>
      <c r="N2915" s="112" t="s">
        <v>6122</v>
      </c>
      <c r="O2915" s="112">
        <v>76909913</v>
      </c>
      <c r="P2915" s="112" t="s">
        <v>2434</v>
      </c>
    </row>
    <row r="2916" spans="2:16" ht="12.75">
      <c r="B2916" s="114" t="str">
        <f>INDEX(SUM!D:D,MATCH(SUM!$F$3,SUM!B:B,0),0)</f>
        <v>P085</v>
      </c>
      <c r="E2916" s="116">
        <v>2020</v>
      </c>
      <c r="F2916" s="112" t="s">
        <v>9084</v>
      </c>
      <c r="G2916" s="117" t="s">
        <v>16644</v>
      </c>
      <c r="H2916" s="114" t="s">
        <v>6743</v>
      </c>
      <c r="I2916" s="113">
        <f>'20'!M27</f>
        <v>0</v>
      </c>
      <c r="N2916" s="112" t="s">
        <v>6123</v>
      </c>
      <c r="O2916" s="112">
        <v>76909914</v>
      </c>
      <c r="P2916" s="112" t="s">
        <v>5752</v>
      </c>
    </row>
    <row r="2917" spans="2:16" ht="12.75">
      <c r="B2917" s="114" t="str">
        <f>INDEX(SUM!D:D,MATCH(SUM!$F$3,SUM!B:B,0),0)</f>
        <v>P085</v>
      </c>
      <c r="E2917" s="116">
        <v>2020</v>
      </c>
      <c r="F2917" s="112" t="s">
        <v>9085</v>
      </c>
      <c r="G2917" s="117" t="s">
        <v>16645</v>
      </c>
      <c r="H2917" s="114" t="s">
        <v>6743</v>
      </c>
      <c r="I2917" s="113">
        <f>'20'!M28</f>
        <v>0</v>
      </c>
      <c r="N2917" s="112" t="s">
        <v>6124</v>
      </c>
      <c r="O2917" s="112">
        <v>77180181</v>
      </c>
      <c r="P2917" s="112" t="s">
        <v>2449</v>
      </c>
    </row>
    <row r="2918" spans="2:16" ht="12.75">
      <c r="B2918" s="114" t="str">
        <f>INDEX(SUM!D:D,MATCH(SUM!$F$3,SUM!B:B,0),0)</f>
        <v>P085</v>
      </c>
      <c r="E2918" s="116">
        <v>2020</v>
      </c>
      <c r="F2918" s="112" t="s">
        <v>9086</v>
      </c>
      <c r="G2918" s="117" t="s">
        <v>16646</v>
      </c>
      <c r="H2918" s="114" t="s">
        <v>6743</v>
      </c>
      <c r="I2918" s="113">
        <f>'20'!M29</f>
        <v>0</v>
      </c>
      <c r="N2918" s="112" t="s">
        <v>6125</v>
      </c>
      <c r="O2918" s="112">
        <v>77180211</v>
      </c>
      <c r="P2918" s="112" t="s">
        <v>2451</v>
      </c>
    </row>
    <row r="2919" spans="2:16" ht="12.75">
      <c r="B2919" s="114" t="str">
        <f>INDEX(SUM!D:D,MATCH(SUM!$F$3,SUM!B:B,0),0)</f>
        <v>P085</v>
      </c>
      <c r="E2919" s="116">
        <v>2020</v>
      </c>
      <c r="F2919" s="112" t="s">
        <v>9087</v>
      </c>
      <c r="G2919" s="117" t="s">
        <v>16647</v>
      </c>
      <c r="H2919" s="114" t="s">
        <v>6743</v>
      </c>
      <c r="I2919" s="113">
        <f>'20'!M30</f>
        <v>0</v>
      </c>
      <c r="N2919" s="112" t="s">
        <v>6126</v>
      </c>
      <c r="O2919" s="112">
        <v>77180221</v>
      </c>
      <c r="P2919" s="112" t="s">
        <v>2453</v>
      </c>
    </row>
    <row r="2920" spans="2:16" ht="12.75">
      <c r="B2920" s="114" t="str">
        <f>INDEX(SUM!D:D,MATCH(SUM!$F$3,SUM!B:B,0),0)</f>
        <v>P085</v>
      </c>
      <c r="E2920" s="116">
        <v>2020</v>
      </c>
      <c r="F2920" s="112" t="s">
        <v>9088</v>
      </c>
      <c r="G2920" s="117" t="s">
        <v>16648</v>
      </c>
      <c r="H2920" s="114" t="s">
        <v>6743</v>
      </c>
      <c r="I2920" s="113">
        <f>'20'!M31</f>
        <v>0</v>
      </c>
      <c r="N2920" s="112" t="s">
        <v>6127</v>
      </c>
      <c r="O2920" s="112">
        <v>77180231</v>
      </c>
      <c r="P2920" s="112" t="s">
        <v>2455</v>
      </c>
    </row>
    <row r="2921" spans="2:16" ht="12.75">
      <c r="B2921" s="114" t="str">
        <f>INDEX(SUM!D:D,MATCH(SUM!$F$3,SUM!B:B,0),0)</f>
        <v>P085</v>
      </c>
      <c r="E2921" s="116">
        <v>2020</v>
      </c>
      <c r="F2921" s="112" t="s">
        <v>9089</v>
      </c>
      <c r="G2921" s="117" t="s">
        <v>16649</v>
      </c>
      <c r="H2921" s="114" t="s">
        <v>6743</v>
      </c>
      <c r="I2921" s="113">
        <f>'20'!M32</f>
        <v>0</v>
      </c>
      <c r="N2921" s="112" t="s">
        <v>6128</v>
      </c>
      <c r="O2921" s="112">
        <v>77180241</v>
      </c>
      <c r="P2921" s="112" t="s">
        <v>2457</v>
      </c>
    </row>
    <row r="2922" spans="2:16" ht="12.75">
      <c r="B2922" s="114" t="str">
        <f>INDEX(SUM!D:D,MATCH(SUM!$F$3,SUM!B:B,0),0)</f>
        <v>P085</v>
      </c>
      <c r="E2922" s="116">
        <v>2020</v>
      </c>
      <c r="F2922" s="112" t="s">
        <v>9090</v>
      </c>
      <c r="G2922" s="117" t="s">
        <v>16650</v>
      </c>
      <c r="H2922" s="114" t="s">
        <v>6743</v>
      </c>
      <c r="I2922" s="113">
        <f>'20'!M33</f>
        <v>0</v>
      </c>
      <c r="N2922" s="112" t="s">
        <v>6129</v>
      </c>
      <c r="O2922" s="112">
        <v>77180251</v>
      </c>
      <c r="P2922" s="112" t="s">
        <v>2459</v>
      </c>
    </row>
    <row r="2923" spans="2:16" ht="12.75">
      <c r="B2923" s="114" t="str">
        <f>INDEX(SUM!D:D,MATCH(SUM!$F$3,SUM!B:B,0),0)</f>
        <v>P085</v>
      </c>
      <c r="E2923" s="116">
        <v>2020</v>
      </c>
      <c r="F2923" s="112" t="s">
        <v>9091</v>
      </c>
      <c r="G2923" s="117" t="s">
        <v>16651</v>
      </c>
      <c r="H2923" s="114" t="s">
        <v>6743</v>
      </c>
      <c r="I2923" s="113">
        <f>'20'!M34</f>
        <v>0</v>
      </c>
      <c r="N2923" s="112" t="s">
        <v>6130</v>
      </c>
      <c r="O2923" s="112">
        <v>77180261</v>
      </c>
      <c r="P2923" s="112" t="s">
        <v>2461</v>
      </c>
    </row>
    <row r="2924" spans="2:16" ht="12.75">
      <c r="B2924" s="114" t="str">
        <f>INDEX(SUM!D:D,MATCH(SUM!$F$3,SUM!B:B,0),0)</f>
        <v>P085</v>
      </c>
      <c r="E2924" s="116">
        <v>2020</v>
      </c>
      <c r="F2924" s="112" t="s">
        <v>9092</v>
      </c>
      <c r="G2924" s="117" t="s">
        <v>16652</v>
      </c>
      <c r="H2924" s="114" t="s">
        <v>6743</v>
      </c>
      <c r="I2924" s="113">
        <f>'20'!M35</f>
        <v>0</v>
      </c>
      <c r="N2924" s="112" t="s">
        <v>6131</v>
      </c>
      <c r="O2924" s="112">
        <v>77180291</v>
      </c>
      <c r="P2924" s="112" t="s">
        <v>2463</v>
      </c>
    </row>
    <row r="2925" spans="2:16" ht="12.75">
      <c r="B2925" s="114" t="str">
        <f>INDEX(SUM!D:D,MATCH(SUM!$F$3,SUM!B:B,0),0)</f>
        <v>P085</v>
      </c>
      <c r="E2925" s="116">
        <v>2020</v>
      </c>
      <c r="F2925" s="112" t="s">
        <v>9093</v>
      </c>
      <c r="G2925" s="117" t="s">
        <v>16653</v>
      </c>
      <c r="H2925" s="114" t="s">
        <v>6743</v>
      </c>
      <c r="I2925" s="113">
        <f>'20'!M36</f>
        <v>0</v>
      </c>
      <c r="N2925" s="112" t="s">
        <v>6132</v>
      </c>
      <c r="O2925" s="112">
        <v>77180311</v>
      </c>
      <c r="P2925" s="112" t="s">
        <v>2465</v>
      </c>
    </row>
    <row r="2926" spans="2:16" ht="12.75">
      <c r="B2926" s="114" t="str">
        <f>INDEX(SUM!D:D,MATCH(SUM!$F$3,SUM!B:B,0),0)</f>
        <v>P085</v>
      </c>
      <c r="E2926" s="116">
        <v>2020</v>
      </c>
      <c r="F2926" s="112" t="s">
        <v>9094</v>
      </c>
      <c r="G2926" s="117" t="s">
        <v>16654</v>
      </c>
      <c r="H2926" s="114" t="s">
        <v>6743</v>
      </c>
      <c r="I2926" s="113">
        <f>'20'!M37</f>
        <v>0</v>
      </c>
      <c r="N2926" s="112" t="s">
        <v>6133</v>
      </c>
      <c r="O2926" s="112">
        <v>77180411</v>
      </c>
      <c r="P2926" s="112" t="s">
        <v>2467</v>
      </c>
    </row>
    <row r="2927" spans="2:16" ht="12.75">
      <c r="B2927" s="114" t="str">
        <f>INDEX(SUM!D:D,MATCH(SUM!$F$3,SUM!B:B,0),0)</f>
        <v>P085</v>
      </c>
      <c r="E2927" s="116">
        <v>2020</v>
      </c>
      <c r="F2927" s="112" t="s">
        <v>9095</v>
      </c>
      <c r="G2927" s="117" t="s">
        <v>16655</v>
      </c>
      <c r="H2927" s="114" t="s">
        <v>6743</v>
      </c>
      <c r="I2927" s="113">
        <f>'20'!M38</f>
        <v>0</v>
      </c>
      <c r="N2927" s="112" t="s">
        <v>6134</v>
      </c>
      <c r="O2927" s="112">
        <v>77180511</v>
      </c>
      <c r="P2927" s="112" t="s">
        <v>2469</v>
      </c>
    </row>
    <row r="2928" spans="2:16" ht="12.75">
      <c r="B2928" s="114" t="str">
        <f>INDEX(SUM!D:D,MATCH(SUM!$F$3,SUM!B:B,0),0)</f>
        <v>P085</v>
      </c>
      <c r="E2928" s="116">
        <v>2020</v>
      </c>
      <c r="F2928" s="112" t="s">
        <v>9096</v>
      </c>
      <c r="G2928" s="117" t="s">
        <v>16656</v>
      </c>
      <c r="H2928" s="114" t="s">
        <v>6743</v>
      </c>
      <c r="I2928" s="113">
        <f>'20'!M39</f>
        <v>0</v>
      </c>
      <c r="N2928" s="112" t="s">
        <v>6135</v>
      </c>
      <c r="O2928" s="112">
        <v>77180521</v>
      </c>
      <c r="P2928" s="112" t="s">
        <v>2471</v>
      </c>
    </row>
    <row r="2929" spans="2:16" ht="12.75">
      <c r="B2929" s="114" t="str">
        <f>INDEX(SUM!D:D,MATCH(SUM!$F$3,SUM!B:B,0),0)</f>
        <v>P085</v>
      </c>
      <c r="E2929" s="116">
        <v>2020</v>
      </c>
      <c r="F2929" s="112" t="s">
        <v>9097</v>
      </c>
      <c r="G2929" s="117" t="s">
        <v>16657</v>
      </c>
      <c r="H2929" s="114" t="s">
        <v>6743</v>
      </c>
      <c r="I2929" s="113">
        <f>'20'!M40</f>
        <v>0</v>
      </c>
      <c r="N2929" s="112" t="s">
        <v>6136</v>
      </c>
      <c r="O2929" s="112">
        <v>77180531</v>
      </c>
      <c r="P2929" s="112" t="s">
        <v>2473</v>
      </c>
    </row>
    <row r="2930" spans="2:16" ht="12.75">
      <c r="B2930" s="114" t="str">
        <f>INDEX(SUM!D:D,MATCH(SUM!$F$3,SUM!B:B,0),0)</f>
        <v>P085</v>
      </c>
      <c r="E2930" s="116">
        <v>2020</v>
      </c>
      <c r="F2930" s="112" t="s">
        <v>9098</v>
      </c>
      <c r="G2930" s="117" t="s">
        <v>16658</v>
      </c>
      <c r="H2930" s="114" t="s">
        <v>6743</v>
      </c>
      <c r="I2930" s="113">
        <f>'20'!M41</f>
        <v>0</v>
      </c>
      <c r="N2930" s="112" t="s">
        <v>6137</v>
      </c>
      <c r="O2930" s="112">
        <v>77180541</v>
      </c>
      <c r="P2930" s="112" t="s">
        <v>2475</v>
      </c>
    </row>
    <row r="2931" spans="2:16" ht="12.75">
      <c r="B2931" s="114" t="str">
        <f>INDEX(SUM!D:D,MATCH(SUM!$F$3,SUM!B:B,0),0)</f>
        <v>P085</v>
      </c>
      <c r="E2931" s="116">
        <v>2020</v>
      </c>
      <c r="F2931" s="112" t="s">
        <v>9099</v>
      </c>
      <c r="G2931" s="117" t="s">
        <v>16659</v>
      </c>
      <c r="H2931" s="114" t="s">
        <v>6743</v>
      </c>
      <c r="I2931" s="113">
        <f>'20'!M42</f>
        <v>0</v>
      </c>
      <c r="N2931" s="112" t="s">
        <v>6138</v>
      </c>
      <c r="O2931" s="112">
        <v>77180591</v>
      </c>
      <c r="P2931" s="112" t="s">
        <v>2477</v>
      </c>
    </row>
    <row r="2932" spans="2:16" ht="12.75">
      <c r="B2932" s="114" t="str">
        <f>INDEX(SUM!D:D,MATCH(SUM!$F$3,SUM!B:B,0),0)</f>
        <v>P085</v>
      </c>
      <c r="E2932" s="116">
        <v>2020</v>
      </c>
      <c r="F2932" s="112" t="s">
        <v>9100</v>
      </c>
      <c r="G2932" s="117" t="s">
        <v>16660</v>
      </c>
      <c r="H2932" s="114" t="s">
        <v>6743</v>
      </c>
      <c r="I2932" s="113">
        <f>'20'!M43</f>
        <v>0</v>
      </c>
      <c r="N2932" s="112" t="s">
        <v>6139</v>
      </c>
      <c r="O2932" s="112">
        <v>77180611</v>
      </c>
      <c r="P2932" s="112" t="s">
        <v>2479</v>
      </c>
    </row>
    <row r="2933" spans="2:16" ht="12.75">
      <c r="B2933" s="114" t="str">
        <f>INDEX(SUM!D:D,MATCH(SUM!$F$3,SUM!B:B,0),0)</f>
        <v>P085</v>
      </c>
      <c r="E2933" s="116">
        <v>2020</v>
      </c>
      <c r="F2933" s="112" t="s">
        <v>9101</v>
      </c>
      <c r="G2933" s="117" t="s">
        <v>16661</v>
      </c>
      <c r="H2933" s="114" t="s">
        <v>6743</v>
      </c>
      <c r="I2933" s="113">
        <f>'20'!M44</f>
        <v>0</v>
      </c>
      <c r="N2933" s="112" t="s">
        <v>6140</v>
      </c>
      <c r="O2933" s="112">
        <v>77180711</v>
      </c>
      <c r="P2933" s="112" t="s">
        <v>2641</v>
      </c>
    </row>
    <row r="2934" spans="2:16" ht="12.75">
      <c r="B2934" s="114" t="str">
        <f>INDEX(SUM!D:D,MATCH(SUM!$F$3,SUM!B:B,0),0)</f>
        <v>P085</v>
      </c>
      <c r="E2934" s="116">
        <v>2020</v>
      </c>
      <c r="F2934" s="112" t="s">
        <v>9102</v>
      </c>
      <c r="G2934" s="117" t="s">
        <v>16662</v>
      </c>
      <c r="H2934" s="114" t="s">
        <v>6743</v>
      </c>
      <c r="I2934" s="113">
        <f>'20'!M45</f>
        <v>0</v>
      </c>
      <c r="N2934" s="112" t="s">
        <v>6141</v>
      </c>
      <c r="O2934" s="112">
        <v>77180811</v>
      </c>
      <c r="P2934" s="112" t="s">
        <v>2481</v>
      </c>
    </row>
    <row r="2935" spans="2:16" ht="12.75">
      <c r="B2935" s="114" t="str">
        <f>INDEX(SUM!D:D,MATCH(SUM!$F$3,SUM!B:B,0),0)</f>
        <v>P085</v>
      </c>
      <c r="E2935" s="116">
        <v>2020</v>
      </c>
      <c r="F2935" s="112" t="s">
        <v>9103</v>
      </c>
      <c r="G2935" s="117" t="s">
        <v>16663</v>
      </c>
      <c r="H2935" s="114" t="s">
        <v>6743</v>
      </c>
      <c r="I2935" s="113">
        <f>'20'!M46</f>
        <v>0</v>
      </c>
      <c r="N2935" s="112" t="s">
        <v>6142</v>
      </c>
      <c r="O2935" s="112">
        <v>77181011</v>
      </c>
      <c r="P2935" s="112" t="s">
        <v>2483</v>
      </c>
    </row>
    <row r="2936" spans="2:16" ht="12.75">
      <c r="B2936" s="114" t="str">
        <f>INDEX(SUM!D:D,MATCH(SUM!$F$3,SUM!B:B,0),0)</f>
        <v>P085</v>
      </c>
      <c r="E2936" s="116">
        <v>2020</v>
      </c>
      <c r="F2936" s="112" t="s">
        <v>9104</v>
      </c>
      <c r="G2936" s="117" t="s">
        <v>16664</v>
      </c>
      <c r="H2936" s="114" t="s">
        <v>6743</v>
      </c>
      <c r="I2936" s="113">
        <f>'20'!M47</f>
        <v>0</v>
      </c>
      <c r="N2936" s="112" t="s">
        <v>6143</v>
      </c>
      <c r="O2936" s="112">
        <v>77181021</v>
      </c>
      <c r="P2936" s="112" t="s">
        <v>2485</v>
      </c>
    </row>
    <row r="2937" spans="2:16" ht="12.75">
      <c r="B2937" s="114" t="str">
        <f>INDEX(SUM!D:D,MATCH(SUM!$F$3,SUM!B:B,0),0)</f>
        <v>P085</v>
      </c>
      <c r="E2937" s="116">
        <v>2020</v>
      </c>
      <c r="F2937" s="112" t="s">
        <v>9105</v>
      </c>
      <c r="G2937" s="117" t="s">
        <v>16665</v>
      </c>
      <c r="H2937" s="114" t="s">
        <v>6743</v>
      </c>
      <c r="I2937" s="113">
        <f>'20'!M48</f>
        <v>0</v>
      </c>
      <c r="N2937" s="112" t="s">
        <v>6144</v>
      </c>
      <c r="O2937" s="112">
        <v>77181031</v>
      </c>
      <c r="P2937" s="112" t="s">
        <v>2487</v>
      </c>
    </row>
    <row r="2938" spans="2:16" ht="12.75">
      <c r="B2938" s="114" t="str">
        <f>INDEX(SUM!D:D,MATCH(SUM!$F$3,SUM!B:B,0),0)</f>
        <v>P085</v>
      </c>
      <c r="E2938" s="116">
        <v>2020</v>
      </c>
      <c r="F2938" s="112" t="s">
        <v>9106</v>
      </c>
      <c r="G2938" s="117" t="s">
        <v>16666</v>
      </c>
      <c r="H2938" s="114" t="s">
        <v>6743</v>
      </c>
      <c r="I2938" s="113">
        <f>'20'!M49</f>
        <v>0</v>
      </c>
      <c r="N2938" s="112" t="s">
        <v>6145</v>
      </c>
      <c r="O2938" s="112">
        <v>77181041</v>
      </c>
      <c r="P2938" s="112" t="s">
        <v>5755</v>
      </c>
    </row>
    <row r="2939" spans="2:16" ht="12.75">
      <c r="B2939" s="114" t="str">
        <f>INDEX(SUM!D:D,MATCH(SUM!$F$3,SUM!B:B,0),0)</f>
        <v>P085</v>
      </c>
      <c r="E2939" s="116">
        <v>2020</v>
      </c>
      <c r="F2939" s="112" t="s">
        <v>9107</v>
      </c>
      <c r="G2939" s="117" t="s">
        <v>16667</v>
      </c>
      <c r="H2939" s="114" t="s">
        <v>6743</v>
      </c>
      <c r="I2939" s="113">
        <f>'20'!M50</f>
        <v>0</v>
      </c>
      <c r="N2939" s="112" t="s">
        <v>6146</v>
      </c>
      <c r="O2939" s="112">
        <v>77181051</v>
      </c>
      <c r="P2939" s="112" t="s">
        <v>5757</v>
      </c>
    </row>
    <row r="2940" spans="2:16" ht="12.75">
      <c r="B2940" s="114" t="str">
        <f>INDEX(SUM!D:D,MATCH(SUM!$F$3,SUM!B:B,0),0)</f>
        <v>P085</v>
      </c>
      <c r="E2940" s="116">
        <v>2020</v>
      </c>
      <c r="F2940" s="112" t="s">
        <v>9108</v>
      </c>
      <c r="G2940" s="117" t="s">
        <v>16668</v>
      </c>
      <c r="H2940" s="114" t="s">
        <v>6743</v>
      </c>
      <c r="I2940" s="113">
        <f>'20'!M51</f>
        <v>0</v>
      </c>
      <c r="N2940" s="112" t="s">
        <v>6147</v>
      </c>
      <c r="O2940" s="112">
        <v>77181091</v>
      </c>
      <c r="P2940" s="112" t="s">
        <v>2489</v>
      </c>
    </row>
    <row r="2941" spans="2:16" ht="12.75">
      <c r="B2941" s="114" t="str">
        <f>INDEX(SUM!D:D,MATCH(SUM!$F$3,SUM!B:B,0),0)</f>
        <v>P085</v>
      </c>
      <c r="E2941" s="116">
        <v>2020</v>
      </c>
      <c r="F2941" s="112" t="s">
        <v>9109</v>
      </c>
      <c r="G2941" s="117" t="s">
        <v>16669</v>
      </c>
      <c r="H2941" s="114" t="s">
        <v>6743</v>
      </c>
      <c r="I2941" s="113">
        <f>'20'!M52</f>
        <v>0</v>
      </c>
      <c r="N2941" s="112" t="s">
        <v>6148</v>
      </c>
      <c r="O2941" s="112">
        <v>77181111</v>
      </c>
      <c r="P2941" s="112" t="s">
        <v>5759</v>
      </c>
    </row>
    <row r="2942" spans="2:16" ht="12.75">
      <c r="B2942" s="114" t="str">
        <f>INDEX(SUM!D:D,MATCH(SUM!$F$3,SUM!B:B,0),0)</f>
        <v>P085</v>
      </c>
      <c r="E2942" s="116">
        <v>2020</v>
      </c>
      <c r="F2942" s="112" t="s">
        <v>9110</v>
      </c>
      <c r="G2942" s="117" t="s">
        <v>16670</v>
      </c>
      <c r="H2942" s="114" t="s">
        <v>6743</v>
      </c>
      <c r="I2942" s="113">
        <f>'20'!M53</f>
        <v>0</v>
      </c>
      <c r="N2942" s="112" t="s">
        <v>6149</v>
      </c>
      <c r="O2942" s="112">
        <v>77189911</v>
      </c>
      <c r="P2942" s="112" t="s">
        <v>2491</v>
      </c>
    </row>
    <row r="2943" spans="2:16" ht="12.75">
      <c r="B2943" s="114" t="str">
        <f>INDEX(SUM!D:D,MATCH(SUM!$F$3,SUM!B:B,0),0)</f>
        <v>P085</v>
      </c>
      <c r="E2943" s="116">
        <v>2020</v>
      </c>
      <c r="F2943" s="112" t="s">
        <v>9111</v>
      </c>
      <c r="G2943" s="117" t="s">
        <v>16671</v>
      </c>
      <c r="H2943" s="114" t="s">
        <v>6743</v>
      </c>
      <c r="I2943" s="113">
        <f>'20'!M54</f>
        <v>0</v>
      </c>
      <c r="N2943" s="112" t="s">
        <v>6150</v>
      </c>
      <c r="O2943" s="112">
        <v>77280111</v>
      </c>
      <c r="P2943" s="112" t="s">
        <v>2495</v>
      </c>
    </row>
    <row r="2944" spans="2:16" ht="12.75">
      <c r="B2944" s="114" t="str">
        <f>INDEX(SUM!D:D,MATCH(SUM!$F$3,SUM!B:B,0),0)</f>
        <v>P085</v>
      </c>
      <c r="E2944" s="116">
        <v>2020</v>
      </c>
      <c r="F2944" s="112" t="s">
        <v>9112</v>
      </c>
      <c r="G2944" s="117" t="s">
        <v>16672</v>
      </c>
      <c r="H2944" s="114" t="s">
        <v>6743</v>
      </c>
      <c r="I2944" s="113">
        <f>'20'!M55</f>
        <v>0</v>
      </c>
      <c r="N2944" s="112" t="s">
        <v>6151</v>
      </c>
      <c r="O2944" s="112">
        <v>77280121</v>
      </c>
      <c r="P2944" s="112" t="s">
        <v>2497</v>
      </c>
    </row>
    <row r="2945" spans="2:16" ht="12.75">
      <c r="B2945" s="114" t="str">
        <f>INDEX(SUM!D:D,MATCH(SUM!$F$3,SUM!B:B,0),0)</f>
        <v>P085</v>
      </c>
      <c r="E2945" s="116">
        <v>2020</v>
      </c>
      <c r="F2945" s="112" t="s">
        <v>9113</v>
      </c>
      <c r="G2945" s="117" t="s">
        <v>16673</v>
      </c>
      <c r="H2945" s="114" t="s">
        <v>6743</v>
      </c>
      <c r="I2945" s="113">
        <f>'20'!M56</f>
        <v>0</v>
      </c>
      <c r="N2945" s="112" t="s">
        <v>6152</v>
      </c>
      <c r="O2945" s="112">
        <v>77280131</v>
      </c>
      <c r="P2945" s="112" t="s">
        <v>2499</v>
      </c>
    </row>
    <row r="2946" spans="2:16" ht="12.75">
      <c r="B2946" s="114" t="str">
        <f>INDEX(SUM!D:D,MATCH(SUM!$F$3,SUM!B:B,0),0)</f>
        <v>P085</v>
      </c>
      <c r="E2946" s="116">
        <v>2020</v>
      </c>
      <c r="F2946" s="112" t="s">
        <v>9114</v>
      </c>
      <c r="G2946" s="117" t="s">
        <v>16674</v>
      </c>
      <c r="H2946" s="114" t="s">
        <v>6743</v>
      </c>
      <c r="I2946" s="113">
        <f>'20'!M57</f>
        <v>0</v>
      </c>
      <c r="N2946" s="112" t="s">
        <v>6153</v>
      </c>
      <c r="O2946" s="112">
        <v>77280141</v>
      </c>
      <c r="P2946" s="112" t="s">
        <v>2501</v>
      </c>
    </row>
    <row r="2947" spans="2:16" ht="12.75">
      <c r="B2947" s="114" t="str">
        <f>INDEX(SUM!D:D,MATCH(SUM!$F$3,SUM!B:B,0),0)</f>
        <v>P085</v>
      </c>
      <c r="E2947" s="116">
        <v>2020</v>
      </c>
      <c r="F2947" s="112" t="s">
        <v>9115</v>
      </c>
      <c r="G2947" s="117" t="s">
        <v>16675</v>
      </c>
      <c r="H2947" s="114" t="s">
        <v>6743</v>
      </c>
      <c r="I2947" s="113">
        <f>'20'!M58</f>
        <v>0</v>
      </c>
      <c r="N2947" s="112" t="s">
        <v>6154</v>
      </c>
      <c r="O2947" s="112">
        <v>77280151</v>
      </c>
      <c r="P2947" s="112" t="s">
        <v>2503</v>
      </c>
    </row>
    <row r="2948" spans="2:16" ht="12.75">
      <c r="B2948" s="114" t="str">
        <f>INDEX(SUM!D:D,MATCH(SUM!$F$3,SUM!B:B,0),0)</f>
        <v>P085</v>
      </c>
      <c r="E2948" s="116">
        <v>2020</v>
      </c>
      <c r="F2948" s="112" t="s">
        <v>9116</v>
      </c>
      <c r="G2948" s="117" t="s">
        <v>16676</v>
      </c>
      <c r="H2948" s="114" t="s">
        <v>6743</v>
      </c>
      <c r="I2948" s="113">
        <f>'20'!M59</f>
        <v>0</v>
      </c>
      <c r="N2948" s="112" t="s">
        <v>6155</v>
      </c>
      <c r="O2948" s="112">
        <v>77280191</v>
      </c>
      <c r="P2948" s="112" t="s">
        <v>2505</v>
      </c>
    </row>
    <row r="2949" spans="2:16" ht="12.75">
      <c r="B2949" s="114" t="str">
        <f>INDEX(SUM!D:D,MATCH(SUM!$F$3,SUM!B:B,0),0)</f>
        <v>P085</v>
      </c>
      <c r="E2949" s="116">
        <v>2020</v>
      </c>
      <c r="F2949" s="112" t="s">
        <v>9117</v>
      </c>
      <c r="G2949" s="117" t="s">
        <v>16677</v>
      </c>
      <c r="H2949" s="114" t="s">
        <v>6743</v>
      </c>
      <c r="I2949" s="113">
        <f>'20'!M60</f>
        <v>0</v>
      </c>
      <c r="N2949" s="112" t="s">
        <v>6156</v>
      </c>
      <c r="O2949" s="112">
        <v>77280211</v>
      </c>
      <c r="P2949" s="112" t="s">
        <v>2451</v>
      </c>
    </row>
    <row r="2950" spans="2:16" ht="12.75">
      <c r="B2950" s="114" t="str">
        <f>INDEX(SUM!D:D,MATCH(SUM!$F$3,SUM!B:B,0),0)</f>
        <v>P085</v>
      </c>
      <c r="E2950" s="116">
        <v>2020</v>
      </c>
      <c r="F2950" s="112" t="s">
        <v>9118</v>
      </c>
      <c r="G2950" s="117" t="s">
        <v>16678</v>
      </c>
      <c r="H2950" s="114" t="s">
        <v>6743</v>
      </c>
      <c r="I2950" s="113">
        <f>'20'!M61</f>
        <v>0</v>
      </c>
      <c r="N2950" s="112" t="s">
        <v>6157</v>
      </c>
      <c r="O2950" s="112">
        <v>77280221</v>
      </c>
      <c r="P2950" s="112" t="s">
        <v>2453</v>
      </c>
    </row>
    <row r="2951" spans="2:16" ht="12.75">
      <c r="B2951" s="114" t="str">
        <f>INDEX(SUM!D:D,MATCH(SUM!$F$3,SUM!B:B,0),0)</f>
        <v>P085</v>
      </c>
      <c r="E2951" s="116">
        <v>2020</v>
      </c>
      <c r="F2951" s="112" t="s">
        <v>9119</v>
      </c>
      <c r="G2951" s="117" t="s">
        <v>16679</v>
      </c>
      <c r="H2951" s="114" t="s">
        <v>6743</v>
      </c>
      <c r="I2951" s="113">
        <f>'20'!M62</f>
        <v>0</v>
      </c>
      <c r="N2951" s="112" t="s">
        <v>6158</v>
      </c>
      <c r="O2951" s="112">
        <v>77280231</v>
      </c>
      <c r="P2951" s="112" t="s">
        <v>5763</v>
      </c>
    </row>
    <row r="2952" spans="2:16" ht="12.75">
      <c r="B2952" s="114" t="str">
        <f>INDEX(SUM!D:D,MATCH(SUM!$F$3,SUM!B:B,0),0)</f>
        <v>P085</v>
      </c>
      <c r="E2952" s="116">
        <v>2020</v>
      </c>
      <c r="F2952" s="112" t="s">
        <v>9120</v>
      </c>
      <c r="G2952" s="117" t="s">
        <v>16680</v>
      </c>
      <c r="H2952" s="114" t="s">
        <v>6743</v>
      </c>
      <c r="I2952" s="113">
        <f>'20'!M63</f>
        <v>0</v>
      </c>
      <c r="N2952" s="112" t="s">
        <v>6159</v>
      </c>
      <c r="O2952" s="112">
        <v>77280291</v>
      </c>
      <c r="P2952" s="112" t="s">
        <v>5765</v>
      </c>
    </row>
    <row r="2953" spans="2:16" ht="12.75">
      <c r="B2953" s="114" t="str">
        <f>INDEX(SUM!D:D,MATCH(SUM!$F$3,SUM!B:B,0),0)</f>
        <v>P085</v>
      </c>
      <c r="E2953" s="116">
        <v>2020</v>
      </c>
      <c r="F2953" s="112" t="s">
        <v>9121</v>
      </c>
      <c r="G2953" s="117" t="s">
        <v>16681</v>
      </c>
      <c r="H2953" s="114" t="s">
        <v>6743</v>
      </c>
      <c r="I2953" s="113">
        <f>'20'!M64</f>
        <v>0</v>
      </c>
      <c r="N2953" s="112" t="s">
        <v>6160</v>
      </c>
      <c r="O2953" s="112">
        <v>77280311</v>
      </c>
      <c r="P2953" s="112" t="s">
        <v>2507</v>
      </c>
    </row>
    <row r="2954" spans="2:16" ht="12.75">
      <c r="B2954" s="114" t="str">
        <f>INDEX(SUM!D:D,MATCH(SUM!$F$3,SUM!B:B,0),0)</f>
        <v>P085</v>
      </c>
      <c r="E2954" s="116">
        <v>2020</v>
      </c>
      <c r="F2954" s="112" t="s">
        <v>9122</v>
      </c>
      <c r="G2954" s="117" t="s">
        <v>16682</v>
      </c>
      <c r="H2954" s="114" t="s">
        <v>6743</v>
      </c>
      <c r="I2954" s="113">
        <f>'20'!M65</f>
        <v>0</v>
      </c>
      <c r="N2954" s="112" t="s">
        <v>6161</v>
      </c>
      <c r="O2954" s="112">
        <v>77280411</v>
      </c>
      <c r="P2954" s="112" t="s">
        <v>5767</v>
      </c>
    </row>
    <row r="2955" spans="2:16" ht="12.75">
      <c r="B2955" s="114" t="str">
        <f>INDEX(SUM!D:D,MATCH(SUM!$F$3,SUM!B:B,0),0)</f>
        <v>P085</v>
      </c>
      <c r="E2955" s="116">
        <v>2020</v>
      </c>
      <c r="F2955" s="112" t="s">
        <v>9123</v>
      </c>
      <c r="G2955" s="117" t="s">
        <v>16683</v>
      </c>
      <c r="H2955" s="114" t="s">
        <v>6743</v>
      </c>
      <c r="I2955" s="113">
        <f>'20'!M66</f>
        <v>0</v>
      </c>
      <c r="N2955" s="112" t="s">
        <v>6162</v>
      </c>
      <c r="O2955" s="112">
        <v>77281011</v>
      </c>
      <c r="P2955" s="112" t="s">
        <v>2511</v>
      </c>
    </row>
    <row r="2956" spans="2:16" ht="12.75">
      <c r="B2956" s="114" t="str">
        <f>INDEX(SUM!D:D,MATCH(SUM!$F$3,SUM!B:B,0),0)</f>
        <v>P085</v>
      </c>
      <c r="E2956" s="116">
        <v>2020</v>
      </c>
      <c r="F2956" s="112" t="s">
        <v>9124</v>
      </c>
      <c r="G2956" s="117" t="s">
        <v>16684</v>
      </c>
      <c r="H2956" s="114" t="s">
        <v>6743</v>
      </c>
      <c r="I2956" s="113">
        <f>'20'!M67</f>
        <v>0</v>
      </c>
      <c r="N2956" s="112" t="s">
        <v>6163</v>
      </c>
      <c r="O2956" s="112">
        <v>77281021</v>
      </c>
      <c r="P2956" s="112" t="s">
        <v>2513</v>
      </c>
    </row>
    <row r="2957" spans="2:16" ht="12.75">
      <c r="B2957" s="114" t="str">
        <f>INDEX(SUM!D:D,MATCH(SUM!$F$3,SUM!B:B,0),0)</f>
        <v>P085</v>
      </c>
      <c r="E2957" s="116">
        <v>2020</v>
      </c>
      <c r="F2957" s="112" t="s">
        <v>9125</v>
      </c>
      <c r="G2957" s="117" t="s">
        <v>16685</v>
      </c>
      <c r="H2957" s="114" t="s">
        <v>6743</v>
      </c>
      <c r="I2957" s="113">
        <f>'20'!M68</f>
        <v>0</v>
      </c>
      <c r="N2957" s="112" t="s">
        <v>6164</v>
      </c>
      <c r="O2957" s="112">
        <v>77281091</v>
      </c>
      <c r="P2957" s="112" t="s">
        <v>2515</v>
      </c>
    </row>
    <row r="2958" spans="2:16" ht="12.75">
      <c r="B2958" s="114" t="str">
        <f>INDEX(SUM!D:D,MATCH(SUM!$F$3,SUM!B:B,0),0)</f>
        <v>P085</v>
      </c>
      <c r="E2958" s="116">
        <v>2020</v>
      </c>
      <c r="F2958" s="112" t="s">
        <v>9126</v>
      </c>
      <c r="G2958" s="117" t="s">
        <v>16686</v>
      </c>
      <c r="H2958" s="114" t="s">
        <v>6743</v>
      </c>
      <c r="I2958" s="113">
        <f>'20'!M69</f>
        <v>0</v>
      </c>
      <c r="N2958" s="112" t="s">
        <v>6165</v>
      </c>
      <c r="O2958" s="112">
        <v>77289911</v>
      </c>
      <c r="P2958" s="112" t="s">
        <v>2505</v>
      </c>
    </row>
    <row r="2959" spans="2:16" ht="12.75">
      <c r="B2959" s="114" t="str">
        <f>INDEX(SUM!D:D,MATCH(SUM!$F$3,SUM!B:B,0),0)</f>
        <v>P085</v>
      </c>
      <c r="E2959" s="116">
        <v>2020</v>
      </c>
      <c r="F2959" s="112" t="s">
        <v>9127</v>
      </c>
      <c r="G2959" s="117" t="s">
        <v>16687</v>
      </c>
      <c r="H2959" s="114" t="s">
        <v>6743</v>
      </c>
      <c r="I2959" s="113">
        <f>'20'!M70</f>
        <v>0</v>
      </c>
      <c r="N2959" s="112" t="s">
        <v>6166</v>
      </c>
      <c r="O2959" s="112">
        <v>77380111</v>
      </c>
      <c r="P2959" s="112" t="s">
        <v>2520</v>
      </c>
    </row>
    <row r="2960" spans="2:16" ht="12.75">
      <c r="B2960" s="114" t="str">
        <f>INDEX(SUM!D:D,MATCH(SUM!$F$3,SUM!B:B,0),0)</f>
        <v>P085</v>
      </c>
      <c r="E2960" s="116">
        <v>2020</v>
      </c>
      <c r="F2960" s="112" t="s">
        <v>9128</v>
      </c>
      <c r="G2960" s="117" t="s">
        <v>16688</v>
      </c>
      <c r="H2960" s="114" t="s">
        <v>6743</v>
      </c>
      <c r="I2960" s="113">
        <f>'20'!M71</f>
        <v>0</v>
      </c>
      <c r="N2960" s="112" t="s">
        <v>6167</v>
      </c>
      <c r="O2960" s="112">
        <v>77381011</v>
      </c>
      <c r="P2960" s="112" t="s">
        <v>2524</v>
      </c>
    </row>
    <row r="2961" spans="2:16" ht="12.75">
      <c r="B2961" s="114" t="str">
        <f>INDEX(SUM!D:D,MATCH(SUM!$F$3,SUM!B:B,0),0)</f>
        <v>P085</v>
      </c>
      <c r="E2961" s="116">
        <v>2020</v>
      </c>
      <c r="F2961" s="112" t="s">
        <v>9129</v>
      </c>
      <c r="G2961" s="117" t="s">
        <v>16689</v>
      </c>
      <c r="H2961" s="114" t="s">
        <v>6743</v>
      </c>
      <c r="I2961" s="113">
        <f>'20'!M72</f>
        <v>0</v>
      </c>
      <c r="N2961" s="112" t="s">
        <v>6168</v>
      </c>
      <c r="O2961" s="112">
        <v>77381021</v>
      </c>
      <c r="P2961" s="112" t="s">
        <v>2526</v>
      </c>
    </row>
    <row r="2962" spans="2:16" ht="12.75">
      <c r="B2962" s="114" t="str">
        <f>INDEX(SUM!D:D,MATCH(SUM!$F$3,SUM!B:B,0),0)</f>
        <v>P085</v>
      </c>
      <c r="E2962" s="116">
        <v>2020</v>
      </c>
      <c r="F2962" s="112" t="s">
        <v>9130</v>
      </c>
      <c r="G2962" s="117" t="s">
        <v>16690</v>
      </c>
      <c r="H2962" s="114" t="s">
        <v>6743</v>
      </c>
      <c r="I2962" s="113">
        <f>'20'!M73</f>
        <v>0</v>
      </c>
      <c r="N2962" s="112" t="s">
        <v>6169</v>
      </c>
      <c r="O2962" s="112">
        <v>77381091</v>
      </c>
      <c r="P2962" s="112" t="s">
        <v>2528</v>
      </c>
    </row>
    <row r="2963" spans="2:16" ht="12.75">
      <c r="B2963" s="114" t="str">
        <f>INDEX(SUM!D:D,MATCH(SUM!$F$3,SUM!B:B,0),0)</f>
        <v>P085</v>
      </c>
      <c r="E2963" s="116">
        <v>2020</v>
      </c>
      <c r="F2963" s="112" t="s">
        <v>9131</v>
      </c>
      <c r="G2963" s="117" t="s">
        <v>16691</v>
      </c>
      <c r="H2963" s="114" t="s">
        <v>6743</v>
      </c>
      <c r="I2963" s="113">
        <f>'20'!M74</f>
        <v>0</v>
      </c>
      <c r="N2963" s="112" t="s">
        <v>6170</v>
      </c>
      <c r="O2963" s="112">
        <v>77389911</v>
      </c>
      <c r="P2963" s="112" t="s">
        <v>2530</v>
      </c>
    </row>
    <row r="2964" spans="2:16" ht="12.75">
      <c r="B2964" s="114" t="str">
        <f>INDEX(SUM!D:D,MATCH(SUM!$F$3,SUM!B:B,0),0)</f>
        <v>P085</v>
      </c>
      <c r="E2964" s="116">
        <v>2020</v>
      </c>
      <c r="F2964" s="112" t="s">
        <v>9132</v>
      </c>
      <c r="G2964" s="117" t="s">
        <v>16692</v>
      </c>
      <c r="H2964" s="114" t="s">
        <v>6743</v>
      </c>
      <c r="I2964" s="113">
        <f>'20'!M75</f>
        <v>0</v>
      </c>
      <c r="N2964" s="112" t="s">
        <v>6171</v>
      </c>
      <c r="O2964" s="112">
        <v>77400000</v>
      </c>
      <c r="P2964" s="112" t="s">
        <v>2532</v>
      </c>
    </row>
    <row r="2965" spans="2:16" ht="12.75">
      <c r="B2965" s="114" t="str">
        <f>INDEX(SUM!D:D,MATCH(SUM!$F$3,SUM!B:B,0),0)</f>
        <v>P085</v>
      </c>
      <c r="E2965" s="116">
        <v>2020</v>
      </c>
      <c r="F2965" s="112" t="s">
        <v>9133</v>
      </c>
      <c r="G2965" s="117" t="s">
        <v>16693</v>
      </c>
      <c r="H2965" s="114" t="s">
        <v>6743</v>
      </c>
      <c r="I2965" s="113">
        <f>'20'!M76</f>
        <v>0</v>
      </c>
      <c r="N2965" s="112" t="s">
        <v>6172</v>
      </c>
      <c r="O2965" s="112">
        <v>77400011</v>
      </c>
      <c r="P2965" s="112" t="s">
        <v>2534</v>
      </c>
    </row>
    <row r="2966" spans="2:16" ht="12.75">
      <c r="B2966" s="114" t="str">
        <f>INDEX(SUM!D:D,MATCH(SUM!$F$3,SUM!B:B,0),0)</f>
        <v>P085</v>
      </c>
      <c r="E2966" s="116">
        <v>2020</v>
      </c>
      <c r="F2966" s="112" t="s">
        <v>9134</v>
      </c>
      <c r="G2966" s="117" t="s">
        <v>16694</v>
      </c>
      <c r="H2966" s="114" t="s">
        <v>6743</v>
      </c>
      <c r="I2966" s="113">
        <f>'20'!M77</f>
        <v>0</v>
      </c>
      <c r="N2966" s="112" t="s">
        <v>6173</v>
      </c>
      <c r="O2966" s="112">
        <v>77481011</v>
      </c>
      <c r="P2966" s="112" t="s">
        <v>2536</v>
      </c>
    </row>
    <row r="2967" spans="2:16" ht="12.75">
      <c r="B2967" s="114" t="str">
        <f>INDEX(SUM!D:D,MATCH(SUM!$F$3,SUM!B:B,0),0)</f>
        <v>P085</v>
      </c>
      <c r="E2967" s="116">
        <v>2020</v>
      </c>
      <c r="F2967" s="112" t="s">
        <v>9135</v>
      </c>
      <c r="G2967" s="117" t="s">
        <v>16695</v>
      </c>
      <c r="H2967" s="114" t="s">
        <v>6743</v>
      </c>
      <c r="I2967" s="113">
        <f>'20'!M78</f>
        <v>0</v>
      </c>
      <c r="N2967" s="112" t="s">
        <v>6174</v>
      </c>
      <c r="O2967" s="112">
        <v>77500000</v>
      </c>
      <c r="P2967" s="112" t="s">
        <v>2538</v>
      </c>
    </row>
    <row r="2968" spans="2:16" ht="12.75">
      <c r="B2968" s="114" t="str">
        <f>INDEX(SUM!D:D,MATCH(SUM!$F$3,SUM!B:B,0),0)</f>
        <v>P085</v>
      </c>
      <c r="E2968" s="116">
        <v>2020</v>
      </c>
      <c r="F2968" s="112" t="s">
        <v>9136</v>
      </c>
      <c r="G2968" s="117" t="s">
        <v>16696</v>
      </c>
      <c r="H2968" s="114" t="s">
        <v>6743</v>
      </c>
      <c r="I2968" s="113">
        <f>'20'!M79</f>
        <v>0</v>
      </c>
      <c r="N2968" s="112" t="s">
        <v>6175</v>
      </c>
      <c r="O2968" s="112">
        <v>77580111</v>
      </c>
      <c r="P2968" s="112" t="s">
        <v>2540</v>
      </c>
    </row>
    <row r="2969" spans="2:16" ht="12.75">
      <c r="B2969" s="114" t="str">
        <f>INDEX(SUM!D:D,MATCH(SUM!$F$3,SUM!B:B,0),0)</f>
        <v>P085</v>
      </c>
      <c r="E2969" s="116">
        <v>2020</v>
      </c>
      <c r="F2969" s="112" t="s">
        <v>9137</v>
      </c>
      <c r="G2969" s="117" t="s">
        <v>16697</v>
      </c>
      <c r="H2969" s="114" t="s">
        <v>6743</v>
      </c>
      <c r="I2969" s="113">
        <f>'20'!M80</f>
        <v>0</v>
      </c>
      <c r="N2969" s="112" t="s">
        <v>6176</v>
      </c>
      <c r="O2969" s="112">
        <v>77580121</v>
      </c>
      <c r="P2969" s="112" t="s">
        <v>2542</v>
      </c>
    </row>
    <row r="2970" spans="2:16" ht="12.75">
      <c r="B2970" s="114" t="str">
        <f>INDEX(SUM!D:D,MATCH(SUM!$F$3,SUM!B:B,0),0)</f>
        <v>P085</v>
      </c>
      <c r="E2970" s="116">
        <v>2020</v>
      </c>
      <c r="F2970" s="112" t="s">
        <v>9138</v>
      </c>
      <c r="G2970" s="117" t="s">
        <v>16698</v>
      </c>
      <c r="H2970" s="114" t="s">
        <v>6743</v>
      </c>
      <c r="I2970" s="113">
        <f>'20'!M81</f>
        <v>0</v>
      </c>
      <c r="N2970" s="112" t="s">
        <v>6177</v>
      </c>
      <c r="O2970" s="112">
        <v>77589911</v>
      </c>
      <c r="P2970" s="112" t="s">
        <v>2544</v>
      </c>
    </row>
    <row r="2971" spans="2:16" ht="12.75">
      <c r="B2971" s="114" t="str">
        <f>INDEX(SUM!D:D,MATCH(SUM!$F$3,SUM!B:B,0),0)</f>
        <v>P085</v>
      </c>
      <c r="E2971" s="116">
        <v>2020</v>
      </c>
      <c r="F2971" s="112" t="s">
        <v>9139</v>
      </c>
      <c r="G2971" s="117" t="s">
        <v>16699</v>
      </c>
      <c r="H2971" s="114" t="s">
        <v>6743</v>
      </c>
      <c r="I2971" s="113">
        <f>'20'!M82</f>
        <v>0</v>
      </c>
      <c r="N2971" s="112" t="s">
        <v>6178</v>
      </c>
      <c r="O2971" s="112">
        <v>77600000</v>
      </c>
      <c r="P2971" s="112" t="s">
        <v>2546</v>
      </c>
    </row>
    <row r="2972" spans="2:16" ht="12.75">
      <c r="B2972" s="114" t="str">
        <f>INDEX(SUM!D:D,MATCH(SUM!$F$3,SUM!B:B,0),0)</f>
        <v>P085</v>
      </c>
      <c r="E2972" s="116">
        <v>2020</v>
      </c>
      <c r="F2972" s="112" t="s">
        <v>9140</v>
      </c>
      <c r="G2972" s="117" t="s">
        <v>16700</v>
      </c>
      <c r="H2972" s="114" t="s">
        <v>6743</v>
      </c>
      <c r="I2972" s="113">
        <f>'20'!M83</f>
        <v>0</v>
      </c>
      <c r="N2972" s="112" t="s">
        <v>6179</v>
      </c>
      <c r="O2972" s="112">
        <v>77600011</v>
      </c>
      <c r="P2972" s="112" t="s">
        <v>5769</v>
      </c>
    </row>
    <row r="2973" spans="2:16" ht="12.75">
      <c r="B2973" s="114" t="str">
        <f>INDEX(SUM!D:D,MATCH(SUM!$F$3,SUM!B:B,0),0)</f>
        <v>P085</v>
      </c>
      <c r="E2973" s="116">
        <v>2020</v>
      </c>
      <c r="F2973" s="112" t="s">
        <v>9141</v>
      </c>
      <c r="G2973" s="117" t="s">
        <v>16701</v>
      </c>
      <c r="H2973" s="114" t="s">
        <v>6743</v>
      </c>
      <c r="I2973" s="113">
        <f>'20'!M84</f>
        <v>0</v>
      </c>
      <c r="N2973" s="112" t="s">
        <v>6180</v>
      </c>
      <c r="O2973" s="112">
        <v>77681011</v>
      </c>
      <c r="P2973" s="112" t="s">
        <v>5771</v>
      </c>
    </row>
    <row r="2974" spans="2:16" ht="12.75">
      <c r="B2974" s="114" t="str">
        <f>INDEX(SUM!D:D,MATCH(SUM!$F$3,SUM!B:B,0),0)</f>
        <v>P085</v>
      </c>
      <c r="E2974" s="116">
        <v>2020</v>
      </c>
      <c r="F2974" s="112" t="s">
        <v>9142</v>
      </c>
      <c r="G2974" s="117" t="s">
        <v>16702</v>
      </c>
      <c r="H2974" s="114" t="s">
        <v>6743</v>
      </c>
      <c r="I2974" s="113">
        <f>'20'!M85</f>
        <v>0</v>
      </c>
      <c r="N2974" s="112" t="s">
        <v>6181</v>
      </c>
      <c r="O2974" s="112">
        <v>77700000</v>
      </c>
      <c r="P2974" s="112" t="s">
        <v>2548</v>
      </c>
    </row>
    <row r="2975" spans="2:16" ht="12.75">
      <c r="B2975" s="114" t="str">
        <f>INDEX(SUM!D:D,MATCH(SUM!$F$3,SUM!B:B,0),0)</f>
        <v>P085</v>
      </c>
      <c r="E2975" s="116">
        <v>2020</v>
      </c>
      <c r="F2975" s="112" t="s">
        <v>9143</v>
      </c>
      <c r="G2975" s="117" t="s">
        <v>16703</v>
      </c>
      <c r="H2975" s="114" t="s">
        <v>6743</v>
      </c>
      <c r="I2975" s="113">
        <f>'20'!M86</f>
        <v>0</v>
      </c>
      <c r="N2975" s="112" t="s">
        <v>6182</v>
      </c>
      <c r="O2975" s="112">
        <v>77700011</v>
      </c>
      <c r="P2975" s="112" t="s">
        <v>2550</v>
      </c>
    </row>
    <row r="2976" spans="2:16" ht="12.75">
      <c r="B2976" s="114" t="str">
        <f>INDEX(SUM!D:D,MATCH(SUM!$F$3,SUM!B:B,0),0)</f>
        <v>P085</v>
      </c>
      <c r="E2976" s="116">
        <v>2020</v>
      </c>
      <c r="F2976" s="112" t="s">
        <v>9144</v>
      </c>
      <c r="G2976" s="117" t="s">
        <v>16704</v>
      </c>
      <c r="H2976" s="114" t="s">
        <v>6743</v>
      </c>
      <c r="I2976" s="113">
        <f>'20'!M87</f>
        <v>0</v>
      </c>
      <c r="N2976" s="112" t="s">
        <v>6183</v>
      </c>
      <c r="O2976" s="112">
        <v>77800000</v>
      </c>
      <c r="P2976" s="112" t="s">
        <v>5773</v>
      </c>
    </row>
    <row r="2977" spans="2:16" ht="12.75">
      <c r="B2977" s="114" t="str">
        <f>INDEX(SUM!D:D,MATCH(SUM!$F$3,SUM!B:B,0),0)</f>
        <v>P085</v>
      </c>
      <c r="E2977" s="116">
        <v>2020</v>
      </c>
      <c r="F2977" s="112" t="s">
        <v>9145</v>
      </c>
      <c r="G2977" s="117" t="s">
        <v>16705</v>
      </c>
      <c r="H2977" s="114" t="s">
        <v>6743</v>
      </c>
      <c r="I2977" s="113">
        <f>'20'!M88</f>
        <v>0</v>
      </c>
      <c r="N2977" s="112" t="s">
        <v>6184</v>
      </c>
      <c r="O2977" s="112">
        <v>77800011</v>
      </c>
      <c r="P2977" s="112" t="s">
        <v>5775</v>
      </c>
    </row>
    <row r="2978" spans="2:16" ht="12.75">
      <c r="B2978" s="114" t="str">
        <f>INDEX(SUM!D:D,MATCH(SUM!$F$3,SUM!B:B,0),0)</f>
        <v>P085</v>
      </c>
      <c r="E2978" s="116">
        <v>2020</v>
      </c>
      <c r="F2978" s="112" t="s">
        <v>9146</v>
      </c>
      <c r="G2978" s="117" t="s">
        <v>16706</v>
      </c>
      <c r="H2978" s="114" t="s">
        <v>6743</v>
      </c>
      <c r="I2978" s="113">
        <f>'20'!M89</f>
        <v>0</v>
      </c>
      <c r="N2978" s="112" t="s">
        <v>6185</v>
      </c>
      <c r="O2978" s="112">
        <v>79100113</v>
      </c>
      <c r="P2978" s="112" t="s">
        <v>2559</v>
      </c>
    </row>
    <row r="2979" spans="2:16" ht="12.75">
      <c r="B2979" s="114" t="str">
        <f>INDEX(SUM!D:D,MATCH(SUM!$F$3,SUM!B:B,0),0)</f>
        <v>P085</v>
      </c>
      <c r="E2979" s="116">
        <v>2020</v>
      </c>
      <c r="F2979" s="112" t="s">
        <v>9147</v>
      </c>
      <c r="G2979" s="117" t="s">
        <v>16707</v>
      </c>
      <c r="H2979" s="114" t="s">
        <v>6743</v>
      </c>
      <c r="I2979" s="113">
        <f>'20'!M90</f>
        <v>0</v>
      </c>
      <c r="N2979" s="112" t="s">
        <v>6186</v>
      </c>
      <c r="O2979" s="112">
        <v>79100114</v>
      </c>
      <c r="P2979" s="112" t="s">
        <v>2561</v>
      </c>
    </row>
    <row r="2980" spans="2:16" ht="12.75">
      <c r="B2980" s="114" t="str">
        <f>INDEX(SUM!D:D,MATCH(SUM!$F$3,SUM!B:B,0),0)</f>
        <v>P085</v>
      </c>
      <c r="E2980" s="116">
        <v>2020</v>
      </c>
      <c r="F2980" s="112" t="s">
        <v>9148</v>
      </c>
      <c r="G2980" s="117" t="s">
        <v>16708</v>
      </c>
      <c r="H2980" s="114" t="s">
        <v>6743</v>
      </c>
      <c r="I2980" s="113">
        <f>'20'!M91</f>
        <v>0</v>
      </c>
      <c r="N2980" s="112" t="s">
        <v>6187</v>
      </c>
      <c r="O2980" s="112">
        <v>79100611</v>
      </c>
      <c r="P2980" s="112" t="s">
        <v>2563</v>
      </c>
    </row>
    <row r="2981" spans="2:16" ht="12.75">
      <c r="B2981" s="114" t="str">
        <f>INDEX(SUM!D:D,MATCH(SUM!$F$3,SUM!B:B,0),0)</f>
        <v>P085</v>
      </c>
      <c r="E2981" s="116">
        <v>2020</v>
      </c>
      <c r="F2981" s="112" t="s">
        <v>9149</v>
      </c>
      <c r="G2981" s="117" t="s">
        <v>16709</v>
      </c>
      <c r="H2981" s="114" t="s">
        <v>6743</v>
      </c>
      <c r="I2981" s="113">
        <f>'20'!M92</f>
        <v>0</v>
      </c>
      <c r="N2981" s="112" t="s">
        <v>6188</v>
      </c>
      <c r="O2981" s="112">
        <v>79100612</v>
      </c>
      <c r="P2981" s="112" t="s">
        <v>5777</v>
      </c>
    </row>
    <row r="2982" spans="2:16" ht="12.75">
      <c r="B2982" s="114" t="str">
        <f>INDEX(SUM!D:D,MATCH(SUM!$F$3,SUM!B:B,0),0)</f>
        <v>P085</v>
      </c>
      <c r="E2982" s="116">
        <v>2020</v>
      </c>
      <c r="F2982" s="112" t="s">
        <v>9150</v>
      </c>
      <c r="G2982" s="117" t="s">
        <v>16710</v>
      </c>
      <c r="H2982" s="114" t="s">
        <v>6743</v>
      </c>
      <c r="I2982" s="113">
        <f>'20'!M93</f>
        <v>0</v>
      </c>
      <c r="N2982" s="112" t="s">
        <v>6189</v>
      </c>
      <c r="O2982" s="112">
        <v>79100621</v>
      </c>
      <c r="P2982" s="112" t="s">
        <v>5779</v>
      </c>
    </row>
    <row r="2983" spans="2:16" ht="12.75">
      <c r="B2983" s="114" t="str">
        <f>INDEX(SUM!D:D,MATCH(SUM!$F$3,SUM!B:B,0),0)</f>
        <v>P085</v>
      </c>
      <c r="E2983" s="116">
        <v>2020</v>
      </c>
      <c r="F2983" s="112" t="s">
        <v>9151</v>
      </c>
      <c r="G2983" s="117" t="s">
        <v>16711</v>
      </c>
      <c r="H2983" s="114" t="s">
        <v>6743</v>
      </c>
      <c r="I2983" s="113">
        <f>'20'!M94</f>
        <v>0</v>
      </c>
      <c r="N2983" s="112" t="s">
        <v>6190</v>
      </c>
      <c r="O2983" s="112">
        <v>79100913</v>
      </c>
      <c r="P2983" s="112" t="s">
        <v>5781</v>
      </c>
    </row>
    <row r="2984" spans="2:16" ht="12.75">
      <c r="B2984" s="114" t="str">
        <f>INDEX(SUM!D:D,MATCH(SUM!$F$3,SUM!B:B,0),0)</f>
        <v>P085</v>
      </c>
      <c r="E2984" s="116">
        <v>2020</v>
      </c>
      <c r="F2984" s="112" t="s">
        <v>9152</v>
      </c>
      <c r="G2984" s="117" t="s">
        <v>16712</v>
      </c>
      <c r="H2984" s="114" t="s">
        <v>6743</v>
      </c>
      <c r="I2984" s="113">
        <f>'20'!M95</f>
        <v>0</v>
      </c>
      <c r="N2984" s="112" t="s">
        <v>6191</v>
      </c>
      <c r="O2984" s="112">
        <v>79210111</v>
      </c>
      <c r="P2984" s="112" t="s">
        <v>2569</v>
      </c>
    </row>
    <row r="2985" spans="2:16" ht="12.75">
      <c r="B2985" s="114" t="str">
        <f>INDEX(SUM!D:D,MATCH(SUM!$F$3,SUM!B:B,0),0)</f>
        <v>P085</v>
      </c>
      <c r="E2985" s="116">
        <v>2020</v>
      </c>
      <c r="F2985" s="112" t="s">
        <v>9153</v>
      </c>
      <c r="G2985" s="117" t="s">
        <v>16713</v>
      </c>
      <c r="H2985" s="114" t="s">
        <v>6743</v>
      </c>
      <c r="I2985" s="113">
        <f>'20'!M96</f>
        <v>0</v>
      </c>
      <c r="N2985" s="112" t="s">
        <v>6192</v>
      </c>
      <c r="O2985" s="112">
        <v>79220111</v>
      </c>
      <c r="P2985" s="112" t="s">
        <v>2573</v>
      </c>
    </row>
    <row r="2986" spans="2:16" ht="12.75">
      <c r="B2986" s="114" t="str">
        <f>INDEX(SUM!D:D,MATCH(SUM!$F$3,SUM!B:B,0),0)</f>
        <v>P085</v>
      </c>
      <c r="E2986" s="116">
        <v>2020</v>
      </c>
      <c r="F2986" s="112" t="s">
        <v>9154</v>
      </c>
      <c r="G2986" s="117" t="s">
        <v>16714</v>
      </c>
      <c r="H2986" s="114" t="s">
        <v>6743</v>
      </c>
      <c r="I2986" s="113">
        <f>'20'!M97</f>
        <v>0</v>
      </c>
      <c r="N2986" s="112" t="s">
        <v>6193</v>
      </c>
      <c r="O2986" s="112">
        <v>79220121</v>
      </c>
      <c r="P2986" s="112" t="s">
        <v>2575</v>
      </c>
    </row>
    <row r="2987" spans="2:16" ht="12.75">
      <c r="B2987" s="114" t="str">
        <f>INDEX(SUM!D:D,MATCH(SUM!$F$3,SUM!B:B,0),0)</f>
        <v>P085</v>
      </c>
      <c r="E2987" s="116">
        <v>2020</v>
      </c>
      <c r="F2987" s="112" t="s">
        <v>9155</v>
      </c>
      <c r="G2987" s="117" t="s">
        <v>16715</v>
      </c>
      <c r="H2987" s="114" t="s">
        <v>6743</v>
      </c>
      <c r="I2987" s="113">
        <f>'20'!M98</f>
        <v>0</v>
      </c>
      <c r="N2987" s="112" t="s">
        <v>6194</v>
      </c>
      <c r="O2987" s="112">
        <v>79220611</v>
      </c>
      <c r="P2987" s="112" t="s">
        <v>2577</v>
      </c>
    </row>
    <row r="2988" spans="2:16" ht="12.75">
      <c r="B2988" s="114" t="str">
        <f>INDEX(SUM!D:D,MATCH(SUM!$F$3,SUM!B:B,0),0)</f>
        <v>P085</v>
      </c>
      <c r="E2988" s="116">
        <v>2020</v>
      </c>
      <c r="F2988" s="112" t="s">
        <v>9156</v>
      </c>
      <c r="G2988" s="117" t="s">
        <v>16716</v>
      </c>
      <c r="H2988" s="114" t="s">
        <v>6743</v>
      </c>
      <c r="I2988" s="113">
        <f>'20'!M99</f>
        <v>0</v>
      </c>
      <c r="N2988" s="112" t="s">
        <v>6195</v>
      </c>
      <c r="O2988" s="112">
        <v>79220612</v>
      </c>
      <c r="P2988" s="112" t="s">
        <v>5783</v>
      </c>
    </row>
    <row r="2989" spans="2:16" ht="12.75">
      <c r="B2989" s="114" t="str">
        <f>INDEX(SUM!D:D,MATCH(SUM!$F$3,SUM!B:B,0),0)</f>
        <v>P085</v>
      </c>
      <c r="E2989" s="116">
        <v>2020</v>
      </c>
      <c r="F2989" s="112" t="s">
        <v>9157</v>
      </c>
      <c r="G2989" s="117" t="s">
        <v>16717</v>
      </c>
      <c r="H2989" s="114" t="s">
        <v>6743</v>
      </c>
      <c r="I2989" s="113">
        <f>'20'!M100</f>
        <v>0</v>
      </c>
      <c r="N2989" s="112" t="s">
        <v>6196</v>
      </c>
      <c r="O2989" s="112">
        <v>79229912</v>
      </c>
      <c r="P2989" s="112" t="s">
        <v>2581</v>
      </c>
    </row>
    <row r="2990" spans="2:16" ht="12.75">
      <c r="B2990" s="114" t="str">
        <f>INDEX(SUM!D:D,MATCH(SUM!$F$3,SUM!B:B,0),0)</f>
        <v>P085</v>
      </c>
      <c r="E2990" s="116">
        <v>2020</v>
      </c>
      <c r="F2990" s="112" t="s">
        <v>9158</v>
      </c>
      <c r="G2990" s="117" t="s">
        <v>16718</v>
      </c>
      <c r="H2990" s="114" t="s">
        <v>6744</v>
      </c>
      <c r="I2990" s="113">
        <f>'20'!N11</f>
        <v>4</v>
      </c>
      <c r="N2990" s="112" t="s">
        <v>6197</v>
      </c>
      <c r="O2990" s="112">
        <v>79239911</v>
      </c>
      <c r="P2990" s="112" t="s">
        <v>2583</v>
      </c>
    </row>
    <row r="2991" spans="2:16" ht="12.75">
      <c r="B2991" s="114" t="str">
        <f>INDEX(SUM!D:D,MATCH(SUM!$F$3,SUM!B:B,0),0)</f>
        <v>P085</v>
      </c>
      <c r="E2991" s="116">
        <v>2020</v>
      </c>
      <c r="F2991" s="112" t="s">
        <v>9159</v>
      </c>
      <c r="G2991" s="117" t="s">
        <v>16719</v>
      </c>
      <c r="H2991" s="114" t="s">
        <v>6744</v>
      </c>
      <c r="I2991" s="113">
        <f>'20'!N12</f>
        <v>0</v>
      </c>
      <c r="N2991" s="112" t="s">
        <v>6198</v>
      </c>
      <c r="O2991" s="112">
        <v>79239913</v>
      </c>
      <c r="P2991" s="112" t="s">
        <v>2585</v>
      </c>
    </row>
    <row r="2992" spans="2:16" ht="12.75">
      <c r="B2992" s="114" t="str">
        <f>INDEX(SUM!D:D,MATCH(SUM!$F$3,SUM!B:B,0),0)</f>
        <v>P085</v>
      </c>
      <c r="E2992" s="116">
        <v>2020</v>
      </c>
      <c r="F2992" s="112" t="s">
        <v>9160</v>
      </c>
      <c r="G2992" s="117" t="s">
        <v>16720</v>
      </c>
      <c r="H2992" s="114" t="s">
        <v>6744</v>
      </c>
      <c r="I2992" s="113">
        <f>'20'!N13</f>
        <v>0</v>
      </c>
      <c r="N2992" s="112" t="s">
        <v>6199</v>
      </c>
      <c r="O2992" s="112">
        <v>79300000</v>
      </c>
      <c r="P2992" s="112" t="s">
        <v>2587</v>
      </c>
    </row>
    <row r="2993" spans="2:16" ht="12.75">
      <c r="B2993" s="114" t="str">
        <f>INDEX(SUM!D:D,MATCH(SUM!$F$3,SUM!B:B,0),0)</f>
        <v>P085</v>
      </c>
      <c r="E2993" s="116">
        <v>2020</v>
      </c>
      <c r="F2993" s="112" t="s">
        <v>9161</v>
      </c>
      <c r="G2993" s="117" t="s">
        <v>16721</v>
      </c>
      <c r="H2993" s="114" t="s">
        <v>6744</v>
      </c>
      <c r="I2993" s="113">
        <f>'20'!N14</f>
        <v>0</v>
      </c>
      <c r="N2993" s="112" t="s">
        <v>6200</v>
      </c>
      <c r="O2993" s="112">
        <v>79300111</v>
      </c>
      <c r="P2993" s="112" t="s">
        <v>2589</v>
      </c>
    </row>
    <row r="2994" spans="2:16" ht="12.75">
      <c r="B2994" s="114" t="str">
        <f>INDEX(SUM!D:D,MATCH(SUM!$F$3,SUM!B:B,0),0)</f>
        <v>P085</v>
      </c>
      <c r="E2994" s="116">
        <v>2020</v>
      </c>
      <c r="F2994" s="112" t="s">
        <v>9162</v>
      </c>
      <c r="G2994" s="117" t="s">
        <v>16722</v>
      </c>
      <c r="H2994" s="114" t="s">
        <v>6744</v>
      </c>
      <c r="I2994" s="113">
        <f>'20'!N15</f>
        <v>0</v>
      </c>
      <c r="N2994" s="112" t="s">
        <v>6201</v>
      </c>
      <c r="O2994" s="112">
        <v>79300211</v>
      </c>
      <c r="P2994" s="112" t="s">
        <v>2591</v>
      </c>
    </row>
    <row r="2995" spans="2:16" ht="12.75">
      <c r="B2995" s="114" t="str">
        <f>INDEX(SUM!D:D,MATCH(SUM!$F$3,SUM!B:B,0),0)</f>
        <v>P085</v>
      </c>
      <c r="E2995" s="116">
        <v>2020</v>
      </c>
      <c r="F2995" s="112" t="s">
        <v>9163</v>
      </c>
      <c r="G2995" s="117" t="s">
        <v>16723</v>
      </c>
      <c r="H2995" s="114" t="s">
        <v>6744</v>
      </c>
      <c r="I2995" s="113">
        <f>'20'!N16</f>
        <v>0</v>
      </c>
      <c r="N2995" s="112" t="s">
        <v>6202</v>
      </c>
      <c r="O2995" s="112">
        <v>79300212</v>
      </c>
      <c r="P2995" s="112" t="s">
        <v>5785</v>
      </c>
    </row>
    <row r="2996" spans="2:16" ht="12.75">
      <c r="B2996" s="114" t="str">
        <f>INDEX(SUM!D:D,MATCH(SUM!$F$3,SUM!B:B,0),0)</f>
        <v>P085</v>
      </c>
      <c r="E2996" s="116">
        <v>2020</v>
      </c>
      <c r="F2996" s="112" t="s">
        <v>9164</v>
      </c>
      <c r="G2996" s="117" t="s">
        <v>16724</v>
      </c>
      <c r="H2996" s="114" t="s">
        <v>6744</v>
      </c>
      <c r="I2996" s="113">
        <f>'20'!N17</f>
        <v>0</v>
      </c>
      <c r="N2996" s="112" t="s">
        <v>6203</v>
      </c>
      <c r="O2996" s="112">
        <v>79900312</v>
      </c>
      <c r="P2996" s="112" t="s">
        <v>2599</v>
      </c>
    </row>
    <row r="2997" spans="2:16" ht="12.75">
      <c r="B2997" s="114" t="str">
        <f>INDEX(SUM!D:D,MATCH(SUM!$F$3,SUM!B:B,0),0)</f>
        <v>P085</v>
      </c>
      <c r="E2997" s="116">
        <v>2020</v>
      </c>
      <c r="F2997" s="112" t="s">
        <v>9165</v>
      </c>
      <c r="G2997" s="117" t="s">
        <v>16725</v>
      </c>
      <c r="H2997" s="114" t="s">
        <v>6744</v>
      </c>
      <c r="I2997" s="113">
        <f>'20'!N18</f>
        <v>0</v>
      </c>
      <c r="N2997" s="112" t="s">
        <v>6204</v>
      </c>
      <c r="O2997" s="112">
        <v>79900313</v>
      </c>
      <c r="P2997" s="112" t="s">
        <v>5787</v>
      </c>
    </row>
    <row r="2998" spans="2:16" ht="12.75">
      <c r="B2998" s="114" t="str">
        <f>INDEX(SUM!D:D,MATCH(SUM!$F$3,SUM!B:B,0),0)</f>
        <v>P085</v>
      </c>
      <c r="E2998" s="116">
        <v>2020</v>
      </c>
      <c r="F2998" s="112" t="s">
        <v>9166</v>
      </c>
      <c r="G2998" s="117" t="s">
        <v>16726</v>
      </c>
      <c r="H2998" s="114" t="s">
        <v>6744</v>
      </c>
      <c r="I2998" s="113">
        <f>'20'!N19</f>
        <v>0</v>
      </c>
      <c r="N2998" s="112" t="s">
        <v>6205</v>
      </c>
      <c r="O2998" s="112">
        <v>79900314</v>
      </c>
      <c r="P2998" s="112" t="s">
        <v>5789</v>
      </c>
    </row>
    <row r="2999" spans="2:16" ht="12.75">
      <c r="B2999" s="114" t="str">
        <f>INDEX(SUM!D:D,MATCH(SUM!$F$3,SUM!B:B,0),0)</f>
        <v>P085</v>
      </c>
      <c r="E2999" s="116">
        <v>2020</v>
      </c>
      <c r="F2999" s="112" t="s">
        <v>9167</v>
      </c>
      <c r="G2999" s="117" t="s">
        <v>16727</v>
      </c>
      <c r="H2999" s="114" t="s">
        <v>6744</v>
      </c>
      <c r="I2999" s="113">
        <f>'20'!N20</f>
        <v>0</v>
      </c>
      <c r="N2999" s="112" t="s">
        <v>6206</v>
      </c>
      <c r="O2999" s="112">
        <v>79900611</v>
      </c>
      <c r="P2999" s="112" t="s">
        <v>5791</v>
      </c>
    </row>
    <row r="3000" spans="2:16" ht="12.75">
      <c r="B3000" s="114" t="str">
        <f>INDEX(SUM!D:D,MATCH(SUM!$F$3,SUM!B:B,0),0)</f>
        <v>P085</v>
      </c>
      <c r="E3000" s="116">
        <v>2020</v>
      </c>
      <c r="F3000" s="112" t="s">
        <v>9168</v>
      </c>
      <c r="G3000" s="117" t="s">
        <v>16728</v>
      </c>
      <c r="H3000" s="114" t="s">
        <v>6744</v>
      </c>
      <c r="I3000" s="113">
        <f>'20'!N21</f>
        <v>0</v>
      </c>
      <c r="N3000" s="112" t="s">
        <v>6207</v>
      </c>
      <c r="O3000" s="112">
        <v>79901221</v>
      </c>
      <c r="P3000" s="112" t="s">
        <v>2603</v>
      </c>
    </row>
    <row r="3001" spans="2:16" ht="12.75">
      <c r="B3001" s="114" t="str">
        <f>INDEX(SUM!D:D,MATCH(SUM!$F$3,SUM!B:B,0),0)</f>
        <v>P085</v>
      </c>
      <c r="E3001" s="116">
        <v>2020</v>
      </c>
      <c r="F3001" s="112" t="s">
        <v>9169</v>
      </c>
      <c r="G3001" s="117" t="s">
        <v>16729</v>
      </c>
      <c r="H3001" s="114" t="s">
        <v>6744</v>
      </c>
      <c r="I3001" s="113">
        <f>'20'!N22</f>
        <v>0</v>
      </c>
      <c r="N3001" s="112" t="s">
        <v>6208</v>
      </c>
      <c r="O3001" s="112">
        <v>79909911</v>
      </c>
      <c r="P3001" s="112" t="s">
        <v>2605</v>
      </c>
    </row>
    <row r="3002" spans="2:16" ht="12.75">
      <c r="B3002" s="114" t="str">
        <f>INDEX(SUM!D:D,MATCH(SUM!$F$3,SUM!B:B,0),0)</f>
        <v>P085</v>
      </c>
      <c r="E3002" s="116">
        <v>2020</v>
      </c>
      <c r="F3002" s="112" t="s">
        <v>9170</v>
      </c>
      <c r="G3002" s="117" t="s">
        <v>16730</v>
      </c>
      <c r="H3002" s="114" t="s">
        <v>6744</v>
      </c>
      <c r="I3002" s="113">
        <f>'20'!N23</f>
        <v>0</v>
      </c>
      <c r="N3002" s="112" t="s">
        <v>6209</v>
      </c>
      <c r="O3002" s="112">
        <v>79909912</v>
      </c>
      <c r="P3002" s="112" t="s">
        <v>2607</v>
      </c>
    </row>
    <row r="3003" spans="2:16" ht="12.75">
      <c r="B3003" s="114" t="str">
        <f>INDEX(SUM!D:D,MATCH(SUM!$F$3,SUM!B:B,0),0)</f>
        <v>P085</v>
      </c>
      <c r="E3003" s="116">
        <v>2020</v>
      </c>
      <c r="F3003" s="112" t="s">
        <v>9171</v>
      </c>
      <c r="G3003" s="117" t="s">
        <v>16731</v>
      </c>
      <c r="H3003" s="114" t="s">
        <v>6744</v>
      </c>
      <c r="I3003" s="113">
        <f>'20'!N24</f>
        <v>0</v>
      </c>
      <c r="N3003" s="112" t="s">
        <v>6210</v>
      </c>
      <c r="O3003" s="112">
        <v>79909913</v>
      </c>
      <c r="P3003" s="112" t="s">
        <v>2609</v>
      </c>
    </row>
    <row r="3004" spans="2:16" ht="12.75">
      <c r="B3004" s="114" t="str">
        <f>INDEX(SUM!D:D,MATCH(SUM!$F$3,SUM!B:B,0),0)</f>
        <v>P085</v>
      </c>
      <c r="E3004" s="116">
        <v>2020</v>
      </c>
      <c r="F3004" s="112" t="s">
        <v>9172</v>
      </c>
      <c r="G3004" s="117" t="s">
        <v>16732</v>
      </c>
      <c r="H3004" s="114" t="s">
        <v>6744</v>
      </c>
      <c r="I3004" s="113">
        <f>'20'!N25</f>
        <v>0</v>
      </c>
      <c r="N3004" s="112" t="s">
        <v>6211</v>
      </c>
      <c r="O3004" s="112">
        <v>79909914</v>
      </c>
      <c r="P3004" s="112" t="s">
        <v>2611</v>
      </c>
    </row>
    <row r="3005" spans="2:16" ht="12.75">
      <c r="B3005" s="114" t="str">
        <f>INDEX(SUM!D:D,MATCH(SUM!$F$3,SUM!B:B,0),0)</f>
        <v>P085</v>
      </c>
      <c r="E3005" s="116">
        <v>2020</v>
      </c>
      <c r="F3005" s="112" t="s">
        <v>9173</v>
      </c>
      <c r="G3005" s="117" t="s">
        <v>16733</v>
      </c>
      <c r="H3005" s="114" t="s">
        <v>6744</v>
      </c>
      <c r="I3005" s="113">
        <f>'20'!N26</f>
        <v>0</v>
      </c>
      <c r="N3005" s="112" t="s">
        <v>6212</v>
      </c>
      <c r="O3005" s="112">
        <v>79909921</v>
      </c>
      <c r="P3005" s="112" t="s">
        <v>2613</v>
      </c>
    </row>
    <row r="3006" spans="2:16" ht="12.75">
      <c r="B3006" s="114" t="str">
        <f>INDEX(SUM!D:D,MATCH(SUM!$F$3,SUM!B:B,0),0)</f>
        <v>P085</v>
      </c>
      <c r="E3006" s="116">
        <v>2020</v>
      </c>
      <c r="F3006" s="112" t="s">
        <v>9174</v>
      </c>
      <c r="G3006" s="117" t="s">
        <v>16734</v>
      </c>
      <c r="H3006" s="114" t="s">
        <v>6744</v>
      </c>
      <c r="I3006" s="113">
        <f>'20'!N27</f>
        <v>0</v>
      </c>
      <c r="N3006" s="112" t="s">
        <v>6213</v>
      </c>
      <c r="O3006" s="112">
        <v>79909922</v>
      </c>
      <c r="P3006" s="112" t="s">
        <v>2615</v>
      </c>
    </row>
    <row r="3007" spans="2:16" ht="12.75">
      <c r="B3007" s="114" t="str">
        <f>INDEX(SUM!D:D,MATCH(SUM!$F$3,SUM!B:B,0),0)</f>
        <v>P085</v>
      </c>
      <c r="E3007" s="116">
        <v>2020</v>
      </c>
      <c r="F3007" s="112" t="s">
        <v>9175</v>
      </c>
      <c r="G3007" s="117" t="s">
        <v>16735</v>
      </c>
      <c r="H3007" s="114" t="s">
        <v>6744</v>
      </c>
      <c r="I3007" s="113">
        <f>'20'!N28</f>
        <v>0</v>
      </c>
      <c r="N3007" s="112" t="s">
        <v>6214</v>
      </c>
      <c r="O3007" s="112">
        <v>81100000</v>
      </c>
      <c r="P3007" s="112" t="s">
        <v>2620</v>
      </c>
    </row>
    <row r="3008" spans="2:16" ht="12.75">
      <c r="B3008" s="114" t="str">
        <f>INDEX(SUM!D:D,MATCH(SUM!$F$3,SUM!B:B,0),0)</f>
        <v>P085</v>
      </c>
      <c r="E3008" s="116">
        <v>2020</v>
      </c>
      <c r="F3008" s="112" t="s">
        <v>9176</v>
      </c>
      <c r="G3008" s="117" t="s">
        <v>16736</v>
      </c>
      <c r="H3008" s="114" t="s">
        <v>6744</v>
      </c>
      <c r="I3008" s="113">
        <f>'20'!N29</f>
        <v>0</v>
      </c>
      <c r="N3008" s="112" t="s">
        <v>6215</v>
      </c>
      <c r="O3008" s="112">
        <v>81180111</v>
      </c>
      <c r="P3008" s="112" t="s">
        <v>5793</v>
      </c>
    </row>
    <row r="3009" spans="2:16" ht="12.75">
      <c r="B3009" s="114" t="str">
        <f>INDEX(SUM!D:D,MATCH(SUM!$F$3,SUM!B:B,0),0)</f>
        <v>P085</v>
      </c>
      <c r="E3009" s="116">
        <v>2020</v>
      </c>
      <c r="F3009" s="112" t="s">
        <v>9177</v>
      </c>
      <c r="G3009" s="117" t="s">
        <v>16737</v>
      </c>
      <c r="H3009" s="114" t="s">
        <v>6744</v>
      </c>
      <c r="I3009" s="113">
        <f>'20'!N30</f>
        <v>0</v>
      </c>
      <c r="N3009" s="112" t="s">
        <v>6216</v>
      </c>
      <c r="O3009" s="112">
        <v>81180121</v>
      </c>
      <c r="P3009" s="112" t="s">
        <v>5795</v>
      </c>
    </row>
    <row r="3010" spans="2:16" ht="12.75">
      <c r="B3010" s="114" t="str">
        <f>INDEX(SUM!D:D,MATCH(SUM!$F$3,SUM!B:B,0),0)</f>
        <v>P085</v>
      </c>
      <c r="E3010" s="116">
        <v>2020</v>
      </c>
      <c r="F3010" s="112" t="s">
        <v>9178</v>
      </c>
      <c r="G3010" s="117" t="s">
        <v>16738</v>
      </c>
      <c r="H3010" s="114" t="s">
        <v>6744</v>
      </c>
      <c r="I3010" s="113">
        <f>'20'!N31</f>
        <v>0</v>
      </c>
      <c r="N3010" s="112" t="s">
        <v>6217</v>
      </c>
      <c r="O3010" s="112">
        <v>81180131</v>
      </c>
      <c r="P3010" s="112" t="s">
        <v>5797</v>
      </c>
    </row>
    <row r="3011" spans="2:16" ht="12.75">
      <c r="B3011" s="114" t="str">
        <f>INDEX(SUM!D:D,MATCH(SUM!$F$3,SUM!B:B,0),0)</f>
        <v>P085</v>
      </c>
      <c r="E3011" s="116">
        <v>2020</v>
      </c>
      <c r="F3011" s="112" t="s">
        <v>9179</v>
      </c>
      <c r="G3011" s="117" t="s">
        <v>16739</v>
      </c>
      <c r="H3011" s="114" t="s">
        <v>6744</v>
      </c>
      <c r="I3011" s="113">
        <f>'20'!N32</f>
        <v>0</v>
      </c>
      <c r="N3011" s="112" t="s">
        <v>6218</v>
      </c>
      <c r="O3011" s="112">
        <v>81180141</v>
      </c>
      <c r="P3011" s="112" t="s">
        <v>5799</v>
      </c>
    </row>
    <row r="3012" spans="2:16" ht="12.75">
      <c r="B3012" s="114" t="str">
        <f>INDEX(SUM!D:D,MATCH(SUM!$F$3,SUM!B:B,0),0)</f>
        <v>P085</v>
      </c>
      <c r="E3012" s="116">
        <v>2020</v>
      </c>
      <c r="F3012" s="112" t="s">
        <v>9180</v>
      </c>
      <c r="G3012" s="117" t="s">
        <v>16740</v>
      </c>
      <c r="H3012" s="114" t="s">
        <v>6744</v>
      </c>
      <c r="I3012" s="113">
        <f>'20'!N33</f>
        <v>0</v>
      </c>
      <c r="N3012" s="112" t="s">
        <v>6219</v>
      </c>
      <c r="O3012" s="112">
        <v>81180151</v>
      </c>
      <c r="P3012" s="112" t="s">
        <v>2622</v>
      </c>
    </row>
    <row r="3013" spans="2:16" ht="12.75">
      <c r="B3013" s="114" t="str">
        <f>INDEX(SUM!D:D,MATCH(SUM!$F$3,SUM!B:B,0),0)</f>
        <v>P085</v>
      </c>
      <c r="E3013" s="116">
        <v>2020</v>
      </c>
      <c r="F3013" s="112" t="s">
        <v>9181</v>
      </c>
      <c r="G3013" s="117" t="s">
        <v>16741</v>
      </c>
      <c r="H3013" s="114" t="s">
        <v>6744</v>
      </c>
      <c r="I3013" s="113">
        <f>'20'!N34</f>
        <v>0</v>
      </c>
      <c r="N3013" s="112" t="s">
        <v>6220</v>
      </c>
      <c r="O3013" s="112">
        <v>81180161</v>
      </c>
      <c r="P3013" s="112" t="s">
        <v>5801</v>
      </c>
    </row>
    <row r="3014" spans="2:16" ht="12.75">
      <c r="B3014" s="114" t="str">
        <f>INDEX(SUM!D:D,MATCH(SUM!$F$3,SUM!B:B,0),0)</f>
        <v>P085</v>
      </c>
      <c r="E3014" s="116">
        <v>2020</v>
      </c>
      <c r="F3014" s="112" t="s">
        <v>9182</v>
      </c>
      <c r="G3014" s="117" t="s">
        <v>16742</v>
      </c>
      <c r="H3014" s="114" t="s">
        <v>6744</v>
      </c>
      <c r="I3014" s="113">
        <f>'20'!N35</f>
        <v>0</v>
      </c>
      <c r="N3014" s="112" t="s">
        <v>6221</v>
      </c>
      <c r="O3014" s="112">
        <v>81180171</v>
      </c>
      <c r="P3014" s="112" t="s">
        <v>5803</v>
      </c>
    </row>
    <row r="3015" spans="2:16" ht="12.75">
      <c r="B3015" s="114" t="str">
        <f>INDEX(SUM!D:D,MATCH(SUM!$F$3,SUM!B:B,0),0)</f>
        <v>P085</v>
      </c>
      <c r="E3015" s="116">
        <v>2020</v>
      </c>
      <c r="F3015" s="112" t="s">
        <v>9183</v>
      </c>
      <c r="G3015" s="117" t="s">
        <v>16743</v>
      </c>
      <c r="H3015" s="114" t="s">
        <v>6744</v>
      </c>
      <c r="I3015" s="113">
        <f>'20'!N36</f>
        <v>0</v>
      </c>
      <c r="N3015" s="112" t="s">
        <v>6222</v>
      </c>
      <c r="O3015" s="112">
        <v>81190011</v>
      </c>
      <c r="P3015" s="112" t="s">
        <v>2624</v>
      </c>
    </row>
    <row r="3016" spans="2:16" ht="12.75">
      <c r="B3016" s="114" t="str">
        <f>INDEX(SUM!D:D,MATCH(SUM!$F$3,SUM!B:B,0),0)</f>
        <v>P085</v>
      </c>
      <c r="E3016" s="116">
        <v>2020</v>
      </c>
      <c r="F3016" s="112" t="s">
        <v>9184</v>
      </c>
      <c r="G3016" s="117" t="s">
        <v>16744</v>
      </c>
      <c r="H3016" s="114" t="s">
        <v>6744</v>
      </c>
      <c r="I3016" s="113">
        <f>'20'!N37</f>
        <v>0</v>
      </c>
      <c r="N3016" s="112" t="s">
        <v>6223</v>
      </c>
      <c r="O3016" s="112">
        <v>81200000</v>
      </c>
      <c r="P3016" s="112" t="s">
        <v>5805</v>
      </c>
    </row>
    <row r="3017" spans="2:16" ht="12.75">
      <c r="B3017" s="114" t="str">
        <f>INDEX(SUM!D:D,MATCH(SUM!$F$3,SUM!B:B,0),0)</f>
        <v>P085</v>
      </c>
      <c r="E3017" s="116">
        <v>2020</v>
      </c>
      <c r="F3017" s="112" t="s">
        <v>9185</v>
      </c>
      <c r="G3017" s="117" t="s">
        <v>16745</v>
      </c>
      <c r="H3017" s="114" t="s">
        <v>6744</v>
      </c>
      <c r="I3017" s="113">
        <f>'20'!N38</f>
        <v>0</v>
      </c>
      <c r="N3017" s="112" t="s">
        <v>6224</v>
      </c>
      <c r="O3017" s="112">
        <v>81280111</v>
      </c>
      <c r="P3017" s="112" t="s">
        <v>5807</v>
      </c>
    </row>
    <row r="3018" spans="2:16" ht="12.75">
      <c r="B3018" s="114" t="str">
        <f>INDEX(SUM!D:D,MATCH(SUM!$F$3,SUM!B:B,0),0)</f>
        <v>P085</v>
      </c>
      <c r="E3018" s="116">
        <v>2020</v>
      </c>
      <c r="F3018" s="112" t="s">
        <v>9186</v>
      </c>
      <c r="G3018" s="117" t="s">
        <v>16746</v>
      </c>
      <c r="H3018" s="114" t="s">
        <v>6744</v>
      </c>
      <c r="I3018" s="113">
        <f>'20'!N39</f>
        <v>0</v>
      </c>
      <c r="N3018" s="112" t="s">
        <v>6225</v>
      </c>
      <c r="O3018" s="112">
        <v>81280121</v>
      </c>
      <c r="P3018" s="112" t="s">
        <v>5809</v>
      </c>
    </row>
    <row r="3019" spans="2:16" ht="12.75">
      <c r="B3019" s="114" t="str">
        <f>INDEX(SUM!D:D,MATCH(SUM!$F$3,SUM!B:B,0),0)</f>
        <v>P085</v>
      </c>
      <c r="E3019" s="116">
        <v>2020</v>
      </c>
      <c r="F3019" s="112" t="s">
        <v>9187</v>
      </c>
      <c r="G3019" s="117" t="s">
        <v>16747</v>
      </c>
      <c r="H3019" s="114" t="s">
        <v>6744</v>
      </c>
      <c r="I3019" s="113">
        <f>'20'!N40</f>
        <v>0</v>
      </c>
      <c r="N3019" s="112" t="s">
        <v>6226</v>
      </c>
      <c r="O3019" s="112">
        <v>81280131</v>
      </c>
      <c r="P3019" s="112" t="s">
        <v>5811</v>
      </c>
    </row>
    <row r="3020" spans="2:16" ht="12.75">
      <c r="B3020" s="114" t="str">
        <f>INDEX(SUM!D:D,MATCH(SUM!$F$3,SUM!B:B,0),0)</f>
        <v>P085</v>
      </c>
      <c r="E3020" s="116">
        <v>2020</v>
      </c>
      <c r="F3020" s="112" t="s">
        <v>9188</v>
      </c>
      <c r="G3020" s="117" t="s">
        <v>16748</v>
      </c>
      <c r="H3020" s="114" t="s">
        <v>6744</v>
      </c>
      <c r="I3020" s="113">
        <f>'20'!N41</f>
        <v>0</v>
      </c>
      <c r="N3020" s="112" t="s">
        <v>6227</v>
      </c>
      <c r="O3020" s="112">
        <v>81280141</v>
      </c>
      <c r="P3020" s="112" t="s">
        <v>5813</v>
      </c>
    </row>
    <row r="3021" spans="2:16" ht="12.75">
      <c r="B3021" s="114" t="str">
        <f>INDEX(SUM!D:D,MATCH(SUM!$F$3,SUM!B:B,0),0)</f>
        <v>P085</v>
      </c>
      <c r="E3021" s="116">
        <v>2020</v>
      </c>
      <c r="F3021" s="112" t="s">
        <v>9189</v>
      </c>
      <c r="G3021" s="117" t="s">
        <v>16749</v>
      </c>
      <c r="H3021" s="114" t="s">
        <v>6744</v>
      </c>
      <c r="I3021" s="113">
        <f>'20'!N42</f>
        <v>0</v>
      </c>
      <c r="N3021" s="112" t="s">
        <v>6228</v>
      </c>
      <c r="O3021" s="112">
        <v>81280151</v>
      </c>
      <c r="P3021" s="112" t="s">
        <v>5815</v>
      </c>
    </row>
    <row r="3022" spans="2:16" ht="12.75">
      <c r="B3022" s="114" t="str">
        <f>INDEX(SUM!D:D,MATCH(SUM!$F$3,SUM!B:B,0),0)</f>
        <v>P085</v>
      </c>
      <c r="E3022" s="116">
        <v>2020</v>
      </c>
      <c r="F3022" s="112" t="s">
        <v>9190</v>
      </c>
      <c r="G3022" s="117" t="s">
        <v>16750</v>
      </c>
      <c r="H3022" s="114" t="s">
        <v>6744</v>
      </c>
      <c r="I3022" s="113">
        <f>'20'!N43</f>
        <v>0</v>
      </c>
      <c r="N3022" s="112" t="s">
        <v>6229</v>
      </c>
      <c r="O3022" s="112">
        <v>81280161</v>
      </c>
      <c r="P3022" s="112" t="s">
        <v>5817</v>
      </c>
    </row>
    <row r="3023" spans="2:16" ht="12.75">
      <c r="B3023" s="114" t="str">
        <f>INDEX(SUM!D:D,MATCH(SUM!$F$3,SUM!B:B,0),0)</f>
        <v>P085</v>
      </c>
      <c r="E3023" s="116">
        <v>2020</v>
      </c>
      <c r="F3023" s="112" t="s">
        <v>9191</v>
      </c>
      <c r="G3023" s="117" t="s">
        <v>16751</v>
      </c>
      <c r="H3023" s="114" t="s">
        <v>6744</v>
      </c>
      <c r="I3023" s="113">
        <f>'20'!N44</f>
        <v>0</v>
      </c>
      <c r="N3023" s="112" t="s">
        <v>6230</v>
      </c>
      <c r="O3023" s="112">
        <v>81290011</v>
      </c>
      <c r="P3023" s="112" t="s">
        <v>5819</v>
      </c>
    </row>
    <row r="3024" spans="2:16" ht="12.75">
      <c r="B3024" s="114" t="str">
        <f>INDEX(SUM!D:D,MATCH(SUM!$F$3,SUM!B:B,0),0)</f>
        <v>P085</v>
      </c>
      <c r="E3024" s="116">
        <v>2020</v>
      </c>
      <c r="F3024" s="112" t="s">
        <v>9192</v>
      </c>
      <c r="G3024" s="117" t="s">
        <v>16752</v>
      </c>
      <c r="H3024" s="114" t="s">
        <v>6744</v>
      </c>
      <c r="I3024" s="113">
        <f>'20'!N45</f>
        <v>0</v>
      </c>
      <c r="N3024" s="112" t="s">
        <v>6231</v>
      </c>
      <c r="O3024" s="112">
        <v>82000000</v>
      </c>
      <c r="P3024" s="112" t="s">
        <v>2626</v>
      </c>
    </row>
    <row r="3025" spans="2:16" ht="12.75">
      <c r="B3025" s="114" t="str">
        <f>INDEX(SUM!D:D,MATCH(SUM!$F$3,SUM!B:B,0),0)</f>
        <v>P085</v>
      </c>
      <c r="E3025" s="116">
        <v>2020</v>
      </c>
      <c r="F3025" s="112" t="s">
        <v>9193</v>
      </c>
      <c r="G3025" s="117" t="s">
        <v>16753</v>
      </c>
      <c r="H3025" s="114" t="s">
        <v>6744</v>
      </c>
      <c r="I3025" s="113">
        <f>'20'!N46</f>
        <v>0</v>
      </c>
      <c r="N3025" s="112" t="s">
        <v>6232</v>
      </c>
      <c r="O3025" s="112">
        <v>82100000</v>
      </c>
      <c r="P3025" s="112" t="s">
        <v>2628</v>
      </c>
    </row>
    <row r="3026" spans="2:16" ht="12.75">
      <c r="B3026" s="114" t="str">
        <f>INDEX(SUM!D:D,MATCH(SUM!$F$3,SUM!B:B,0),0)</f>
        <v>P085</v>
      </c>
      <c r="E3026" s="116">
        <v>2020</v>
      </c>
      <c r="F3026" s="112" t="s">
        <v>9194</v>
      </c>
      <c r="G3026" s="117" t="s">
        <v>16754</v>
      </c>
      <c r="H3026" s="114" t="s">
        <v>6744</v>
      </c>
      <c r="I3026" s="113">
        <f>'20'!N47</f>
        <v>0</v>
      </c>
      <c r="N3026" s="112" t="s">
        <v>6233</v>
      </c>
      <c r="O3026" s="112">
        <v>82130011</v>
      </c>
      <c r="P3026" s="112" t="s">
        <v>2630</v>
      </c>
    </row>
    <row r="3027" spans="2:16" ht="12.75">
      <c r="B3027" s="114" t="str">
        <f>INDEX(SUM!D:D,MATCH(SUM!$F$3,SUM!B:B,0),0)</f>
        <v>P085</v>
      </c>
      <c r="E3027" s="116">
        <v>2020</v>
      </c>
      <c r="F3027" s="112" t="s">
        <v>9195</v>
      </c>
      <c r="G3027" s="117" t="s">
        <v>16755</v>
      </c>
      <c r="H3027" s="114" t="s">
        <v>6744</v>
      </c>
      <c r="I3027" s="113">
        <f>'20'!N48</f>
        <v>0</v>
      </c>
      <c r="N3027" s="112" t="s">
        <v>6234</v>
      </c>
      <c r="O3027" s="112">
        <v>82180111</v>
      </c>
      <c r="P3027" s="112" t="s">
        <v>2632</v>
      </c>
    </row>
    <row r="3028" spans="2:16" ht="12.75">
      <c r="B3028" s="114" t="str">
        <f>INDEX(SUM!D:D,MATCH(SUM!$F$3,SUM!B:B,0),0)</f>
        <v>P085</v>
      </c>
      <c r="E3028" s="116">
        <v>2020</v>
      </c>
      <c r="F3028" s="112" t="s">
        <v>9196</v>
      </c>
      <c r="G3028" s="117" t="s">
        <v>16756</v>
      </c>
      <c r="H3028" s="114" t="s">
        <v>6744</v>
      </c>
      <c r="I3028" s="113">
        <f>'20'!N49</f>
        <v>0</v>
      </c>
      <c r="N3028" s="112" t="s">
        <v>6235</v>
      </c>
      <c r="O3028" s="112">
        <v>82180121</v>
      </c>
      <c r="P3028" s="112" t="s">
        <v>5821</v>
      </c>
    </row>
    <row r="3029" spans="2:16" ht="12.75">
      <c r="B3029" s="114" t="str">
        <f>INDEX(SUM!D:D,MATCH(SUM!$F$3,SUM!B:B,0),0)</f>
        <v>P085</v>
      </c>
      <c r="E3029" s="116">
        <v>2020</v>
      </c>
      <c r="F3029" s="112" t="s">
        <v>9197</v>
      </c>
      <c r="G3029" s="117" t="s">
        <v>16757</v>
      </c>
      <c r="H3029" s="114" t="s">
        <v>6744</v>
      </c>
      <c r="I3029" s="113">
        <f>'20'!N50</f>
        <v>0</v>
      </c>
      <c r="N3029" s="112" t="s">
        <v>6236</v>
      </c>
      <c r="O3029" s="112">
        <v>82200000</v>
      </c>
      <c r="P3029" s="112" t="s">
        <v>2634</v>
      </c>
    </row>
    <row r="3030" spans="2:16" ht="12.75">
      <c r="B3030" s="114" t="str">
        <f>INDEX(SUM!D:D,MATCH(SUM!$F$3,SUM!B:B,0),0)</f>
        <v>P085</v>
      </c>
      <c r="E3030" s="116">
        <v>2020</v>
      </c>
      <c r="F3030" s="112" t="s">
        <v>9198</v>
      </c>
      <c r="G3030" s="117" t="s">
        <v>16758</v>
      </c>
      <c r="H3030" s="114" t="s">
        <v>6744</v>
      </c>
      <c r="I3030" s="113">
        <f>'20'!N51</f>
        <v>0</v>
      </c>
      <c r="N3030" s="112" t="s">
        <v>6237</v>
      </c>
      <c r="O3030" s="112">
        <v>82200011</v>
      </c>
      <c r="P3030" s="112" t="s">
        <v>2636</v>
      </c>
    </row>
    <row r="3031" spans="2:16" ht="12.75">
      <c r="B3031" s="114" t="str">
        <f>INDEX(SUM!D:D,MATCH(SUM!$F$3,SUM!B:B,0),0)</f>
        <v>P085</v>
      </c>
      <c r="E3031" s="116">
        <v>2020</v>
      </c>
      <c r="F3031" s="112" t="s">
        <v>9199</v>
      </c>
      <c r="G3031" s="117" t="s">
        <v>16759</v>
      </c>
      <c r="H3031" s="114" t="s">
        <v>6744</v>
      </c>
      <c r="I3031" s="113">
        <f>'20'!N52</f>
        <v>0</v>
      </c>
      <c r="N3031" s="112" t="s">
        <v>6238</v>
      </c>
      <c r="O3031" s="112">
        <v>82200012</v>
      </c>
      <c r="P3031" s="112" t="s">
        <v>5823</v>
      </c>
    </row>
    <row r="3032" spans="2:16" ht="12.75">
      <c r="B3032" s="114" t="str">
        <f>INDEX(SUM!D:D,MATCH(SUM!$F$3,SUM!B:B,0),0)</f>
        <v>P085</v>
      </c>
      <c r="E3032" s="116">
        <v>2020</v>
      </c>
      <c r="F3032" s="112" t="s">
        <v>9200</v>
      </c>
      <c r="G3032" s="117" t="s">
        <v>16760</v>
      </c>
      <c r="H3032" s="114" t="s">
        <v>6744</v>
      </c>
      <c r="I3032" s="113">
        <f>'20'!N53</f>
        <v>0</v>
      </c>
      <c r="N3032" s="112" t="s">
        <v>6239</v>
      </c>
      <c r="O3032" s="112">
        <v>82300000</v>
      </c>
      <c r="P3032" s="112" t="s">
        <v>5825</v>
      </c>
    </row>
    <row r="3033" spans="2:16" ht="12.75">
      <c r="B3033" s="114" t="str">
        <f>INDEX(SUM!D:D,MATCH(SUM!$F$3,SUM!B:B,0),0)</f>
        <v>P085</v>
      </c>
      <c r="E3033" s="116">
        <v>2020</v>
      </c>
      <c r="F3033" s="112" t="s">
        <v>9201</v>
      </c>
      <c r="G3033" s="117" t="s">
        <v>16761</v>
      </c>
      <c r="H3033" s="114" t="s">
        <v>6744</v>
      </c>
      <c r="I3033" s="113">
        <f>'20'!N54</f>
        <v>0</v>
      </c>
      <c r="N3033" s="112" t="s">
        <v>6240</v>
      </c>
      <c r="O3033" s="112">
        <v>82300011</v>
      </c>
      <c r="P3033" s="112" t="s">
        <v>5827</v>
      </c>
    </row>
    <row r="3034" spans="2:16" ht="12.75">
      <c r="B3034" s="114" t="str">
        <f>INDEX(SUM!D:D,MATCH(SUM!$F$3,SUM!B:B,0),0)</f>
        <v>P085</v>
      </c>
      <c r="E3034" s="116">
        <v>2020</v>
      </c>
      <c r="F3034" s="112" t="s">
        <v>9202</v>
      </c>
      <c r="G3034" s="117" t="s">
        <v>16762</v>
      </c>
      <c r="H3034" s="114" t="s">
        <v>6744</v>
      </c>
      <c r="I3034" s="113">
        <f>'20'!N55</f>
        <v>0</v>
      </c>
      <c r="N3034" s="112" t="s">
        <v>6241</v>
      </c>
      <c r="O3034" s="112">
        <v>83000000</v>
      </c>
      <c r="P3034" s="112" t="s">
        <v>5829</v>
      </c>
    </row>
    <row r="3035" spans="2:16" ht="12.75">
      <c r="B3035" s="114" t="str">
        <f>INDEX(SUM!D:D,MATCH(SUM!$F$3,SUM!B:B,0),0)</f>
        <v>P085</v>
      </c>
      <c r="E3035" s="116">
        <v>2020</v>
      </c>
      <c r="F3035" s="112" t="s">
        <v>9203</v>
      </c>
      <c r="G3035" s="117" t="s">
        <v>16763</v>
      </c>
      <c r="H3035" s="114" t="s">
        <v>6744</v>
      </c>
      <c r="I3035" s="113">
        <f>'20'!N56</f>
        <v>0</v>
      </c>
      <c r="N3035" s="112" t="s">
        <v>6242</v>
      </c>
      <c r="O3035" s="112">
        <v>83000611</v>
      </c>
      <c r="P3035" s="112" t="s">
        <v>5831</v>
      </c>
    </row>
    <row r="3036" spans="2:16" ht="12.75">
      <c r="B3036" s="114" t="str">
        <f>INDEX(SUM!D:D,MATCH(SUM!$F$3,SUM!B:B,0),0)</f>
        <v>P085</v>
      </c>
      <c r="E3036" s="116">
        <v>2020</v>
      </c>
      <c r="F3036" s="112" t="s">
        <v>9204</v>
      </c>
      <c r="G3036" s="117" t="s">
        <v>16764</v>
      </c>
      <c r="H3036" s="114" t="s">
        <v>6744</v>
      </c>
      <c r="I3036" s="113">
        <f>'20'!N57</f>
        <v>0</v>
      </c>
      <c r="N3036" s="112" t="s">
        <v>6243</v>
      </c>
      <c r="O3036" s="112">
        <v>83000711</v>
      </c>
      <c r="P3036" s="112" t="s">
        <v>5833</v>
      </c>
    </row>
    <row r="3037" spans="2:16" ht="12.75">
      <c r="B3037" s="114" t="str">
        <f>INDEX(SUM!D:D,MATCH(SUM!$F$3,SUM!B:B,0),0)</f>
        <v>P085</v>
      </c>
      <c r="E3037" s="116">
        <v>2020</v>
      </c>
      <c r="F3037" s="112" t="s">
        <v>9205</v>
      </c>
      <c r="G3037" s="117" t="s">
        <v>16765</v>
      </c>
      <c r="H3037" s="114" t="s">
        <v>6744</v>
      </c>
      <c r="I3037" s="113">
        <f>'20'!N58</f>
        <v>0</v>
      </c>
      <c r="N3037" s="112" t="s">
        <v>6244</v>
      </c>
      <c r="O3037" s="112">
        <v>84100000</v>
      </c>
      <c r="P3037" s="112" t="s">
        <v>2437</v>
      </c>
    </row>
    <row r="3038" spans="2:16" ht="12.75">
      <c r="B3038" s="114" t="str">
        <f>INDEX(SUM!D:D,MATCH(SUM!$F$3,SUM!B:B,0),0)</f>
        <v>P085</v>
      </c>
      <c r="E3038" s="116">
        <v>2020</v>
      </c>
      <c r="F3038" s="112" t="s">
        <v>9206</v>
      </c>
      <c r="G3038" s="117" t="s">
        <v>16766</v>
      </c>
      <c r="H3038" s="114" t="s">
        <v>6744</v>
      </c>
      <c r="I3038" s="113">
        <f>'20'!N59</f>
        <v>0</v>
      </c>
      <c r="N3038" s="112" t="s">
        <v>6245</v>
      </c>
      <c r="O3038" s="112">
        <v>84180111</v>
      </c>
      <c r="P3038" s="112" t="s">
        <v>2641</v>
      </c>
    </row>
    <row r="3039" spans="2:16" ht="12.75">
      <c r="B3039" s="114" t="str">
        <f>INDEX(SUM!D:D,MATCH(SUM!$F$3,SUM!B:B,0),0)</f>
        <v>P085</v>
      </c>
      <c r="E3039" s="116">
        <v>2020</v>
      </c>
      <c r="F3039" s="112" t="s">
        <v>9207</v>
      </c>
      <c r="G3039" s="117" t="s">
        <v>16767</v>
      </c>
      <c r="H3039" s="114" t="s">
        <v>6744</v>
      </c>
      <c r="I3039" s="113">
        <f>'20'!N60</f>
        <v>0</v>
      </c>
      <c r="N3039" s="112" t="s">
        <v>6246</v>
      </c>
      <c r="O3039" s="112">
        <v>84180311</v>
      </c>
      <c r="P3039" s="112" t="s">
        <v>2520</v>
      </c>
    </row>
    <row r="3040" spans="2:16" ht="12.75">
      <c r="B3040" s="114" t="str">
        <f>INDEX(SUM!D:D,MATCH(SUM!$F$3,SUM!B:B,0),0)</f>
        <v>P085</v>
      </c>
      <c r="E3040" s="116">
        <v>2020</v>
      </c>
      <c r="F3040" s="112" t="s">
        <v>9208</v>
      </c>
      <c r="G3040" s="117" t="s">
        <v>16768</v>
      </c>
      <c r="H3040" s="114" t="s">
        <v>6744</v>
      </c>
      <c r="I3040" s="113">
        <f>'20'!N61</f>
        <v>0</v>
      </c>
      <c r="N3040" s="112" t="s">
        <v>6247</v>
      </c>
      <c r="O3040" s="112">
        <v>84180511</v>
      </c>
      <c r="P3040" s="112" t="s">
        <v>2644</v>
      </c>
    </row>
    <row r="3041" spans="2:16" ht="12.75">
      <c r="B3041" s="114" t="str">
        <f>INDEX(SUM!D:D,MATCH(SUM!$F$3,SUM!B:B,0),0)</f>
        <v>P085</v>
      </c>
      <c r="E3041" s="116">
        <v>2020</v>
      </c>
      <c r="F3041" s="112" t="s">
        <v>9209</v>
      </c>
      <c r="G3041" s="117" t="s">
        <v>16769</v>
      </c>
      <c r="H3041" s="114" t="s">
        <v>6744</v>
      </c>
      <c r="I3041" s="113">
        <f>'20'!N62</f>
        <v>0</v>
      </c>
      <c r="N3041" s="112" t="s">
        <v>6248</v>
      </c>
      <c r="O3041" s="112">
        <v>84180811</v>
      </c>
      <c r="P3041" s="112" t="s">
        <v>2481</v>
      </c>
    </row>
    <row r="3042" spans="2:16" ht="12.75">
      <c r="B3042" s="114" t="str">
        <f>INDEX(SUM!D:D,MATCH(SUM!$F$3,SUM!B:B,0),0)</f>
        <v>P085</v>
      </c>
      <c r="E3042" s="116">
        <v>2020</v>
      </c>
      <c r="F3042" s="112" t="s">
        <v>9210</v>
      </c>
      <c r="G3042" s="117" t="s">
        <v>16770</v>
      </c>
      <c r="H3042" s="114" t="s">
        <v>6744</v>
      </c>
      <c r="I3042" s="113">
        <f>'20'!N63</f>
        <v>0</v>
      </c>
      <c r="N3042" s="112" t="s">
        <v>6249</v>
      </c>
      <c r="O3042" s="112">
        <v>84181011</v>
      </c>
      <c r="P3042" s="112" t="s">
        <v>2647</v>
      </c>
    </row>
    <row r="3043" spans="2:16" ht="12.75">
      <c r="B3043" s="114" t="str">
        <f>INDEX(SUM!D:D,MATCH(SUM!$F$3,SUM!B:B,0),0)</f>
        <v>P085</v>
      </c>
      <c r="E3043" s="116">
        <v>2020</v>
      </c>
      <c r="F3043" s="112" t="s">
        <v>9211</v>
      </c>
      <c r="G3043" s="117" t="s">
        <v>16771</v>
      </c>
      <c r="H3043" s="114" t="s">
        <v>6744</v>
      </c>
      <c r="I3043" s="113">
        <f>'20'!N64</f>
        <v>0</v>
      </c>
      <c r="N3043" s="112" t="s">
        <v>6250</v>
      </c>
      <c r="O3043" s="112">
        <v>84181021</v>
      </c>
      <c r="P3043" s="112" t="s">
        <v>2649</v>
      </c>
    </row>
    <row r="3044" spans="2:16" ht="12.75">
      <c r="B3044" s="114" t="str">
        <f>INDEX(SUM!D:D,MATCH(SUM!$F$3,SUM!B:B,0),0)</f>
        <v>P085</v>
      </c>
      <c r="E3044" s="116">
        <v>2020</v>
      </c>
      <c r="F3044" s="112" t="s">
        <v>9212</v>
      </c>
      <c r="G3044" s="117" t="s">
        <v>16772</v>
      </c>
      <c r="H3044" s="114" t="s">
        <v>6744</v>
      </c>
      <c r="I3044" s="113">
        <f>'20'!N65</f>
        <v>0</v>
      </c>
      <c r="N3044" s="112" t="s">
        <v>6251</v>
      </c>
      <c r="O3044" s="112">
        <v>84181051</v>
      </c>
      <c r="P3044" s="112" t="s">
        <v>2651</v>
      </c>
    </row>
    <row r="3045" spans="2:16" ht="12.75">
      <c r="B3045" s="114" t="str">
        <f>INDEX(SUM!D:D,MATCH(SUM!$F$3,SUM!B:B,0),0)</f>
        <v>P085</v>
      </c>
      <c r="E3045" s="116">
        <v>2020</v>
      </c>
      <c r="F3045" s="112" t="s">
        <v>9213</v>
      </c>
      <c r="G3045" s="117" t="s">
        <v>16773</v>
      </c>
      <c r="H3045" s="114" t="s">
        <v>6744</v>
      </c>
      <c r="I3045" s="113">
        <f>'20'!N66</f>
        <v>0</v>
      </c>
      <c r="N3045" s="112" t="s">
        <v>6252</v>
      </c>
      <c r="O3045" s="112">
        <v>84181061</v>
      </c>
      <c r="P3045" s="112" t="s">
        <v>5835</v>
      </c>
    </row>
    <row r="3046" spans="2:16" ht="12.75">
      <c r="B3046" s="114" t="str">
        <f>INDEX(SUM!D:D,MATCH(SUM!$F$3,SUM!B:B,0),0)</f>
        <v>P085</v>
      </c>
      <c r="E3046" s="116">
        <v>2020</v>
      </c>
      <c r="F3046" s="112" t="s">
        <v>9214</v>
      </c>
      <c r="G3046" s="117" t="s">
        <v>16774</v>
      </c>
      <c r="H3046" s="114" t="s">
        <v>6744</v>
      </c>
      <c r="I3046" s="113">
        <f>'20'!N67</f>
        <v>0</v>
      </c>
      <c r="N3046" s="112" t="s">
        <v>6253</v>
      </c>
      <c r="O3046" s="112">
        <v>84181071</v>
      </c>
      <c r="P3046" s="112" t="s">
        <v>2653</v>
      </c>
    </row>
    <row r="3047" spans="2:16" ht="12.75">
      <c r="B3047" s="114" t="str">
        <f>INDEX(SUM!D:D,MATCH(SUM!$F$3,SUM!B:B,0),0)</f>
        <v>P085</v>
      </c>
      <c r="E3047" s="116">
        <v>2020</v>
      </c>
      <c r="F3047" s="112" t="s">
        <v>9215</v>
      </c>
      <c r="G3047" s="117" t="s">
        <v>16775</v>
      </c>
      <c r="H3047" s="114" t="s">
        <v>6744</v>
      </c>
      <c r="I3047" s="113">
        <f>'20'!N68</f>
        <v>0</v>
      </c>
      <c r="N3047" s="112" t="s">
        <v>6254</v>
      </c>
      <c r="O3047" s="112">
        <v>84181091</v>
      </c>
      <c r="P3047" s="112" t="s">
        <v>2489</v>
      </c>
    </row>
    <row r="3048" spans="2:16" ht="12.75">
      <c r="B3048" s="114" t="str">
        <f>INDEX(SUM!D:D,MATCH(SUM!$F$3,SUM!B:B,0),0)</f>
        <v>P085</v>
      </c>
      <c r="E3048" s="116">
        <v>2020</v>
      </c>
      <c r="F3048" s="112" t="s">
        <v>9216</v>
      </c>
      <c r="G3048" s="117" t="s">
        <v>16776</v>
      </c>
      <c r="H3048" s="114" t="s">
        <v>6744</v>
      </c>
      <c r="I3048" s="113">
        <f>'20'!N69</f>
        <v>0</v>
      </c>
      <c r="N3048" s="112" t="s">
        <v>6255</v>
      </c>
      <c r="O3048" s="112">
        <v>84189911</v>
      </c>
      <c r="P3048" s="112" t="s">
        <v>2491</v>
      </c>
    </row>
    <row r="3049" spans="2:16" ht="12.75">
      <c r="B3049" s="114" t="str">
        <f>INDEX(SUM!D:D,MATCH(SUM!$F$3,SUM!B:B,0),0)</f>
        <v>P085</v>
      </c>
      <c r="E3049" s="116">
        <v>2020</v>
      </c>
      <c r="F3049" s="112" t="s">
        <v>9217</v>
      </c>
      <c r="G3049" s="117" t="s">
        <v>16777</v>
      </c>
      <c r="H3049" s="114" t="s">
        <v>6744</v>
      </c>
      <c r="I3049" s="113">
        <f>'20'!N70</f>
        <v>0</v>
      </c>
      <c r="N3049" s="112" t="s">
        <v>6256</v>
      </c>
      <c r="O3049" s="112">
        <v>84200000</v>
      </c>
      <c r="P3049" s="112" t="s">
        <v>2493</v>
      </c>
    </row>
    <row r="3050" spans="2:16" ht="12.75">
      <c r="B3050" s="114" t="str">
        <f>INDEX(SUM!D:D,MATCH(SUM!$F$3,SUM!B:B,0),0)</f>
        <v>P085</v>
      </c>
      <c r="E3050" s="116">
        <v>2020</v>
      </c>
      <c r="F3050" s="112" t="s">
        <v>9218</v>
      </c>
      <c r="G3050" s="117" t="s">
        <v>16778</v>
      </c>
      <c r="H3050" s="114" t="s">
        <v>6744</v>
      </c>
      <c r="I3050" s="113">
        <f>'20'!N71</f>
        <v>0</v>
      </c>
      <c r="N3050" s="112" t="s">
        <v>6257</v>
      </c>
      <c r="O3050" s="112">
        <v>84280111</v>
      </c>
      <c r="P3050" s="112" t="s">
        <v>5837</v>
      </c>
    </row>
    <row r="3051" spans="2:16" ht="12.75">
      <c r="B3051" s="114" t="str">
        <f>INDEX(SUM!D:D,MATCH(SUM!$F$3,SUM!B:B,0),0)</f>
        <v>P085</v>
      </c>
      <c r="E3051" s="116">
        <v>2020</v>
      </c>
      <c r="F3051" s="112" t="s">
        <v>9219</v>
      </c>
      <c r="G3051" s="117" t="s">
        <v>16779</v>
      </c>
      <c r="H3051" s="114" t="s">
        <v>6744</v>
      </c>
      <c r="I3051" s="113">
        <f>'20'!N72</f>
        <v>0</v>
      </c>
      <c r="N3051" s="112" t="s">
        <v>6258</v>
      </c>
      <c r="O3051" s="112">
        <v>84280311</v>
      </c>
      <c r="P3051" s="112" t="s">
        <v>2520</v>
      </c>
    </row>
    <row r="3052" spans="2:16" ht="12.75">
      <c r="B3052" s="114" t="str">
        <f>INDEX(SUM!D:D,MATCH(SUM!$F$3,SUM!B:B,0),0)</f>
        <v>P085</v>
      </c>
      <c r="E3052" s="116">
        <v>2020</v>
      </c>
      <c r="F3052" s="112" t="s">
        <v>9220</v>
      </c>
      <c r="G3052" s="117" t="s">
        <v>16780</v>
      </c>
      <c r="H3052" s="114" t="s">
        <v>6744</v>
      </c>
      <c r="I3052" s="113">
        <f>'20'!N73</f>
        <v>0</v>
      </c>
      <c r="N3052" s="112" t="s">
        <v>6259</v>
      </c>
      <c r="O3052" s="112">
        <v>84280511</v>
      </c>
      <c r="P3052" s="112" t="s">
        <v>2644</v>
      </c>
    </row>
    <row r="3053" spans="2:16" ht="12.75">
      <c r="B3053" s="114" t="str">
        <f>INDEX(SUM!D:D,MATCH(SUM!$F$3,SUM!B:B,0),0)</f>
        <v>P085</v>
      </c>
      <c r="E3053" s="116">
        <v>2020</v>
      </c>
      <c r="F3053" s="112" t="s">
        <v>9221</v>
      </c>
      <c r="G3053" s="117" t="s">
        <v>16781</v>
      </c>
      <c r="H3053" s="114" t="s">
        <v>6744</v>
      </c>
      <c r="I3053" s="113">
        <f>'20'!N74</f>
        <v>0</v>
      </c>
      <c r="N3053" s="112" t="s">
        <v>6260</v>
      </c>
      <c r="O3053" s="112">
        <v>84281011</v>
      </c>
      <c r="P3053" s="112" t="s">
        <v>2660</v>
      </c>
    </row>
    <row r="3054" spans="2:16" ht="12.75">
      <c r="B3054" s="114" t="str">
        <f>INDEX(SUM!D:D,MATCH(SUM!$F$3,SUM!B:B,0),0)</f>
        <v>P085</v>
      </c>
      <c r="E3054" s="116">
        <v>2020</v>
      </c>
      <c r="F3054" s="112" t="s">
        <v>9222</v>
      </c>
      <c r="G3054" s="117" t="s">
        <v>16782</v>
      </c>
      <c r="H3054" s="114" t="s">
        <v>6744</v>
      </c>
      <c r="I3054" s="113">
        <f>'20'!N75</f>
        <v>0</v>
      </c>
      <c r="N3054" s="112" t="s">
        <v>6261</v>
      </c>
      <c r="O3054" s="112">
        <v>84281021</v>
      </c>
      <c r="P3054" s="112" t="s">
        <v>2662</v>
      </c>
    </row>
    <row r="3055" spans="2:16" ht="12.75">
      <c r="B3055" s="114" t="str">
        <f>INDEX(SUM!D:D,MATCH(SUM!$F$3,SUM!B:B,0),0)</f>
        <v>P085</v>
      </c>
      <c r="E3055" s="116">
        <v>2020</v>
      </c>
      <c r="F3055" s="112" t="s">
        <v>9223</v>
      </c>
      <c r="G3055" s="117" t="s">
        <v>16783</v>
      </c>
      <c r="H3055" s="114" t="s">
        <v>6744</v>
      </c>
      <c r="I3055" s="113">
        <f>'20'!N76</f>
        <v>0</v>
      </c>
      <c r="N3055" s="112" t="s">
        <v>6262</v>
      </c>
      <c r="O3055" s="112">
        <v>84281051</v>
      </c>
      <c r="P3055" s="112" t="s">
        <v>2664</v>
      </c>
    </row>
    <row r="3056" spans="2:16" ht="12.75">
      <c r="B3056" s="114" t="str">
        <f>INDEX(SUM!D:D,MATCH(SUM!$F$3,SUM!B:B,0),0)</f>
        <v>P085</v>
      </c>
      <c r="E3056" s="116">
        <v>2020</v>
      </c>
      <c r="F3056" s="112" t="s">
        <v>9224</v>
      </c>
      <c r="G3056" s="117" t="s">
        <v>16784</v>
      </c>
      <c r="H3056" s="114" t="s">
        <v>6744</v>
      </c>
      <c r="I3056" s="113">
        <f>'20'!N77</f>
        <v>0</v>
      </c>
      <c r="N3056" s="112" t="s">
        <v>6263</v>
      </c>
      <c r="O3056" s="112">
        <v>84281061</v>
      </c>
      <c r="P3056" s="112" t="s">
        <v>5839</v>
      </c>
    </row>
    <row r="3057" spans="2:16" ht="12.75">
      <c r="B3057" s="114" t="str">
        <f>INDEX(SUM!D:D,MATCH(SUM!$F$3,SUM!B:B,0),0)</f>
        <v>P085</v>
      </c>
      <c r="E3057" s="116">
        <v>2020</v>
      </c>
      <c r="F3057" s="112" t="s">
        <v>9225</v>
      </c>
      <c r="G3057" s="117" t="s">
        <v>16785</v>
      </c>
      <c r="H3057" s="114" t="s">
        <v>6744</v>
      </c>
      <c r="I3057" s="113">
        <f>'20'!N78</f>
        <v>0</v>
      </c>
      <c r="N3057" s="112" t="s">
        <v>6264</v>
      </c>
      <c r="O3057" s="112">
        <v>84281071</v>
      </c>
      <c r="P3057" s="112" t="s">
        <v>2666</v>
      </c>
    </row>
    <row r="3058" spans="2:16" ht="12.75">
      <c r="B3058" s="114" t="str">
        <f>INDEX(SUM!D:D,MATCH(SUM!$F$3,SUM!B:B,0),0)</f>
        <v>P085</v>
      </c>
      <c r="E3058" s="116">
        <v>2020</v>
      </c>
      <c r="F3058" s="112" t="s">
        <v>9226</v>
      </c>
      <c r="G3058" s="117" t="s">
        <v>16786</v>
      </c>
      <c r="H3058" s="114" t="s">
        <v>6744</v>
      </c>
      <c r="I3058" s="113">
        <f>'20'!N79</f>
        <v>0</v>
      </c>
      <c r="N3058" s="112" t="s">
        <v>6265</v>
      </c>
      <c r="O3058" s="112">
        <v>84281091</v>
      </c>
      <c r="P3058" s="112" t="s">
        <v>2515</v>
      </c>
    </row>
    <row r="3059" spans="2:16" ht="12.75">
      <c r="B3059" s="114" t="str">
        <f>INDEX(SUM!D:D,MATCH(SUM!$F$3,SUM!B:B,0),0)</f>
        <v>P085</v>
      </c>
      <c r="E3059" s="116">
        <v>2020</v>
      </c>
      <c r="F3059" s="112" t="s">
        <v>9227</v>
      </c>
      <c r="G3059" s="117" t="s">
        <v>16787</v>
      </c>
      <c r="H3059" s="114" t="s">
        <v>6744</v>
      </c>
      <c r="I3059" s="113">
        <f>'20'!N80</f>
        <v>0</v>
      </c>
      <c r="N3059" s="112" t="s">
        <v>6266</v>
      </c>
      <c r="O3059" s="112">
        <v>84289911</v>
      </c>
      <c r="P3059" s="112" t="s">
        <v>2505</v>
      </c>
    </row>
    <row r="3060" spans="2:16" ht="12.75">
      <c r="B3060" s="114" t="str">
        <f>INDEX(SUM!D:D,MATCH(SUM!$F$3,SUM!B:B,0),0)</f>
        <v>P085</v>
      </c>
      <c r="E3060" s="116">
        <v>2020</v>
      </c>
      <c r="F3060" s="112" t="s">
        <v>9228</v>
      </c>
      <c r="G3060" s="117" t="s">
        <v>16788</v>
      </c>
      <c r="H3060" s="114" t="s">
        <v>6744</v>
      </c>
      <c r="I3060" s="113">
        <f>'20'!N81</f>
        <v>0</v>
      </c>
      <c r="N3060" s="112" t="s">
        <v>6267</v>
      </c>
      <c r="O3060" s="112">
        <v>84300000</v>
      </c>
      <c r="P3060" s="112" t="s">
        <v>2518</v>
      </c>
    </row>
    <row r="3061" spans="2:16" ht="12.75">
      <c r="B3061" s="114" t="str">
        <f>INDEX(SUM!D:D,MATCH(SUM!$F$3,SUM!B:B,0),0)</f>
        <v>P085</v>
      </c>
      <c r="E3061" s="116">
        <v>2020</v>
      </c>
      <c r="F3061" s="112" t="s">
        <v>9229</v>
      </c>
      <c r="G3061" s="117" t="s">
        <v>16789</v>
      </c>
      <c r="H3061" s="114" t="s">
        <v>6744</v>
      </c>
      <c r="I3061" s="113">
        <f>'20'!N82</f>
        <v>0</v>
      </c>
      <c r="N3061" s="112" t="s">
        <v>6268</v>
      </c>
      <c r="O3061" s="112">
        <v>84380111</v>
      </c>
      <c r="P3061" s="112" t="s">
        <v>2522</v>
      </c>
    </row>
    <row r="3062" spans="2:16" ht="12.75">
      <c r="B3062" s="114" t="str">
        <f>INDEX(SUM!D:D,MATCH(SUM!$F$3,SUM!B:B,0),0)</f>
        <v>P085</v>
      </c>
      <c r="E3062" s="116">
        <v>2020</v>
      </c>
      <c r="F3062" s="112" t="s">
        <v>9230</v>
      </c>
      <c r="G3062" s="117" t="s">
        <v>16790</v>
      </c>
      <c r="H3062" s="114" t="s">
        <v>6744</v>
      </c>
      <c r="I3062" s="113">
        <f>'20'!N83</f>
        <v>0</v>
      </c>
      <c r="N3062" s="112" t="s">
        <v>6269</v>
      </c>
      <c r="O3062" s="112">
        <v>84381011</v>
      </c>
      <c r="P3062" s="112" t="s">
        <v>5841</v>
      </c>
    </row>
    <row r="3063" spans="2:16" ht="12.75">
      <c r="B3063" s="114" t="str">
        <f>INDEX(SUM!D:D,MATCH(SUM!$F$3,SUM!B:B,0),0)</f>
        <v>P085</v>
      </c>
      <c r="E3063" s="116">
        <v>2020</v>
      </c>
      <c r="F3063" s="112" t="s">
        <v>9231</v>
      </c>
      <c r="G3063" s="117" t="s">
        <v>16791</v>
      </c>
      <c r="H3063" s="114" t="s">
        <v>6744</v>
      </c>
      <c r="I3063" s="113">
        <f>'20'!N84</f>
        <v>0</v>
      </c>
      <c r="N3063" s="112" t="s">
        <v>6270</v>
      </c>
      <c r="O3063" s="112">
        <v>84381021</v>
      </c>
      <c r="P3063" s="112" t="s">
        <v>2672</v>
      </c>
    </row>
    <row r="3064" spans="2:16" ht="12.75">
      <c r="B3064" s="114" t="str">
        <f>INDEX(SUM!D:D,MATCH(SUM!$F$3,SUM!B:B,0),0)</f>
        <v>P085</v>
      </c>
      <c r="E3064" s="116">
        <v>2020</v>
      </c>
      <c r="F3064" s="112" t="s">
        <v>9232</v>
      </c>
      <c r="G3064" s="117" t="s">
        <v>16792</v>
      </c>
      <c r="H3064" s="114" t="s">
        <v>6744</v>
      </c>
      <c r="I3064" s="113">
        <f>'20'!N85</f>
        <v>0</v>
      </c>
      <c r="N3064" s="112" t="s">
        <v>6271</v>
      </c>
      <c r="O3064" s="112">
        <v>84381091</v>
      </c>
      <c r="P3064" s="112" t="s">
        <v>2528</v>
      </c>
    </row>
    <row r="3065" spans="2:16" ht="12.75">
      <c r="B3065" s="114" t="str">
        <f>INDEX(SUM!D:D,MATCH(SUM!$F$3,SUM!B:B,0),0)</f>
        <v>P085</v>
      </c>
      <c r="E3065" s="116">
        <v>2020</v>
      </c>
      <c r="F3065" s="112" t="s">
        <v>9233</v>
      </c>
      <c r="G3065" s="117" t="s">
        <v>16793</v>
      </c>
      <c r="H3065" s="114" t="s">
        <v>6744</v>
      </c>
      <c r="I3065" s="113">
        <f>'20'!N86</f>
        <v>0</v>
      </c>
      <c r="N3065" s="112" t="s">
        <v>6272</v>
      </c>
      <c r="O3065" s="112">
        <v>84389911</v>
      </c>
      <c r="P3065" s="112" t="s">
        <v>2530</v>
      </c>
    </row>
    <row r="3066" spans="2:16" ht="12.75">
      <c r="B3066" s="114" t="str">
        <f>INDEX(SUM!D:D,MATCH(SUM!$F$3,SUM!B:B,0),0)</f>
        <v>P085</v>
      </c>
      <c r="E3066" s="116">
        <v>2020</v>
      </c>
      <c r="F3066" s="112" t="s">
        <v>9234</v>
      </c>
      <c r="G3066" s="117" t="s">
        <v>16794</v>
      </c>
      <c r="H3066" s="114" t="s">
        <v>6744</v>
      </c>
      <c r="I3066" s="113">
        <f>'20'!N87</f>
        <v>0</v>
      </c>
      <c r="N3066" s="112" t="s">
        <v>6273</v>
      </c>
      <c r="O3066" s="112">
        <v>84400000</v>
      </c>
      <c r="P3066" s="112" t="s">
        <v>2532</v>
      </c>
    </row>
    <row r="3067" spans="2:16" ht="12.75">
      <c r="B3067" s="114" t="str">
        <f>INDEX(SUM!D:D,MATCH(SUM!$F$3,SUM!B:B,0),0)</f>
        <v>P085</v>
      </c>
      <c r="E3067" s="116">
        <v>2020</v>
      </c>
      <c r="F3067" s="112" t="s">
        <v>9235</v>
      </c>
      <c r="G3067" s="117" t="s">
        <v>16795</v>
      </c>
      <c r="H3067" s="114" t="s">
        <v>6744</v>
      </c>
      <c r="I3067" s="113">
        <f>'20'!N88</f>
        <v>0</v>
      </c>
      <c r="N3067" s="112" t="s">
        <v>6274</v>
      </c>
      <c r="O3067" s="112">
        <v>84400011</v>
      </c>
      <c r="P3067" s="112" t="s">
        <v>2534</v>
      </c>
    </row>
    <row r="3068" spans="2:16" ht="12.75">
      <c r="B3068" s="114" t="str">
        <f>INDEX(SUM!D:D,MATCH(SUM!$F$3,SUM!B:B,0),0)</f>
        <v>P085</v>
      </c>
      <c r="E3068" s="116">
        <v>2020</v>
      </c>
      <c r="F3068" s="112" t="s">
        <v>9236</v>
      </c>
      <c r="G3068" s="117" t="s">
        <v>16796</v>
      </c>
      <c r="H3068" s="114" t="s">
        <v>6744</v>
      </c>
      <c r="I3068" s="113">
        <f>'20'!N89</f>
        <v>0</v>
      </c>
      <c r="N3068" s="112" t="s">
        <v>6275</v>
      </c>
      <c r="O3068" s="112">
        <v>84481011</v>
      </c>
      <c r="P3068" s="112" t="s">
        <v>5845</v>
      </c>
    </row>
    <row r="3069" spans="2:16" ht="12.75">
      <c r="B3069" s="114" t="str">
        <f>INDEX(SUM!D:D,MATCH(SUM!$F$3,SUM!B:B,0),0)</f>
        <v>P085</v>
      </c>
      <c r="E3069" s="116">
        <v>2020</v>
      </c>
      <c r="F3069" s="112" t="s">
        <v>9237</v>
      </c>
      <c r="G3069" s="117" t="s">
        <v>16797</v>
      </c>
      <c r="H3069" s="114" t="s">
        <v>6744</v>
      </c>
      <c r="I3069" s="113">
        <f>'20'!N90</f>
        <v>0</v>
      </c>
      <c r="N3069" s="112" t="s">
        <v>6276</v>
      </c>
      <c r="O3069" s="112">
        <v>84500000</v>
      </c>
      <c r="P3069" s="112" t="s">
        <v>2538</v>
      </c>
    </row>
    <row r="3070" spans="2:16" ht="12.75">
      <c r="B3070" s="114" t="str">
        <f>INDEX(SUM!D:D,MATCH(SUM!$F$3,SUM!B:B,0),0)</f>
        <v>P085</v>
      </c>
      <c r="E3070" s="116">
        <v>2020</v>
      </c>
      <c r="F3070" s="112" t="s">
        <v>9238</v>
      </c>
      <c r="G3070" s="117" t="s">
        <v>16798</v>
      </c>
      <c r="H3070" s="114" t="s">
        <v>6744</v>
      </c>
      <c r="I3070" s="113">
        <f>'20'!N91</f>
        <v>0</v>
      </c>
      <c r="N3070" s="112" t="s">
        <v>6277</v>
      </c>
      <c r="O3070" s="112">
        <v>84580111</v>
      </c>
      <c r="P3070" s="112" t="s">
        <v>5848</v>
      </c>
    </row>
    <row r="3071" spans="2:16" ht="12.75">
      <c r="B3071" s="114" t="str">
        <f>INDEX(SUM!D:D,MATCH(SUM!$F$3,SUM!B:B,0),0)</f>
        <v>P085</v>
      </c>
      <c r="E3071" s="116">
        <v>2020</v>
      </c>
      <c r="F3071" s="112" t="s">
        <v>9239</v>
      </c>
      <c r="G3071" s="117" t="s">
        <v>16799</v>
      </c>
      <c r="H3071" s="114" t="s">
        <v>6744</v>
      </c>
      <c r="I3071" s="113">
        <f>'20'!N92</f>
        <v>0</v>
      </c>
      <c r="N3071" s="112" t="s">
        <v>6278</v>
      </c>
      <c r="O3071" s="112">
        <v>84600000</v>
      </c>
      <c r="P3071" s="112" t="s">
        <v>2546</v>
      </c>
    </row>
    <row r="3072" spans="2:16" ht="12.75">
      <c r="B3072" s="114" t="str">
        <f>INDEX(SUM!D:D,MATCH(SUM!$F$3,SUM!B:B,0),0)</f>
        <v>P085</v>
      </c>
      <c r="E3072" s="116">
        <v>2020</v>
      </c>
      <c r="F3072" s="112" t="s">
        <v>9240</v>
      </c>
      <c r="G3072" s="117" t="s">
        <v>16800</v>
      </c>
      <c r="H3072" s="114" t="s">
        <v>6744</v>
      </c>
      <c r="I3072" s="113">
        <f>'20'!N93</f>
        <v>0</v>
      </c>
      <c r="N3072" s="112" t="s">
        <v>6279</v>
      </c>
      <c r="O3072" s="112">
        <v>84680111</v>
      </c>
      <c r="P3072" s="112" t="s">
        <v>5769</v>
      </c>
    </row>
    <row r="3073" spans="2:16" ht="12.75">
      <c r="B3073" s="114" t="str">
        <f>INDEX(SUM!D:D,MATCH(SUM!$F$3,SUM!B:B,0),0)</f>
        <v>P085</v>
      </c>
      <c r="E3073" s="116">
        <v>2020</v>
      </c>
      <c r="F3073" s="112" t="s">
        <v>9241</v>
      </c>
      <c r="G3073" s="117" t="s">
        <v>16801</v>
      </c>
      <c r="H3073" s="114" t="s">
        <v>6744</v>
      </c>
      <c r="I3073" s="113">
        <f>'20'!N94</f>
        <v>0</v>
      </c>
      <c r="N3073" s="112" t="s">
        <v>6280</v>
      </c>
      <c r="O3073" s="112">
        <v>84700000</v>
      </c>
      <c r="P3073" s="112" t="s">
        <v>2548</v>
      </c>
    </row>
    <row r="3074" spans="2:16" ht="12.75">
      <c r="B3074" s="114" t="str">
        <f>INDEX(SUM!D:D,MATCH(SUM!$F$3,SUM!B:B,0),0)</f>
        <v>P085</v>
      </c>
      <c r="E3074" s="116">
        <v>2020</v>
      </c>
      <c r="F3074" s="112" t="s">
        <v>9242</v>
      </c>
      <c r="G3074" s="117" t="s">
        <v>16802</v>
      </c>
      <c r="H3074" s="114" t="s">
        <v>6744</v>
      </c>
      <c r="I3074" s="113">
        <f>'20'!N95</f>
        <v>0</v>
      </c>
      <c r="N3074" s="112" t="s">
        <v>6281</v>
      </c>
      <c r="O3074" s="112">
        <v>84780111</v>
      </c>
      <c r="P3074" s="112" t="s">
        <v>2550</v>
      </c>
    </row>
    <row r="3075" spans="2:16" ht="12.75">
      <c r="B3075" s="114" t="str">
        <f>INDEX(SUM!D:D,MATCH(SUM!$F$3,SUM!B:B,0),0)</f>
        <v>P085</v>
      </c>
      <c r="E3075" s="116">
        <v>2020</v>
      </c>
      <c r="F3075" s="112" t="s">
        <v>9243</v>
      </c>
      <c r="G3075" s="117" t="s">
        <v>16803</v>
      </c>
      <c r="H3075" s="114" t="s">
        <v>6744</v>
      </c>
      <c r="I3075" s="113">
        <f>'20'!N96</f>
        <v>0</v>
      </c>
      <c r="N3075" s="112" t="s">
        <v>6282</v>
      </c>
      <c r="O3075" s="112">
        <v>84800000</v>
      </c>
      <c r="P3075" s="112" t="s">
        <v>5773</v>
      </c>
    </row>
    <row r="3076" spans="2:16" ht="12.75">
      <c r="B3076" s="114" t="str">
        <f>INDEX(SUM!D:D,MATCH(SUM!$F$3,SUM!B:B,0),0)</f>
        <v>P085</v>
      </c>
      <c r="E3076" s="116">
        <v>2020</v>
      </c>
      <c r="F3076" s="112" t="s">
        <v>9244</v>
      </c>
      <c r="G3076" s="117" t="s">
        <v>16804</v>
      </c>
      <c r="H3076" s="114" t="s">
        <v>6744</v>
      </c>
      <c r="I3076" s="113">
        <f>'20'!N97</f>
        <v>0</v>
      </c>
      <c r="N3076" s="112" t="s">
        <v>6283</v>
      </c>
      <c r="O3076" s="112">
        <v>84880111</v>
      </c>
      <c r="P3076" s="112" t="s">
        <v>5855</v>
      </c>
    </row>
    <row r="3077" spans="2:16" ht="12.75">
      <c r="B3077" s="114" t="str">
        <f>INDEX(SUM!D:D,MATCH(SUM!$F$3,SUM!B:B,0),0)</f>
        <v>P085</v>
      </c>
      <c r="E3077" s="116">
        <v>2020</v>
      </c>
      <c r="F3077" s="112" t="s">
        <v>9245</v>
      </c>
      <c r="G3077" s="117" t="s">
        <v>16805</v>
      </c>
      <c r="H3077" s="114" t="s">
        <v>6744</v>
      </c>
      <c r="I3077" s="113">
        <f>'20'!N98</f>
        <v>0</v>
      </c>
      <c r="N3077" s="112" t="s">
        <v>6284</v>
      </c>
      <c r="O3077" s="112">
        <v>89100000</v>
      </c>
      <c r="P3077" s="112" t="s">
        <v>5857</v>
      </c>
    </row>
    <row r="3078" spans="2:16" ht="12.75">
      <c r="B3078" s="114" t="str">
        <f>INDEX(SUM!D:D,MATCH(SUM!$F$3,SUM!B:B,0),0)</f>
        <v>P085</v>
      </c>
      <c r="E3078" s="116">
        <v>2020</v>
      </c>
      <c r="F3078" s="112" t="s">
        <v>9246</v>
      </c>
      <c r="G3078" s="117" t="s">
        <v>16806</v>
      </c>
      <c r="H3078" s="114" t="s">
        <v>6744</v>
      </c>
      <c r="I3078" s="113">
        <f>'20'!N99</f>
        <v>0</v>
      </c>
      <c r="N3078" s="112" t="s">
        <v>6285</v>
      </c>
      <c r="O3078" s="112">
        <v>89100011</v>
      </c>
      <c r="P3078" s="112" t="s">
        <v>5859</v>
      </c>
    </row>
    <row r="3079" spans="2:16" ht="12.75">
      <c r="B3079" s="114" t="str">
        <f>INDEX(SUM!D:D,MATCH(SUM!$F$3,SUM!B:B,0),0)</f>
        <v>P085</v>
      </c>
      <c r="E3079" s="116">
        <v>2020</v>
      </c>
      <c r="F3079" s="112" t="s">
        <v>9247</v>
      </c>
      <c r="G3079" s="117" t="s">
        <v>16807</v>
      </c>
      <c r="H3079" s="114" t="s">
        <v>6744</v>
      </c>
      <c r="I3079" s="113">
        <f>'20'!N100</f>
        <v>0</v>
      </c>
      <c r="N3079" s="112" t="s">
        <v>6286</v>
      </c>
      <c r="O3079" s="112">
        <v>89900011</v>
      </c>
      <c r="P3079" s="112" t="s">
        <v>2680</v>
      </c>
    </row>
    <row r="3080" spans="2:16" ht="12.75">
      <c r="B3080" s="114" t="str">
        <f>INDEX(SUM!D:D,MATCH(SUM!$F$3,SUM!B:B,0),0)</f>
        <v>P085</v>
      </c>
      <c r="E3080" s="116">
        <v>2020</v>
      </c>
      <c r="F3080" s="112" t="s">
        <v>9248</v>
      </c>
      <c r="G3080" s="117" t="s">
        <v>16808</v>
      </c>
      <c r="H3080" s="114" t="s">
        <v>6745</v>
      </c>
      <c r="I3080" s="113">
        <f>'20'!O11</f>
        <v>6</v>
      </c>
      <c r="N3080" s="112" t="s">
        <v>6287</v>
      </c>
      <c r="O3080" s="112">
        <v>89980111</v>
      </c>
      <c r="P3080" s="112" t="s">
        <v>5861</v>
      </c>
    </row>
    <row r="3081" spans="2:16" ht="12.75">
      <c r="B3081" s="114" t="str">
        <f>INDEX(SUM!D:D,MATCH(SUM!$F$3,SUM!B:B,0),0)</f>
        <v>P085</v>
      </c>
      <c r="E3081" s="116">
        <v>2020</v>
      </c>
      <c r="F3081" s="112" t="s">
        <v>9249</v>
      </c>
      <c r="G3081" s="117" t="s">
        <v>16809</v>
      </c>
      <c r="H3081" s="114" t="s">
        <v>6745</v>
      </c>
      <c r="I3081" s="113">
        <f>'20'!O12</f>
        <v>0</v>
      </c>
      <c r="N3081" s="112" t="s">
        <v>6288</v>
      </c>
      <c r="O3081" s="112">
        <v>91111120112</v>
      </c>
      <c r="P3081" s="112" t="s">
        <v>6289</v>
      </c>
    </row>
    <row r="3082" spans="2:16" ht="12.75">
      <c r="B3082" s="114" t="str">
        <f>INDEX(SUM!D:D,MATCH(SUM!$F$3,SUM!B:B,0),0)</f>
        <v>P085</v>
      </c>
      <c r="E3082" s="116">
        <v>2020</v>
      </c>
      <c r="F3082" s="112" t="s">
        <v>9250</v>
      </c>
      <c r="G3082" s="117" t="s">
        <v>16810</v>
      </c>
      <c r="H3082" s="114" t="s">
        <v>6745</v>
      </c>
      <c r="I3082" s="113">
        <f>'20'!O13</f>
        <v>0</v>
      </c>
      <c r="N3082" s="112" t="s">
        <v>6290</v>
      </c>
      <c r="O3082" s="112">
        <v>91111120113</v>
      </c>
      <c r="P3082" s="112" t="s">
        <v>6291</v>
      </c>
    </row>
    <row r="3083" spans="2:16" ht="12.75">
      <c r="B3083" s="114" t="str">
        <f>INDEX(SUM!D:D,MATCH(SUM!$F$3,SUM!B:B,0),0)</f>
        <v>P085</v>
      </c>
      <c r="E3083" s="116">
        <v>2020</v>
      </c>
      <c r="F3083" s="112" t="s">
        <v>9251</v>
      </c>
      <c r="G3083" s="117" t="s">
        <v>16811</v>
      </c>
      <c r="H3083" s="114" t="s">
        <v>6745</v>
      </c>
      <c r="I3083" s="113">
        <f>'20'!O14</f>
        <v>0</v>
      </c>
      <c r="N3083" s="112" t="s">
        <v>6292</v>
      </c>
      <c r="O3083" s="112">
        <v>91111120114</v>
      </c>
      <c r="P3083" s="112" t="s">
        <v>6293</v>
      </c>
    </row>
    <row r="3084" spans="2:16" ht="12.75">
      <c r="B3084" s="114" t="str">
        <f>INDEX(SUM!D:D,MATCH(SUM!$F$3,SUM!B:B,0),0)</f>
        <v>P085</v>
      </c>
      <c r="E3084" s="116">
        <v>2020</v>
      </c>
      <c r="F3084" s="112" t="s">
        <v>9252</v>
      </c>
      <c r="G3084" s="117" t="s">
        <v>16812</v>
      </c>
      <c r="H3084" s="114" t="s">
        <v>6745</v>
      </c>
      <c r="I3084" s="113">
        <f>'20'!O15</f>
        <v>0</v>
      </c>
      <c r="N3084" s="112" t="s">
        <v>6294</v>
      </c>
      <c r="O3084" s="112">
        <v>91111130311</v>
      </c>
      <c r="P3084" s="112" t="s">
        <v>6295</v>
      </c>
    </row>
    <row r="3085" spans="2:16" ht="12.75">
      <c r="B3085" s="114" t="str">
        <f>INDEX(SUM!D:D,MATCH(SUM!$F$3,SUM!B:B,0),0)</f>
        <v>P085</v>
      </c>
      <c r="E3085" s="116">
        <v>2020</v>
      </c>
      <c r="F3085" s="112" t="s">
        <v>9253</v>
      </c>
      <c r="G3085" s="117" t="s">
        <v>16813</v>
      </c>
      <c r="H3085" s="114" t="s">
        <v>6745</v>
      </c>
      <c r="I3085" s="113">
        <f>'20'!O16</f>
        <v>0</v>
      </c>
      <c r="N3085" s="112" t="s">
        <v>6296</v>
      </c>
      <c r="O3085" s="112">
        <v>91111130312</v>
      </c>
      <c r="P3085" s="112" t="s">
        <v>6297</v>
      </c>
    </row>
    <row r="3086" spans="2:16" ht="12.75">
      <c r="B3086" s="114" t="str">
        <f>INDEX(SUM!D:D,MATCH(SUM!$F$3,SUM!B:B,0),0)</f>
        <v>P085</v>
      </c>
      <c r="E3086" s="116">
        <v>2020</v>
      </c>
      <c r="F3086" s="112" t="s">
        <v>9254</v>
      </c>
      <c r="G3086" s="117" t="s">
        <v>16814</v>
      </c>
      <c r="H3086" s="114" t="s">
        <v>6745</v>
      </c>
      <c r="I3086" s="113">
        <f>'20'!O17</f>
        <v>0</v>
      </c>
      <c r="N3086" s="112" t="s">
        <v>6298</v>
      </c>
      <c r="O3086" s="112">
        <v>91111130313</v>
      </c>
      <c r="P3086" s="112" t="s">
        <v>6299</v>
      </c>
    </row>
    <row r="3087" spans="2:16" ht="12.75">
      <c r="B3087" s="114" t="str">
        <f>INDEX(SUM!D:D,MATCH(SUM!$F$3,SUM!B:B,0),0)</f>
        <v>P085</v>
      </c>
      <c r="E3087" s="116">
        <v>2020</v>
      </c>
      <c r="F3087" s="112" t="s">
        <v>9255</v>
      </c>
      <c r="G3087" s="117" t="s">
        <v>16815</v>
      </c>
      <c r="H3087" s="114" t="s">
        <v>6745</v>
      </c>
      <c r="I3087" s="113">
        <f>'20'!O18</f>
        <v>0</v>
      </c>
      <c r="N3087" s="112" t="s">
        <v>6300</v>
      </c>
      <c r="O3087" s="112">
        <v>91111130314</v>
      </c>
      <c r="P3087" s="112" t="s">
        <v>6301</v>
      </c>
    </row>
    <row r="3088" spans="2:16" ht="12.75">
      <c r="B3088" s="114" t="str">
        <f>INDEX(SUM!D:D,MATCH(SUM!$F$3,SUM!B:B,0),0)</f>
        <v>P085</v>
      </c>
      <c r="E3088" s="116">
        <v>2020</v>
      </c>
      <c r="F3088" s="112" t="s">
        <v>9256</v>
      </c>
      <c r="G3088" s="117" t="s">
        <v>16816</v>
      </c>
      <c r="H3088" s="114" t="s">
        <v>6745</v>
      </c>
      <c r="I3088" s="113">
        <f>'20'!O19</f>
        <v>0</v>
      </c>
      <c r="N3088" s="112" t="s">
        <v>6302</v>
      </c>
      <c r="O3088" s="112">
        <v>91111130341</v>
      </c>
      <c r="P3088" s="112" t="s">
        <v>6303</v>
      </c>
    </row>
    <row r="3089" spans="2:16" ht="12.75">
      <c r="B3089" s="114" t="str">
        <f>INDEX(SUM!D:D,MATCH(SUM!$F$3,SUM!B:B,0),0)</f>
        <v>P085</v>
      </c>
      <c r="E3089" s="116">
        <v>2020</v>
      </c>
      <c r="F3089" s="112" t="s">
        <v>9257</v>
      </c>
      <c r="G3089" s="117" t="s">
        <v>16817</v>
      </c>
      <c r="H3089" s="114" t="s">
        <v>6745</v>
      </c>
      <c r="I3089" s="113">
        <f>'20'!O20</f>
        <v>0</v>
      </c>
      <c r="N3089" s="112" t="s">
        <v>6304</v>
      </c>
      <c r="O3089" s="112">
        <v>91111130342</v>
      </c>
      <c r="P3089" s="112" t="s">
        <v>6305</v>
      </c>
    </row>
    <row r="3090" spans="2:16" ht="12.75">
      <c r="B3090" s="114" t="str">
        <f>INDEX(SUM!D:D,MATCH(SUM!$F$3,SUM!B:B,0),0)</f>
        <v>P085</v>
      </c>
      <c r="E3090" s="116">
        <v>2020</v>
      </c>
      <c r="F3090" s="112" t="s">
        <v>9258</v>
      </c>
      <c r="G3090" s="117" t="s">
        <v>16818</v>
      </c>
      <c r="H3090" s="114" t="s">
        <v>6745</v>
      </c>
      <c r="I3090" s="113">
        <f>'20'!O21</f>
        <v>0</v>
      </c>
      <c r="N3090" s="112" t="s">
        <v>6306</v>
      </c>
      <c r="O3090" s="112">
        <v>91111130343</v>
      </c>
      <c r="P3090" s="112" t="s">
        <v>6307</v>
      </c>
    </row>
    <row r="3091" spans="2:16" ht="12.75">
      <c r="B3091" s="114" t="str">
        <f>INDEX(SUM!D:D,MATCH(SUM!$F$3,SUM!B:B,0),0)</f>
        <v>P085</v>
      </c>
      <c r="E3091" s="116">
        <v>2020</v>
      </c>
      <c r="F3091" s="112" t="s">
        <v>9259</v>
      </c>
      <c r="G3091" s="117" t="s">
        <v>16819</v>
      </c>
      <c r="H3091" s="114" t="s">
        <v>6745</v>
      </c>
      <c r="I3091" s="113">
        <f>'20'!O22</f>
        <v>0</v>
      </c>
      <c r="N3091" s="112" t="s">
        <v>6308</v>
      </c>
      <c r="O3091" s="112">
        <v>91111130344</v>
      </c>
      <c r="P3091" s="112" t="s">
        <v>6309</v>
      </c>
    </row>
    <row r="3092" spans="2:16" ht="12.75">
      <c r="B3092" s="114" t="str">
        <f>INDEX(SUM!D:D,MATCH(SUM!$F$3,SUM!B:B,0),0)</f>
        <v>P085</v>
      </c>
      <c r="E3092" s="116">
        <v>2020</v>
      </c>
      <c r="F3092" s="112" t="s">
        <v>9260</v>
      </c>
      <c r="G3092" s="117" t="s">
        <v>16820</v>
      </c>
      <c r="H3092" s="114" t="s">
        <v>6745</v>
      </c>
      <c r="I3092" s="113">
        <f>'20'!O23</f>
        <v>0</v>
      </c>
      <c r="N3092" s="112" t="s">
        <v>6310</v>
      </c>
      <c r="O3092" s="112">
        <v>91111180111</v>
      </c>
      <c r="P3092" s="112" t="s">
        <v>6311</v>
      </c>
    </row>
    <row r="3093" spans="2:16" ht="12.75">
      <c r="B3093" s="114" t="str">
        <f>INDEX(SUM!D:D,MATCH(SUM!$F$3,SUM!B:B,0),0)</f>
        <v>P085</v>
      </c>
      <c r="E3093" s="116">
        <v>2020</v>
      </c>
      <c r="F3093" s="112" t="s">
        <v>9261</v>
      </c>
      <c r="G3093" s="117" t="s">
        <v>16821</v>
      </c>
      <c r="H3093" s="114" t="s">
        <v>6745</v>
      </c>
      <c r="I3093" s="113">
        <f>'20'!O24</f>
        <v>0</v>
      </c>
      <c r="N3093" s="112" t="s">
        <v>6312</v>
      </c>
      <c r="O3093" s="112">
        <v>91111180112</v>
      </c>
      <c r="P3093" s="112" t="s">
        <v>6313</v>
      </c>
    </row>
    <row r="3094" spans="2:16" ht="12.75">
      <c r="B3094" s="114" t="str">
        <f>INDEX(SUM!D:D,MATCH(SUM!$F$3,SUM!B:B,0),0)</f>
        <v>P085</v>
      </c>
      <c r="E3094" s="116">
        <v>2020</v>
      </c>
      <c r="F3094" s="112" t="s">
        <v>9262</v>
      </c>
      <c r="G3094" s="117" t="s">
        <v>16822</v>
      </c>
      <c r="H3094" s="114" t="s">
        <v>6745</v>
      </c>
      <c r="I3094" s="113">
        <f>'20'!O25</f>
        <v>0</v>
      </c>
      <c r="N3094" s="112" t="s">
        <v>6314</v>
      </c>
      <c r="O3094" s="112">
        <v>91111180113</v>
      </c>
      <c r="P3094" s="112" t="s">
        <v>6315</v>
      </c>
    </row>
    <row r="3095" spans="2:16" ht="12.75">
      <c r="B3095" s="114" t="str">
        <f>INDEX(SUM!D:D,MATCH(SUM!$F$3,SUM!B:B,0),0)</f>
        <v>P085</v>
      </c>
      <c r="E3095" s="116">
        <v>2020</v>
      </c>
      <c r="F3095" s="112" t="s">
        <v>9263</v>
      </c>
      <c r="G3095" s="117" t="s">
        <v>16823</v>
      </c>
      <c r="H3095" s="114" t="s">
        <v>6745</v>
      </c>
      <c r="I3095" s="113">
        <f>'20'!O26</f>
        <v>0</v>
      </c>
      <c r="N3095" s="112" t="s">
        <v>6316</v>
      </c>
      <c r="O3095" s="112">
        <v>91111180114</v>
      </c>
      <c r="P3095" s="112" t="s">
        <v>6317</v>
      </c>
    </row>
    <row r="3096" spans="2:16" ht="12.75">
      <c r="B3096" s="114" t="str">
        <f>INDEX(SUM!D:D,MATCH(SUM!$F$3,SUM!B:B,0),0)</f>
        <v>P085</v>
      </c>
      <c r="E3096" s="116">
        <v>2020</v>
      </c>
      <c r="F3096" s="112" t="s">
        <v>9264</v>
      </c>
      <c r="G3096" s="117" t="s">
        <v>16824</v>
      </c>
      <c r="H3096" s="114" t="s">
        <v>6745</v>
      </c>
      <c r="I3096" s="113">
        <f>'20'!O27</f>
        <v>0</v>
      </c>
      <c r="N3096" s="112" t="s">
        <v>6318</v>
      </c>
      <c r="O3096" s="112">
        <v>91111180141</v>
      </c>
      <c r="P3096" s="112" t="s">
        <v>6319</v>
      </c>
    </row>
    <row r="3097" spans="2:16" ht="12.75">
      <c r="B3097" s="114" t="str">
        <f>INDEX(SUM!D:D,MATCH(SUM!$F$3,SUM!B:B,0),0)</f>
        <v>P085</v>
      </c>
      <c r="E3097" s="116">
        <v>2020</v>
      </c>
      <c r="F3097" s="112" t="s">
        <v>9265</v>
      </c>
      <c r="G3097" s="117" t="s">
        <v>16825</v>
      </c>
      <c r="H3097" s="114" t="s">
        <v>6745</v>
      </c>
      <c r="I3097" s="113">
        <f>'20'!O28</f>
        <v>0</v>
      </c>
      <c r="N3097" s="112" t="s">
        <v>6320</v>
      </c>
      <c r="O3097" s="112">
        <v>91111180142</v>
      </c>
      <c r="P3097" s="112" t="s">
        <v>6321</v>
      </c>
    </row>
    <row r="3098" spans="2:16" ht="12.75">
      <c r="B3098" s="114" t="str">
        <f>INDEX(SUM!D:D,MATCH(SUM!$F$3,SUM!B:B,0),0)</f>
        <v>P085</v>
      </c>
      <c r="E3098" s="116">
        <v>2020</v>
      </c>
      <c r="F3098" s="112" t="s">
        <v>9266</v>
      </c>
      <c r="G3098" s="117" t="s">
        <v>16826</v>
      </c>
      <c r="H3098" s="114" t="s">
        <v>6745</v>
      </c>
      <c r="I3098" s="113">
        <f>'20'!O29</f>
        <v>0</v>
      </c>
      <c r="N3098" s="112" t="s">
        <v>6322</v>
      </c>
      <c r="O3098" s="112">
        <v>91111180143</v>
      </c>
      <c r="P3098" s="112" t="s">
        <v>6323</v>
      </c>
    </row>
    <row r="3099" spans="2:16" ht="12.75">
      <c r="B3099" s="114" t="str">
        <f>INDEX(SUM!D:D,MATCH(SUM!$F$3,SUM!B:B,0),0)</f>
        <v>P085</v>
      </c>
      <c r="E3099" s="116">
        <v>2020</v>
      </c>
      <c r="F3099" s="112" t="s">
        <v>9267</v>
      </c>
      <c r="G3099" s="117" t="s">
        <v>16827</v>
      </c>
      <c r="H3099" s="114" t="s">
        <v>6745</v>
      </c>
      <c r="I3099" s="113">
        <f>'20'!O30</f>
        <v>0</v>
      </c>
      <c r="N3099" s="112" t="s">
        <v>6324</v>
      </c>
      <c r="O3099" s="112">
        <v>91111180144</v>
      </c>
      <c r="P3099" s="112" t="s">
        <v>6325</v>
      </c>
    </row>
    <row r="3100" spans="2:16" ht="12.75">
      <c r="B3100" s="114" t="str">
        <f>INDEX(SUM!D:D,MATCH(SUM!$F$3,SUM!B:B,0),0)</f>
        <v>P085</v>
      </c>
      <c r="E3100" s="116">
        <v>2020</v>
      </c>
      <c r="F3100" s="112" t="s">
        <v>9268</v>
      </c>
      <c r="G3100" s="117" t="s">
        <v>16828</v>
      </c>
      <c r="H3100" s="114" t="s">
        <v>6745</v>
      </c>
      <c r="I3100" s="113">
        <f>'20'!O31</f>
        <v>0</v>
      </c>
      <c r="N3100" s="112" t="s">
        <v>6326</v>
      </c>
      <c r="O3100" s="112">
        <v>91111180231</v>
      </c>
      <c r="P3100" s="112" t="s">
        <v>6327</v>
      </c>
    </row>
    <row r="3101" spans="2:16" ht="12.75">
      <c r="B3101" s="114" t="str">
        <f>INDEX(SUM!D:D,MATCH(SUM!$F$3,SUM!B:B,0),0)</f>
        <v>P085</v>
      </c>
      <c r="E3101" s="116">
        <v>2020</v>
      </c>
      <c r="F3101" s="112" t="s">
        <v>9269</v>
      </c>
      <c r="G3101" s="117" t="s">
        <v>16829</v>
      </c>
      <c r="H3101" s="114" t="s">
        <v>6745</v>
      </c>
      <c r="I3101" s="113">
        <f>'20'!O32</f>
        <v>0</v>
      </c>
      <c r="N3101" s="112" t="s">
        <v>6328</v>
      </c>
      <c r="O3101" s="112">
        <v>91111180232</v>
      </c>
      <c r="P3101" s="112" t="s">
        <v>6329</v>
      </c>
    </row>
    <row r="3102" spans="2:16" ht="12.75">
      <c r="B3102" s="114" t="str">
        <f>INDEX(SUM!D:D,MATCH(SUM!$F$3,SUM!B:B,0),0)</f>
        <v>P085</v>
      </c>
      <c r="E3102" s="116">
        <v>2020</v>
      </c>
      <c r="F3102" s="112" t="s">
        <v>9270</v>
      </c>
      <c r="G3102" s="117" t="s">
        <v>16830</v>
      </c>
      <c r="H3102" s="114" t="s">
        <v>6745</v>
      </c>
      <c r="I3102" s="113">
        <f>'20'!O33</f>
        <v>0</v>
      </c>
      <c r="N3102" s="112" t="s">
        <v>6330</v>
      </c>
      <c r="O3102" s="112">
        <v>91111180233</v>
      </c>
      <c r="P3102" s="112" t="s">
        <v>6331</v>
      </c>
    </row>
    <row r="3103" spans="2:16" ht="12.75">
      <c r="B3103" s="114" t="str">
        <f>INDEX(SUM!D:D,MATCH(SUM!$F$3,SUM!B:B,0),0)</f>
        <v>P085</v>
      </c>
      <c r="E3103" s="116">
        <v>2020</v>
      </c>
      <c r="F3103" s="112" t="s">
        <v>9271</v>
      </c>
      <c r="G3103" s="117" t="s">
        <v>16831</v>
      </c>
      <c r="H3103" s="114" t="s">
        <v>6745</v>
      </c>
      <c r="I3103" s="113">
        <f>'20'!O34</f>
        <v>0</v>
      </c>
      <c r="N3103" s="112" t="s">
        <v>6332</v>
      </c>
      <c r="O3103" s="112">
        <v>91111180234</v>
      </c>
      <c r="P3103" s="112" t="s">
        <v>6333</v>
      </c>
    </row>
    <row r="3104" spans="2:16" ht="12.75">
      <c r="B3104" s="114" t="str">
        <f>INDEX(SUM!D:D,MATCH(SUM!$F$3,SUM!B:B,0),0)</f>
        <v>P085</v>
      </c>
      <c r="E3104" s="116">
        <v>2020</v>
      </c>
      <c r="F3104" s="112" t="s">
        <v>9272</v>
      </c>
      <c r="G3104" s="117" t="s">
        <v>16832</v>
      </c>
      <c r="H3104" s="114" t="s">
        <v>6745</v>
      </c>
      <c r="I3104" s="113">
        <f>'20'!O35</f>
        <v>0</v>
      </c>
      <c r="N3104" s="112" t="s">
        <v>6334</v>
      </c>
      <c r="O3104" s="112">
        <v>91111180241</v>
      </c>
      <c r="P3104" s="112" t="s">
        <v>6335</v>
      </c>
    </row>
    <row r="3105" spans="2:16" ht="12.75">
      <c r="B3105" s="114" t="str">
        <f>INDEX(SUM!D:D,MATCH(SUM!$F$3,SUM!B:B,0),0)</f>
        <v>P085</v>
      </c>
      <c r="E3105" s="116">
        <v>2020</v>
      </c>
      <c r="F3105" s="112" t="s">
        <v>9273</v>
      </c>
      <c r="G3105" s="117" t="s">
        <v>16833</v>
      </c>
      <c r="H3105" s="114" t="s">
        <v>6745</v>
      </c>
      <c r="I3105" s="113">
        <f>'20'!O36</f>
        <v>0</v>
      </c>
      <c r="N3105" s="112" t="s">
        <v>6336</v>
      </c>
      <c r="O3105" s="112">
        <v>91111200000</v>
      </c>
      <c r="P3105" s="112" t="s">
        <v>6337</v>
      </c>
    </row>
    <row r="3106" spans="2:16" ht="12.75">
      <c r="B3106" s="114" t="str">
        <f>INDEX(SUM!D:D,MATCH(SUM!$F$3,SUM!B:B,0),0)</f>
        <v>P085</v>
      </c>
      <c r="E3106" s="116">
        <v>2020</v>
      </c>
      <c r="F3106" s="112" t="s">
        <v>9274</v>
      </c>
      <c r="G3106" s="117" t="s">
        <v>16834</v>
      </c>
      <c r="H3106" s="114" t="s">
        <v>6745</v>
      </c>
      <c r="I3106" s="113">
        <f>'20'!O37</f>
        <v>0</v>
      </c>
      <c r="N3106" s="112" t="s">
        <v>6338</v>
      </c>
      <c r="O3106" s="112">
        <v>91111210111</v>
      </c>
      <c r="P3106" s="112" t="s">
        <v>6339</v>
      </c>
    </row>
    <row r="3107" spans="2:16" ht="12.75">
      <c r="B3107" s="114" t="str">
        <f>INDEX(SUM!D:D,MATCH(SUM!$F$3,SUM!B:B,0),0)</f>
        <v>P085</v>
      </c>
      <c r="E3107" s="116">
        <v>2020</v>
      </c>
      <c r="F3107" s="112" t="s">
        <v>9275</v>
      </c>
      <c r="G3107" s="117" t="s">
        <v>16835</v>
      </c>
      <c r="H3107" s="114" t="s">
        <v>6745</v>
      </c>
      <c r="I3107" s="113">
        <f>'20'!O38</f>
        <v>0</v>
      </c>
      <c r="N3107" s="112" t="s">
        <v>6340</v>
      </c>
      <c r="O3107" s="112">
        <v>91111210112</v>
      </c>
      <c r="P3107" s="112" t="s">
        <v>6341</v>
      </c>
    </row>
    <row r="3108" spans="2:16" ht="12.75">
      <c r="B3108" s="114" t="str">
        <f>INDEX(SUM!D:D,MATCH(SUM!$F$3,SUM!B:B,0),0)</f>
        <v>P085</v>
      </c>
      <c r="E3108" s="116">
        <v>2020</v>
      </c>
      <c r="F3108" s="112" t="s">
        <v>9276</v>
      </c>
      <c r="G3108" s="117" t="s">
        <v>16836</v>
      </c>
      <c r="H3108" s="114" t="s">
        <v>6745</v>
      </c>
      <c r="I3108" s="113">
        <f>'20'!O39</f>
        <v>0</v>
      </c>
      <c r="N3108" s="112" t="s">
        <v>6342</v>
      </c>
      <c r="O3108" s="112">
        <v>91111210113</v>
      </c>
      <c r="P3108" s="112" t="s">
        <v>6343</v>
      </c>
    </row>
    <row r="3109" spans="2:16" ht="12.75">
      <c r="B3109" s="114" t="str">
        <f>INDEX(SUM!D:D,MATCH(SUM!$F$3,SUM!B:B,0),0)</f>
        <v>P085</v>
      </c>
      <c r="E3109" s="116">
        <v>2020</v>
      </c>
      <c r="F3109" s="112" t="s">
        <v>9277</v>
      </c>
      <c r="G3109" s="117" t="s">
        <v>16837</v>
      </c>
      <c r="H3109" s="114" t="s">
        <v>6745</v>
      </c>
      <c r="I3109" s="113">
        <f>'20'!O40</f>
        <v>0</v>
      </c>
      <c r="N3109" s="112" t="s">
        <v>6344</v>
      </c>
      <c r="O3109" s="112">
        <v>91111210114</v>
      </c>
      <c r="P3109" s="112" t="s">
        <v>6345</v>
      </c>
    </row>
    <row r="3110" spans="2:16" ht="12.75">
      <c r="B3110" s="114" t="str">
        <f>INDEX(SUM!D:D,MATCH(SUM!$F$3,SUM!B:B,0),0)</f>
        <v>P085</v>
      </c>
      <c r="E3110" s="116">
        <v>2020</v>
      </c>
      <c r="F3110" s="112" t="s">
        <v>9278</v>
      </c>
      <c r="G3110" s="117" t="s">
        <v>16838</v>
      </c>
      <c r="H3110" s="114" t="s">
        <v>6745</v>
      </c>
      <c r="I3110" s="113">
        <f>'20'!O41</f>
        <v>0</v>
      </c>
      <c r="N3110" s="112" t="s">
        <v>6346</v>
      </c>
      <c r="O3110" s="112">
        <v>91111210411</v>
      </c>
      <c r="P3110" s="112" t="s">
        <v>6347</v>
      </c>
    </row>
    <row r="3111" spans="2:16" ht="12.75">
      <c r="B3111" s="114" t="str">
        <f>INDEX(SUM!D:D,MATCH(SUM!$F$3,SUM!B:B,0),0)</f>
        <v>P085</v>
      </c>
      <c r="E3111" s="116">
        <v>2020</v>
      </c>
      <c r="F3111" s="112" t="s">
        <v>9279</v>
      </c>
      <c r="G3111" s="117" t="s">
        <v>16839</v>
      </c>
      <c r="H3111" s="114" t="s">
        <v>6745</v>
      </c>
      <c r="I3111" s="113">
        <f>'20'!O42</f>
        <v>0</v>
      </c>
      <c r="N3111" s="112" t="s">
        <v>6348</v>
      </c>
      <c r="O3111" s="112">
        <v>91111210412</v>
      </c>
      <c r="P3111" s="112" t="s">
        <v>6349</v>
      </c>
    </row>
    <row r="3112" spans="2:16" ht="12.75">
      <c r="B3112" s="114" t="str">
        <f>INDEX(SUM!D:D,MATCH(SUM!$F$3,SUM!B:B,0),0)</f>
        <v>P085</v>
      </c>
      <c r="E3112" s="116">
        <v>2020</v>
      </c>
      <c r="F3112" s="112" t="s">
        <v>9280</v>
      </c>
      <c r="G3112" s="117" t="s">
        <v>16840</v>
      </c>
      <c r="H3112" s="114" t="s">
        <v>6745</v>
      </c>
      <c r="I3112" s="113">
        <f>'20'!O43</f>
        <v>0</v>
      </c>
      <c r="N3112" s="112" t="s">
        <v>6350</v>
      </c>
      <c r="O3112" s="112">
        <v>91111210413</v>
      </c>
      <c r="P3112" s="112" t="s">
        <v>6351</v>
      </c>
    </row>
    <row r="3113" spans="2:16" ht="12.75">
      <c r="B3113" s="114" t="str">
        <f>INDEX(SUM!D:D,MATCH(SUM!$F$3,SUM!B:B,0),0)</f>
        <v>P085</v>
      </c>
      <c r="E3113" s="116">
        <v>2020</v>
      </c>
      <c r="F3113" s="112" t="s">
        <v>9281</v>
      </c>
      <c r="G3113" s="117" t="s">
        <v>16841</v>
      </c>
      <c r="H3113" s="114" t="s">
        <v>6745</v>
      </c>
      <c r="I3113" s="113">
        <f>'20'!O44</f>
        <v>0</v>
      </c>
      <c r="N3113" s="112" t="s">
        <v>6352</v>
      </c>
      <c r="O3113" s="112">
        <v>91111210414</v>
      </c>
      <c r="P3113" s="112" t="s">
        <v>6353</v>
      </c>
    </row>
    <row r="3114" spans="2:16" ht="12.75">
      <c r="B3114" s="114" t="str">
        <f>INDEX(SUM!D:D,MATCH(SUM!$F$3,SUM!B:B,0),0)</f>
        <v>P085</v>
      </c>
      <c r="E3114" s="116">
        <v>2020</v>
      </c>
      <c r="F3114" s="112" t="s">
        <v>9282</v>
      </c>
      <c r="G3114" s="117" t="s">
        <v>16842</v>
      </c>
      <c r="H3114" s="114" t="s">
        <v>6745</v>
      </c>
      <c r="I3114" s="113">
        <f>'20'!O45</f>
        <v>0</v>
      </c>
      <c r="N3114" s="112" t="s">
        <v>6354</v>
      </c>
      <c r="O3114" s="112">
        <v>91111210511</v>
      </c>
      <c r="P3114" s="112" t="s">
        <v>6355</v>
      </c>
    </row>
    <row r="3115" spans="2:16" ht="12.75">
      <c r="B3115" s="114" t="str">
        <f>INDEX(SUM!D:D,MATCH(SUM!$F$3,SUM!B:B,0),0)</f>
        <v>P085</v>
      </c>
      <c r="E3115" s="116">
        <v>2020</v>
      </c>
      <c r="F3115" s="112" t="s">
        <v>9283</v>
      </c>
      <c r="G3115" s="117" t="s">
        <v>16843</v>
      </c>
      <c r="H3115" s="114" t="s">
        <v>6745</v>
      </c>
      <c r="I3115" s="113">
        <f>'20'!O46</f>
        <v>0</v>
      </c>
      <c r="N3115" s="112" t="s">
        <v>6356</v>
      </c>
      <c r="O3115" s="112">
        <v>91111210512</v>
      </c>
      <c r="P3115" s="112" t="s">
        <v>6357</v>
      </c>
    </row>
    <row r="3116" spans="2:16" ht="12.75">
      <c r="B3116" s="114" t="str">
        <f>INDEX(SUM!D:D,MATCH(SUM!$F$3,SUM!B:B,0),0)</f>
        <v>P085</v>
      </c>
      <c r="E3116" s="116">
        <v>2020</v>
      </c>
      <c r="F3116" s="112" t="s">
        <v>9284</v>
      </c>
      <c r="G3116" s="117" t="s">
        <v>16844</v>
      </c>
      <c r="H3116" s="114" t="s">
        <v>6745</v>
      </c>
      <c r="I3116" s="113">
        <f>'20'!O47</f>
        <v>0</v>
      </c>
      <c r="N3116" s="112" t="s">
        <v>6358</v>
      </c>
      <c r="O3116" s="112">
        <v>91111210513</v>
      </c>
      <c r="P3116" s="112" t="s">
        <v>6359</v>
      </c>
    </row>
    <row r="3117" spans="2:16" ht="12.75">
      <c r="B3117" s="114" t="str">
        <f>INDEX(SUM!D:D,MATCH(SUM!$F$3,SUM!B:B,0),0)</f>
        <v>P085</v>
      </c>
      <c r="E3117" s="116">
        <v>2020</v>
      </c>
      <c r="F3117" s="112" t="s">
        <v>9285</v>
      </c>
      <c r="G3117" s="117" t="s">
        <v>16845</v>
      </c>
      <c r="H3117" s="114" t="s">
        <v>6745</v>
      </c>
      <c r="I3117" s="113">
        <f>'20'!O48</f>
        <v>0</v>
      </c>
      <c r="N3117" s="112" t="s">
        <v>6360</v>
      </c>
      <c r="O3117" s="112">
        <v>91111210514</v>
      </c>
      <c r="P3117" s="112" t="s">
        <v>6361</v>
      </c>
    </row>
    <row r="3118" spans="2:16" ht="12.75">
      <c r="B3118" s="114" t="str">
        <f>INDEX(SUM!D:D,MATCH(SUM!$F$3,SUM!B:B,0),0)</f>
        <v>P085</v>
      </c>
      <c r="E3118" s="116">
        <v>2020</v>
      </c>
      <c r="F3118" s="112" t="s">
        <v>9286</v>
      </c>
      <c r="G3118" s="117" t="s">
        <v>16846</v>
      </c>
      <c r="H3118" s="114" t="s">
        <v>6745</v>
      </c>
      <c r="I3118" s="113">
        <f>'20'!O49</f>
        <v>0</v>
      </c>
      <c r="N3118" s="112" t="s">
        <v>6362</v>
      </c>
      <c r="O3118" s="112">
        <v>91111220111</v>
      </c>
      <c r="P3118" s="112" t="s">
        <v>6363</v>
      </c>
    </row>
    <row r="3119" spans="2:16" ht="12.75">
      <c r="B3119" s="114" t="str">
        <f>INDEX(SUM!D:D,MATCH(SUM!$F$3,SUM!B:B,0),0)</f>
        <v>P085</v>
      </c>
      <c r="E3119" s="116">
        <v>2020</v>
      </c>
      <c r="F3119" s="112" t="s">
        <v>9287</v>
      </c>
      <c r="G3119" s="117" t="s">
        <v>16847</v>
      </c>
      <c r="H3119" s="114" t="s">
        <v>6745</v>
      </c>
      <c r="I3119" s="113">
        <f>'20'!O50</f>
        <v>0</v>
      </c>
      <c r="N3119" s="112" t="s">
        <v>6364</v>
      </c>
      <c r="O3119" s="112">
        <v>91111220112</v>
      </c>
      <c r="P3119" s="112" t="s">
        <v>6365</v>
      </c>
    </row>
    <row r="3120" spans="2:16" ht="12.75">
      <c r="B3120" s="114" t="str">
        <f>INDEX(SUM!D:D,MATCH(SUM!$F$3,SUM!B:B,0),0)</f>
        <v>P085</v>
      </c>
      <c r="E3120" s="116">
        <v>2020</v>
      </c>
      <c r="F3120" s="112" t="s">
        <v>9288</v>
      </c>
      <c r="G3120" s="117" t="s">
        <v>16848</v>
      </c>
      <c r="H3120" s="114" t="s">
        <v>6745</v>
      </c>
      <c r="I3120" s="113">
        <f>'20'!O51</f>
        <v>0</v>
      </c>
      <c r="N3120" s="112" t="s">
        <v>6366</v>
      </c>
      <c r="O3120" s="112">
        <v>91111220113</v>
      </c>
      <c r="P3120" s="112" t="s">
        <v>6367</v>
      </c>
    </row>
    <row r="3121" spans="2:16" ht="12.75">
      <c r="B3121" s="114" t="str">
        <f>INDEX(SUM!D:D,MATCH(SUM!$F$3,SUM!B:B,0),0)</f>
        <v>P085</v>
      </c>
      <c r="E3121" s="116">
        <v>2020</v>
      </c>
      <c r="F3121" s="112" t="s">
        <v>9289</v>
      </c>
      <c r="G3121" s="117" t="s">
        <v>16849</v>
      </c>
      <c r="H3121" s="114" t="s">
        <v>6745</v>
      </c>
      <c r="I3121" s="113">
        <f>'20'!O52</f>
        <v>0</v>
      </c>
      <c r="N3121" s="112" t="s">
        <v>6368</v>
      </c>
      <c r="O3121" s="112">
        <v>91111220114</v>
      </c>
      <c r="P3121" s="112" t="s">
        <v>6369</v>
      </c>
    </row>
    <row r="3122" spans="2:16" ht="12.75">
      <c r="B3122" s="114" t="str">
        <f>INDEX(SUM!D:D,MATCH(SUM!$F$3,SUM!B:B,0),0)</f>
        <v>P085</v>
      </c>
      <c r="E3122" s="116">
        <v>2020</v>
      </c>
      <c r="F3122" s="112" t="s">
        <v>9290</v>
      </c>
      <c r="G3122" s="117" t="s">
        <v>16850</v>
      </c>
      <c r="H3122" s="114" t="s">
        <v>6745</v>
      </c>
      <c r="I3122" s="113">
        <f>'20'!O53</f>
        <v>0</v>
      </c>
      <c r="N3122" s="112" t="s">
        <v>6370</v>
      </c>
      <c r="O3122" s="112">
        <v>91111300000</v>
      </c>
      <c r="P3122" s="112" t="s">
        <v>6371</v>
      </c>
    </row>
    <row r="3123" spans="2:16" ht="12.75">
      <c r="B3123" s="114" t="str">
        <f>INDEX(SUM!D:D,MATCH(SUM!$F$3,SUM!B:B,0),0)</f>
        <v>P085</v>
      </c>
      <c r="E3123" s="116">
        <v>2020</v>
      </c>
      <c r="F3123" s="112" t="s">
        <v>9291</v>
      </c>
      <c r="G3123" s="117" t="s">
        <v>16851</v>
      </c>
      <c r="H3123" s="114" t="s">
        <v>6745</v>
      </c>
      <c r="I3123" s="113">
        <f>'20'!O54</f>
        <v>0</v>
      </c>
      <c r="N3123" s="112" t="s">
        <v>6372</v>
      </c>
      <c r="O3123" s="112">
        <v>91111380111</v>
      </c>
      <c r="P3123" s="112" t="s">
        <v>6373</v>
      </c>
    </row>
    <row r="3124" spans="2:16" ht="12.75">
      <c r="B3124" s="114" t="str">
        <f>INDEX(SUM!D:D,MATCH(SUM!$F$3,SUM!B:B,0),0)</f>
        <v>P085</v>
      </c>
      <c r="E3124" s="116">
        <v>2020</v>
      </c>
      <c r="F3124" s="112" t="s">
        <v>9292</v>
      </c>
      <c r="G3124" s="117" t="s">
        <v>16852</v>
      </c>
      <c r="H3124" s="114" t="s">
        <v>6745</v>
      </c>
      <c r="I3124" s="113">
        <f>'20'!O55</f>
        <v>0</v>
      </c>
      <c r="N3124" s="112" t="s">
        <v>6374</v>
      </c>
      <c r="O3124" s="112">
        <v>91111380211</v>
      </c>
      <c r="P3124" s="112" t="s">
        <v>6375</v>
      </c>
    </row>
    <row r="3125" spans="2:16" ht="12.75">
      <c r="B3125" s="114" t="str">
        <f>INDEX(SUM!D:D,MATCH(SUM!$F$3,SUM!B:B,0),0)</f>
        <v>P085</v>
      </c>
      <c r="E3125" s="116">
        <v>2020</v>
      </c>
      <c r="F3125" s="112" t="s">
        <v>9293</v>
      </c>
      <c r="G3125" s="117" t="s">
        <v>16853</v>
      </c>
      <c r="H3125" s="114" t="s">
        <v>6745</v>
      </c>
      <c r="I3125" s="113">
        <f>'20'!O56</f>
        <v>0</v>
      </c>
      <c r="N3125" s="112" t="s">
        <v>6376</v>
      </c>
      <c r="O3125" s="112">
        <v>91111380311</v>
      </c>
      <c r="P3125" s="112" t="s">
        <v>6377</v>
      </c>
    </row>
    <row r="3126" spans="2:16" ht="12.75">
      <c r="B3126" s="114" t="str">
        <f>INDEX(SUM!D:D,MATCH(SUM!$F$3,SUM!B:B,0),0)</f>
        <v>P085</v>
      </c>
      <c r="E3126" s="116">
        <v>2020</v>
      </c>
      <c r="F3126" s="112" t="s">
        <v>9294</v>
      </c>
      <c r="G3126" s="117" t="s">
        <v>16854</v>
      </c>
      <c r="H3126" s="114" t="s">
        <v>6745</v>
      </c>
      <c r="I3126" s="113">
        <f>'20'!O57</f>
        <v>0</v>
      </c>
      <c r="N3126" s="112" t="s">
        <v>6378</v>
      </c>
      <c r="O3126" s="112">
        <v>91111380411</v>
      </c>
      <c r="P3126" s="112" t="s">
        <v>6379</v>
      </c>
    </row>
    <row r="3127" spans="2:16" ht="12.75">
      <c r="B3127" s="114" t="str">
        <f>INDEX(SUM!D:D,MATCH(SUM!$F$3,SUM!B:B,0),0)</f>
        <v>P085</v>
      </c>
      <c r="E3127" s="116">
        <v>2020</v>
      </c>
      <c r="F3127" s="112" t="s">
        <v>9295</v>
      </c>
      <c r="G3127" s="117" t="s">
        <v>16855</v>
      </c>
      <c r="H3127" s="114" t="s">
        <v>6745</v>
      </c>
      <c r="I3127" s="113">
        <f>'20'!O58</f>
        <v>0</v>
      </c>
      <c r="N3127" s="112" t="s">
        <v>6380</v>
      </c>
      <c r="O3127" s="112">
        <v>91111389911</v>
      </c>
      <c r="P3127" s="112" t="s">
        <v>6381</v>
      </c>
    </row>
    <row r="3128" spans="2:16" ht="12.75">
      <c r="B3128" s="114" t="str">
        <f>INDEX(SUM!D:D,MATCH(SUM!$F$3,SUM!B:B,0),0)</f>
        <v>P085</v>
      </c>
      <c r="E3128" s="116">
        <v>2020</v>
      </c>
      <c r="F3128" s="112" t="s">
        <v>9296</v>
      </c>
      <c r="G3128" s="117" t="s">
        <v>16856</v>
      </c>
      <c r="H3128" s="114" t="s">
        <v>6745</v>
      </c>
      <c r="I3128" s="113">
        <f>'20'!O59</f>
        <v>0</v>
      </c>
      <c r="N3128" s="112" t="s">
        <v>6382</v>
      </c>
      <c r="O3128" s="112">
        <v>91211100000</v>
      </c>
      <c r="P3128" s="112" t="s">
        <v>6383</v>
      </c>
    </row>
    <row r="3129" spans="2:16" ht="12.75">
      <c r="B3129" s="114" t="str">
        <f>INDEX(SUM!D:D,MATCH(SUM!$F$3,SUM!B:B,0),0)</f>
        <v>P085</v>
      </c>
      <c r="E3129" s="116">
        <v>2020</v>
      </c>
      <c r="F3129" s="112" t="s">
        <v>9297</v>
      </c>
      <c r="G3129" s="117" t="s">
        <v>16857</v>
      </c>
      <c r="H3129" s="114" t="s">
        <v>6745</v>
      </c>
      <c r="I3129" s="113">
        <f>'20'!O60</f>
        <v>0</v>
      </c>
      <c r="N3129" s="112" t="s">
        <v>6384</v>
      </c>
      <c r="O3129" s="112">
        <v>91211120111</v>
      </c>
      <c r="P3129" s="112" t="s">
        <v>6385</v>
      </c>
    </row>
    <row r="3130" spans="2:16" ht="12.75">
      <c r="B3130" s="114" t="str">
        <f>INDEX(SUM!D:D,MATCH(SUM!$F$3,SUM!B:B,0),0)</f>
        <v>P085</v>
      </c>
      <c r="E3130" s="116">
        <v>2020</v>
      </c>
      <c r="F3130" s="112" t="s">
        <v>9298</v>
      </c>
      <c r="G3130" s="117" t="s">
        <v>16858</v>
      </c>
      <c r="H3130" s="114" t="s">
        <v>6745</v>
      </c>
      <c r="I3130" s="113">
        <f>'20'!O61</f>
        <v>0</v>
      </c>
      <c r="N3130" s="112" t="s">
        <v>6386</v>
      </c>
      <c r="O3130" s="112">
        <v>91211120112</v>
      </c>
      <c r="P3130" s="112" t="s">
        <v>6387</v>
      </c>
    </row>
    <row r="3131" spans="2:16" ht="12.75">
      <c r="B3131" s="114" t="str">
        <f>INDEX(SUM!D:D,MATCH(SUM!$F$3,SUM!B:B,0),0)</f>
        <v>P085</v>
      </c>
      <c r="E3131" s="116">
        <v>2020</v>
      </c>
      <c r="F3131" s="112" t="s">
        <v>9299</v>
      </c>
      <c r="G3131" s="117" t="s">
        <v>16859</v>
      </c>
      <c r="H3131" s="114" t="s">
        <v>6745</v>
      </c>
      <c r="I3131" s="113">
        <f>'20'!O62</f>
        <v>0</v>
      </c>
      <c r="N3131" s="112" t="s">
        <v>6388</v>
      </c>
      <c r="O3131" s="112">
        <v>91211120113</v>
      </c>
      <c r="P3131" s="112" t="s">
        <v>6389</v>
      </c>
    </row>
    <row r="3132" spans="2:16" ht="12.75">
      <c r="B3132" s="114" t="str">
        <f>INDEX(SUM!D:D,MATCH(SUM!$F$3,SUM!B:B,0),0)</f>
        <v>P085</v>
      </c>
      <c r="E3132" s="116">
        <v>2020</v>
      </c>
      <c r="F3132" s="112" t="s">
        <v>9300</v>
      </c>
      <c r="G3132" s="117" t="s">
        <v>16860</v>
      </c>
      <c r="H3132" s="114" t="s">
        <v>6745</v>
      </c>
      <c r="I3132" s="113">
        <f>'20'!O63</f>
        <v>0</v>
      </c>
      <c r="N3132" s="112" t="s">
        <v>6390</v>
      </c>
      <c r="O3132" s="112">
        <v>91211120114</v>
      </c>
      <c r="P3132" s="112" t="s">
        <v>6391</v>
      </c>
    </row>
    <row r="3133" spans="2:16" ht="12.75">
      <c r="B3133" s="114" t="str">
        <f>INDEX(SUM!D:D,MATCH(SUM!$F$3,SUM!B:B,0),0)</f>
        <v>P085</v>
      </c>
      <c r="E3133" s="116">
        <v>2020</v>
      </c>
      <c r="F3133" s="112" t="s">
        <v>9301</v>
      </c>
      <c r="G3133" s="117" t="s">
        <v>16861</v>
      </c>
      <c r="H3133" s="114" t="s">
        <v>6745</v>
      </c>
      <c r="I3133" s="113">
        <f>'20'!O64</f>
        <v>0</v>
      </c>
      <c r="N3133" s="112" t="s">
        <v>6392</v>
      </c>
      <c r="O3133" s="112">
        <v>91211130311</v>
      </c>
      <c r="P3133" s="112" t="s">
        <v>6393</v>
      </c>
    </row>
    <row r="3134" spans="2:16" ht="12.75">
      <c r="B3134" s="114" t="str">
        <f>INDEX(SUM!D:D,MATCH(SUM!$F$3,SUM!B:B,0),0)</f>
        <v>P085</v>
      </c>
      <c r="E3134" s="116">
        <v>2020</v>
      </c>
      <c r="F3134" s="112" t="s">
        <v>9302</v>
      </c>
      <c r="G3134" s="117" t="s">
        <v>16862</v>
      </c>
      <c r="H3134" s="114" t="s">
        <v>6745</v>
      </c>
      <c r="I3134" s="113">
        <f>'20'!O65</f>
        <v>0</v>
      </c>
      <c r="N3134" s="112" t="s">
        <v>6394</v>
      </c>
      <c r="O3134" s="112">
        <v>91211130312</v>
      </c>
      <c r="P3134" s="112" t="s">
        <v>6395</v>
      </c>
    </row>
    <row r="3135" spans="2:16" ht="12.75">
      <c r="B3135" s="114" t="str">
        <f>INDEX(SUM!D:D,MATCH(SUM!$F$3,SUM!B:B,0),0)</f>
        <v>P085</v>
      </c>
      <c r="E3135" s="116">
        <v>2020</v>
      </c>
      <c r="F3135" s="112" t="s">
        <v>9303</v>
      </c>
      <c r="G3135" s="117" t="s">
        <v>16863</v>
      </c>
      <c r="H3135" s="114" t="s">
        <v>6745</v>
      </c>
      <c r="I3135" s="113">
        <f>'20'!O66</f>
        <v>0</v>
      </c>
      <c r="N3135" s="112" t="s">
        <v>6396</v>
      </c>
      <c r="O3135" s="112">
        <v>91211130313</v>
      </c>
      <c r="P3135" s="112" t="s">
        <v>6397</v>
      </c>
    </row>
    <row r="3136" spans="2:16" ht="12.75">
      <c r="B3136" s="114" t="str">
        <f>INDEX(SUM!D:D,MATCH(SUM!$F$3,SUM!B:B,0),0)</f>
        <v>P085</v>
      </c>
      <c r="E3136" s="116">
        <v>2020</v>
      </c>
      <c r="F3136" s="112" t="s">
        <v>9304</v>
      </c>
      <c r="G3136" s="117" t="s">
        <v>16864</v>
      </c>
      <c r="H3136" s="114" t="s">
        <v>6745</v>
      </c>
      <c r="I3136" s="113">
        <f>'20'!O67</f>
        <v>0</v>
      </c>
      <c r="N3136" s="112" t="s">
        <v>6398</v>
      </c>
      <c r="O3136" s="112">
        <v>91211130314</v>
      </c>
      <c r="P3136" s="112" t="s">
        <v>6399</v>
      </c>
    </row>
    <row r="3137" spans="2:16" ht="12.75">
      <c r="B3137" s="114" t="str">
        <f>INDEX(SUM!D:D,MATCH(SUM!$F$3,SUM!B:B,0),0)</f>
        <v>P085</v>
      </c>
      <c r="E3137" s="116">
        <v>2020</v>
      </c>
      <c r="F3137" s="112" t="s">
        <v>9305</v>
      </c>
      <c r="G3137" s="117" t="s">
        <v>16865</v>
      </c>
      <c r="H3137" s="114" t="s">
        <v>6745</v>
      </c>
      <c r="I3137" s="113">
        <f>'20'!O68</f>
        <v>0</v>
      </c>
      <c r="N3137" s="112" t="s">
        <v>6400</v>
      </c>
      <c r="O3137" s="112">
        <v>91211130341</v>
      </c>
      <c r="P3137" s="112" t="s">
        <v>6401</v>
      </c>
    </row>
    <row r="3138" spans="2:16" ht="12.75">
      <c r="B3138" s="114" t="str">
        <f>INDEX(SUM!D:D,MATCH(SUM!$F$3,SUM!B:B,0),0)</f>
        <v>P085</v>
      </c>
      <c r="E3138" s="116">
        <v>2020</v>
      </c>
      <c r="F3138" s="112" t="s">
        <v>9306</v>
      </c>
      <c r="G3138" s="117" t="s">
        <v>16866</v>
      </c>
      <c r="H3138" s="114" t="s">
        <v>6745</v>
      </c>
      <c r="I3138" s="113">
        <f>'20'!O69</f>
        <v>0</v>
      </c>
      <c r="N3138" s="112" t="s">
        <v>6402</v>
      </c>
      <c r="O3138" s="112">
        <v>91211130342</v>
      </c>
      <c r="P3138" s="112" t="s">
        <v>6403</v>
      </c>
    </row>
    <row r="3139" spans="2:16" ht="12.75">
      <c r="B3139" s="114" t="str">
        <f>INDEX(SUM!D:D,MATCH(SUM!$F$3,SUM!B:B,0),0)</f>
        <v>P085</v>
      </c>
      <c r="E3139" s="116">
        <v>2020</v>
      </c>
      <c r="F3139" s="112" t="s">
        <v>9307</v>
      </c>
      <c r="G3139" s="117" t="s">
        <v>16867</v>
      </c>
      <c r="H3139" s="114" t="s">
        <v>6745</v>
      </c>
      <c r="I3139" s="113">
        <f>'20'!O70</f>
        <v>0</v>
      </c>
      <c r="N3139" s="112" t="s">
        <v>6404</v>
      </c>
      <c r="O3139" s="112">
        <v>91211130343</v>
      </c>
      <c r="P3139" s="112" t="s">
        <v>6405</v>
      </c>
    </row>
    <row r="3140" spans="2:16" ht="12.75">
      <c r="B3140" s="114" t="str">
        <f>INDEX(SUM!D:D,MATCH(SUM!$F$3,SUM!B:B,0),0)</f>
        <v>P085</v>
      </c>
      <c r="E3140" s="116">
        <v>2020</v>
      </c>
      <c r="F3140" s="112" t="s">
        <v>9308</v>
      </c>
      <c r="G3140" s="117" t="s">
        <v>16868</v>
      </c>
      <c r="H3140" s="114" t="s">
        <v>6745</v>
      </c>
      <c r="I3140" s="113">
        <f>'20'!O71</f>
        <v>0</v>
      </c>
      <c r="N3140" s="112" t="s">
        <v>6406</v>
      </c>
      <c r="O3140" s="112">
        <v>91211130344</v>
      </c>
      <c r="P3140" s="112" t="s">
        <v>6407</v>
      </c>
    </row>
    <row r="3141" spans="2:16" ht="12.75">
      <c r="B3141" s="114" t="str">
        <f>INDEX(SUM!D:D,MATCH(SUM!$F$3,SUM!B:B,0),0)</f>
        <v>P085</v>
      </c>
      <c r="E3141" s="116">
        <v>2020</v>
      </c>
      <c r="F3141" s="112" t="s">
        <v>9309</v>
      </c>
      <c r="G3141" s="117" t="s">
        <v>16869</v>
      </c>
      <c r="H3141" s="114" t="s">
        <v>6745</v>
      </c>
      <c r="I3141" s="113">
        <f>'20'!O72</f>
        <v>0</v>
      </c>
      <c r="N3141" s="112" t="s">
        <v>6408</v>
      </c>
      <c r="O3141" s="112">
        <v>91211180111</v>
      </c>
      <c r="P3141" s="112" t="s">
        <v>6409</v>
      </c>
    </row>
    <row r="3142" spans="2:16" ht="12.75">
      <c r="B3142" s="114" t="str">
        <f>INDEX(SUM!D:D,MATCH(SUM!$F$3,SUM!B:B,0),0)</f>
        <v>P085</v>
      </c>
      <c r="E3142" s="116">
        <v>2020</v>
      </c>
      <c r="F3142" s="112" t="s">
        <v>9310</v>
      </c>
      <c r="G3142" s="117" t="s">
        <v>16870</v>
      </c>
      <c r="H3142" s="114" t="s">
        <v>6745</v>
      </c>
      <c r="I3142" s="113">
        <f>'20'!O73</f>
        <v>0</v>
      </c>
      <c r="N3142" s="112" t="s">
        <v>6410</v>
      </c>
      <c r="O3142" s="112">
        <v>91211180112</v>
      </c>
      <c r="P3142" s="112" t="s">
        <v>6411</v>
      </c>
    </row>
    <row r="3143" spans="2:16" ht="12.75">
      <c r="B3143" s="114" t="str">
        <f>INDEX(SUM!D:D,MATCH(SUM!$F$3,SUM!B:B,0),0)</f>
        <v>P085</v>
      </c>
      <c r="E3143" s="116">
        <v>2020</v>
      </c>
      <c r="F3143" s="112" t="s">
        <v>9311</v>
      </c>
      <c r="G3143" s="117" t="s">
        <v>16871</v>
      </c>
      <c r="H3143" s="114" t="s">
        <v>6745</v>
      </c>
      <c r="I3143" s="113">
        <f>'20'!O74</f>
        <v>0</v>
      </c>
      <c r="N3143" s="112" t="s">
        <v>6412</v>
      </c>
      <c r="O3143" s="112">
        <v>91211180113</v>
      </c>
      <c r="P3143" s="112" t="s">
        <v>6413</v>
      </c>
    </row>
    <row r="3144" spans="2:16" ht="12.75">
      <c r="B3144" s="114" t="str">
        <f>INDEX(SUM!D:D,MATCH(SUM!$F$3,SUM!B:B,0),0)</f>
        <v>P085</v>
      </c>
      <c r="E3144" s="116">
        <v>2020</v>
      </c>
      <c r="F3144" s="112" t="s">
        <v>9312</v>
      </c>
      <c r="G3144" s="117" t="s">
        <v>16872</v>
      </c>
      <c r="H3144" s="114" t="s">
        <v>6745</v>
      </c>
      <c r="I3144" s="113">
        <f>'20'!O75</f>
        <v>0</v>
      </c>
      <c r="N3144" s="112" t="s">
        <v>6414</v>
      </c>
      <c r="O3144" s="112">
        <v>91211180114</v>
      </c>
      <c r="P3144" s="112" t="s">
        <v>6415</v>
      </c>
    </row>
    <row r="3145" spans="2:16" ht="12.75">
      <c r="B3145" s="114" t="str">
        <f>INDEX(SUM!D:D,MATCH(SUM!$F$3,SUM!B:B,0),0)</f>
        <v>P085</v>
      </c>
      <c r="E3145" s="116">
        <v>2020</v>
      </c>
      <c r="F3145" s="112" t="s">
        <v>9313</v>
      </c>
      <c r="G3145" s="117" t="s">
        <v>16873</v>
      </c>
      <c r="H3145" s="114" t="s">
        <v>6745</v>
      </c>
      <c r="I3145" s="113">
        <f>'20'!O76</f>
        <v>0</v>
      </c>
      <c r="N3145" s="112" t="s">
        <v>6416</v>
      </c>
      <c r="O3145" s="112">
        <v>91211180141</v>
      </c>
      <c r="P3145" s="112" t="s">
        <v>6417</v>
      </c>
    </row>
    <row r="3146" spans="2:16" ht="12.75">
      <c r="B3146" s="114" t="str">
        <f>INDEX(SUM!D:D,MATCH(SUM!$F$3,SUM!B:B,0),0)</f>
        <v>P085</v>
      </c>
      <c r="E3146" s="116">
        <v>2020</v>
      </c>
      <c r="F3146" s="112" t="s">
        <v>9314</v>
      </c>
      <c r="G3146" s="117" t="s">
        <v>16874</v>
      </c>
      <c r="H3146" s="114" t="s">
        <v>6745</v>
      </c>
      <c r="I3146" s="113">
        <f>'20'!O77</f>
        <v>0</v>
      </c>
      <c r="N3146" s="112" t="s">
        <v>6418</v>
      </c>
      <c r="O3146" s="112">
        <v>91211180142</v>
      </c>
      <c r="P3146" s="112" t="s">
        <v>6419</v>
      </c>
    </row>
    <row r="3147" spans="2:16" ht="12.75">
      <c r="B3147" s="114" t="str">
        <f>INDEX(SUM!D:D,MATCH(SUM!$F$3,SUM!B:B,0),0)</f>
        <v>P085</v>
      </c>
      <c r="E3147" s="116">
        <v>2020</v>
      </c>
      <c r="F3147" s="112" t="s">
        <v>9315</v>
      </c>
      <c r="G3147" s="117" t="s">
        <v>16875</v>
      </c>
      <c r="H3147" s="114" t="s">
        <v>6745</v>
      </c>
      <c r="I3147" s="113">
        <f>'20'!O78</f>
        <v>0</v>
      </c>
      <c r="N3147" s="112" t="s">
        <v>6420</v>
      </c>
      <c r="O3147" s="112">
        <v>91211180143</v>
      </c>
      <c r="P3147" s="112" t="s">
        <v>6421</v>
      </c>
    </row>
    <row r="3148" spans="2:16" ht="12.75">
      <c r="B3148" s="114" t="str">
        <f>INDEX(SUM!D:D,MATCH(SUM!$F$3,SUM!B:B,0),0)</f>
        <v>P085</v>
      </c>
      <c r="E3148" s="116">
        <v>2020</v>
      </c>
      <c r="F3148" s="112" t="s">
        <v>9316</v>
      </c>
      <c r="G3148" s="117" t="s">
        <v>16876</v>
      </c>
      <c r="H3148" s="114" t="s">
        <v>6745</v>
      </c>
      <c r="I3148" s="113">
        <f>'20'!O79</f>
        <v>0</v>
      </c>
      <c r="N3148" s="112" t="s">
        <v>6422</v>
      </c>
      <c r="O3148" s="112">
        <v>91211180144</v>
      </c>
      <c r="P3148" s="112" t="s">
        <v>6423</v>
      </c>
    </row>
    <row r="3149" spans="2:16" ht="12.75">
      <c r="B3149" s="114" t="str">
        <f>INDEX(SUM!D:D,MATCH(SUM!$F$3,SUM!B:B,0),0)</f>
        <v>P085</v>
      </c>
      <c r="E3149" s="116">
        <v>2020</v>
      </c>
      <c r="F3149" s="112" t="s">
        <v>9317</v>
      </c>
      <c r="G3149" s="117" t="s">
        <v>16877</v>
      </c>
      <c r="H3149" s="114" t="s">
        <v>6745</v>
      </c>
      <c r="I3149" s="113">
        <f>'20'!O80</f>
        <v>0</v>
      </c>
      <c r="N3149" s="112" t="s">
        <v>6424</v>
      </c>
      <c r="O3149" s="112">
        <v>91211180231</v>
      </c>
      <c r="P3149" s="112" t="s">
        <v>6425</v>
      </c>
    </row>
    <row r="3150" spans="2:16" ht="12.75">
      <c r="B3150" s="114" t="str">
        <f>INDEX(SUM!D:D,MATCH(SUM!$F$3,SUM!B:B,0),0)</f>
        <v>P085</v>
      </c>
      <c r="E3150" s="116">
        <v>2020</v>
      </c>
      <c r="F3150" s="112" t="s">
        <v>9318</v>
      </c>
      <c r="G3150" s="117" t="s">
        <v>16878</v>
      </c>
      <c r="H3150" s="114" t="s">
        <v>6745</v>
      </c>
      <c r="I3150" s="113">
        <f>'20'!O81</f>
        <v>0</v>
      </c>
      <c r="N3150" s="112" t="s">
        <v>6426</v>
      </c>
      <c r="O3150" s="112">
        <v>91211180232</v>
      </c>
      <c r="P3150" s="112" t="s">
        <v>6427</v>
      </c>
    </row>
    <row r="3151" spans="2:16" ht="12.75">
      <c r="B3151" s="114" t="str">
        <f>INDEX(SUM!D:D,MATCH(SUM!$F$3,SUM!B:B,0),0)</f>
        <v>P085</v>
      </c>
      <c r="E3151" s="116">
        <v>2020</v>
      </c>
      <c r="F3151" s="112" t="s">
        <v>9319</v>
      </c>
      <c r="G3151" s="117" t="s">
        <v>16879</v>
      </c>
      <c r="H3151" s="114" t="s">
        <v>6745</v>
      </c>
      <c r="I3151" s="113">
        <f>'20'!O82</f>
        <v>0</v>
      </c>
      <c r="N3151" s="112" t="s">
        <v>6428</v>
      </c>
      <c r="O3151" s="112">
        <v>91211180233</v>
      </c>
      <c r="P3151" s="112" t="s">
        <v>6429</v>
      </c>
    </row>
    <row r="3152" spans="2:16" ht="12.75">
      <c r="B3152" s="114" t="str">
        <f>INDEX(SUM!D:D,MATCH(SUM!$F$3,SUM!B:B,0),0)</f>
        <v>P085</v>
      </c>
      <c r="E3152" s="116">
        <v>2020</v>
      </c>
      <c r="F3152" s="112" t="s">
        <v>9320</v>
      </c>
      <c r="G3152" s="117" t="s">
        <v>16880</v>
      </c>
      <c r="H3152" s="114" t="s">
        <v>6745</v>
      </c>
      <c r="I3152" s="113">
        <f>'20'!O83</f>
        <v>0</v>
      </c>
      <c r="N3152" s="112" t="s">
        <v>6430</v>
      </c>
      <c r="O3152" s="112">
        <v>91211180234</v>
      </c>
      <c r="P3152" s="112" t="s">
        <v>6431</v>
      </c>
    </row>
    <row r="3153" spans="2:16" ht="12.75">
      <c r="B3153" s="114" t="str">
        <f>INDEX(SUM!D:D,MATCH(SUM!$F$3,SUM!B:B,0),0)</f>
        <v>P085</v>
      </c>
      <c r="E3153" s="116">
        <v>2020</v>
      </c>
      <c r="F3153" s="112" t="s">
        <v>9321</v>
      </c>
      <c r="G3153" s="117" t="s">
        <v>16881</v>
      </c>
      <c r="H3153" s="114" t="s">
        <v>6745</v>
      </c>
      <c r="I3153" s="113">
        <f>'20'!O84</f>
        <v>0</v>
      </c>
      <c r="N3153" s="112" t="s">
        <v>6432</v>
      </c>
      <c r="O3153" s="112">
        <v>91211180241</v>
      </c>
      <c r="P3153" s="112" t="s">
        <v>6433</v>
      </c>
    </row>
    <row r="3154" spans="2:16" ht="12.75">
      <c r="B3154" s="114" t="str">
        <f>INDEX(SUM!D:D,MATCH(SUM!$F$3,SUM!B:B,0),0)</f>
        <v>P085</v>
      </c>
      <c r="E3154" s="116">
        <v>2020</v>
      </c>
      <c r="F3154" s="112" t="s">
        <v>9322</v>
      </c>
      <c r="G3154" s="117" t="s">
        <v>16882</v>
      </c>
      <c r="H3154" s="114" t="s">
        <v>6745</v>
      </c>
      <c r="I3154" s="113">
        <f>'20'!O85</f>
        <v>0</v>
      </c>
      <c r="N3154" s="112" t="s">
        <v>6434</v>
      </c>
      <c r="O3154" s="112">
        <v>91211200000</v>
      </c>
      <c r="P3154" s="112" t="s">
        <v>6435</v>
      </c>
    </row>
    <row r="3155" spans="2:16" ht="12.75">
      <c r="B3155" s="114" t="str">
        <f>INDEX(SUM!D:D,MATCH(SUM!$F$3,SUM!B:B,0),0)</f>
        <v>P085</v>
      </c>
      <c r="E3155" s="116">
        <v>2020</v>
      </c>
      <c r="F3155" s="112" t="s">
        <v>9323</v>
      </c>
      <c r="G3155" s="117" t="s">
        <v>16883</v>
      </c>
      <c r="H3155" s="114" t="s">
        <v>6745</v>
      </c>
      <c r="I3155" s="113">
        <f>'20'!O86</f>
        <v>0</v>
      </c>
      <c r="N3155" s="112" t="s">
        <v>6436</v>
      </c>
      <c r="O3155" s="112">
        <v>91211210111</v>
      </c>
      <c r="P3155" s="112" t="s">
        <v>6437</v>
      </c>
    </row>
    <row r="3156" spans="2:16" ht="12.75">
      <c r="B3156" s="114" t="str">
        <f>INDEX(SUM!D:D,MATCH(SUM!$F$3,SUM!B:B,0),0)</f>
        <v>P085</v>
      </c>
      <c r="E3156" s="116">
        <v>2020</v>
      </c>
      <c r="F3156" s="112" t="s">
        <v>9324</v>
      </c>
      <c r="G3156" s="117" t="s">
        <v>16884</v>
      </c>
      <c r="H3156" s="114" t="s">
        <v>6745</v>
      </c>
      <c r="I3156" s="113">
        <f>'20'!O87</f>
        <v>0</v>
      </c>
      <c r="N3156" s="112" t="s">
        <v>6438</v>
      </c>
      <c r="O3156" s="112">
        <v>91211210112</v>
      </c>
      <c r="P3156" s="112" t="s">
        <v>6439</v>
      </c>
    </row>
    <row r="3157" spans="2:16" ht="12.75">
      <c r="B3157" s="114" t="str">
        <f>INDEX(SUM!D:D,MATCH(SUM!$F$3,SUM!B:B,0),0)</f>
        <v>P085</v>
      </c>
      <c r="E3157" s="116">
        <v>2020</v>
      </c>
      <c r="F3157" s="112" t="s">
        <v>9325</v>
      </c>
      <c r="G3157" s="117" t="s">
        <v>16885</v>
      </c>
      <c r="H3157" s="114" t="s">
        <v>6745</v>
      </c>
      <c r="I3157" s="113">
        <f>'20'!O88</f>
        <v>0</v>
      </c>
      <c r="N3157" s="112" t="s">
        <v>6440</v>
      </c>
      <c r="O3157" s="112">
        <v>91211210113</v>
      </c>
      <c r="P3157" s="112" t="s">
        <v>6441</v>
      </c>
    </row>
    <row r="3158" spans="2:16" ht="12.75">
      <c r="B3158" s="114" t="str">
        <f>INDEX(SUM!D:D,MATCH(SUM!$F$3,SUM!B:B,0),0)</f>
        <v>P085</v>
      </c>
      <c r="E3158" s="116">
        <v>2020</v>
      </c>
      <c r="F3158" s="112" t="s">
        <v>9326</v>
      </c>
      <c r="G3158" s="117" t="s">
        <v>16886</v>
      </c>
      <c r="H3158" s="114" t="s">
        <v>6745</v>
      </c>
      <c r="I3158" s="113">
        <f>'20'!O89</f>
        <v>0</v>
      </c>
      <c r="N3158" s="112" t="s">
        <v>6442</v>
      </c>
      <c r="O3158" s="112">
        <v>91211210114</v>
      </c>
      <c r="P3158" s="112" t="s">
        <v>6443</v>
      </c>
    </row>
    <row r="3159" spans="2:16" ht="12.75">
      <c r="B3159" s="114" t="str">
        <f>INDEX(SUM!D:D,MATCH(SUM!$F$3,SUM!B:B,0),0)</f>
        <v>P085</v>
      </c>
      <c r="E3159" s="116">
        <v>2020</v>
      </c>
      <c r="F3159" s="112" t="s">
        <v>9327</v>
      </c>
      <c r="G3159" s="117" t="s">
        <v>16887</v>
      </c>
      <c r="H3159" s="114" t="s">
        <v>6745</v>
      </c>
      <c r="I3159" s="113">
        <f>'20'!O90</f>
        <v>0</v>
      </c>
      <c r="N3159" s="112" t="s">
        <v>6444</v>
      </c>
      <c r="O3159" s="112">
        <v>91211210411</v>
      </c>
      <c r="P3159" s="112" t="s">
        <v>6445</v>
      </c>
    </row>
    <row r="3160" spans="2:16" ht="12.75">
      <c r="B3160" s="114" t="str">
        <f>INDEX(SUM!D:D,MATCH(SUM!$F$3,SUM!B:B,0),0)</f>
        <v>P085</v>
      </c>
      <c r="E3160" s="116">
        <v>2020</v>
      </c>
      <c r="F3160" s="112" t="s">
        <v>9328</v>
      </c>
      <c r="G3160" s="117" t="s">
        <v>16888</v>
      </c>
      <c r="H3160" s="114" t="s">
        <v>6745</v>
      </c>
      <c r="I3160" s="113">
        <f>'20'!O91</f>
        <v>0</v>
      </c>
      <c r="N3160" s="112" t="s">
        <v>6446</v>
      </c>
      <c r="O3160" s="112">
        <v>91211210412</v>
      </c>
      <c r="P3160" s="112" t="s">
        <v>6447</v>
      </c>
    </row>
    <row r="3161" spans="2:16" ht="12.75">
      <c r="B3161" s="114" t="str">
        <f>INDEX(SUM!D:D,MATCH(SUM!$F$3,SUM!B:B,0),0)</f>
        <v>P085</v>
      </c>
      <c r="E3161" s="116">
        <v>2020</v>
      </c>
      <c r="F3161" s="112" t="s">
        <v>9329</v>
      </c>
      <c r="G3161" s="117" t="s">
        <v>16889</v>
      </c>
      <c r="H3161" s="114" t="s">
        <v>6745</v>
      </c>
      <c r="I3161" s="113">
        <f>'20'!O92</f>
        <v>0</v>
      </c>
      <c r="N3161" s="112" t="s">
        <v>6448</v>
      </c>
      <c r="O3161" s="112">
        <v>91211210413</v>
      </c>
      <c r="P3161" s="112" t="s">
        <v>6449</v>
      </c>
    </row>
    <row r="3162" spans="2:16" ht="12.75">
      <c r="B3162" s="114" t="str">
        <f>INDEX(SUM!D:D,MATCH(SUM!$F$3,SUM!B:B,0),0)</f>
        <v>P085</v>
      </c>
      <c r="E3162" s="116">
        <v>2020</v>
      </c>
      <c r="F3162" s="112" t="s">
        <v>9330</v>
      </c>
      <c r="G3162" s="117" t="s">
        <v>16890</v>
      </c>
      <c r="H3162" s="114" t="s">
        <v>6745</v>
      </c>
      <c r="I3162" s="113">
        <f>'20'!O93</f>
        <v>0</v>
      </c>
      <c r="N3162" s="112" t="s">
        <v>6450</v>
      </c>
      <c r="O3162" s="112">
        <v>91211210414</v>
      </c>
      <c r="P3162" s="112" t="s">
        <v>6451</v>
      </c>
    </row>
    <row r="3163" spans="2:16" ht="12.75">
      <c r="B3163" s="114" t="str">
        <f>INDEX(SUM!D:D,MATCH(SUM!$F$3,SUM!B:B,0),0)</f>
        <v>P085</v>
      </c>
      <c r="E3163" s="116">
        <v>2020</v>
      </c>
      <c r="F3163" s="112" t="s">
        <v>9331</v>
      </c>
      <c r="G3163" s="117" t="s">
        <v>16891</v>
      </c>
      <c r="H3163" s="114" t="s">
        <v>6745</v>
      </c>
      <c r="I3163" s="113">
        <f>'20'!O94</f>
        <v>0</v>
      </c>
      <c r="N3163" s="112" t="s">
        <v>6452</v>
      </c>
      <c r="O3163" s="112">
        <v>91211210511</v>
      </c>
      <c r="P3163" s="112" t="s">
        <v>6453</v>
      </c>
    </row>
    <row r="3164" spans="2:16" ht="12.75">
      <c r="B3164" s="114" t="str">
        <f>INDEX(SUM!D:D,MATCH(SUM!$F$3,SUM!B:B,0),0)</f>
        <v>P085</v>
      </c>
      <c r="E3164" s="116">
        <v>2020</v>
      </c>
      <c r="F3164" s="112" t="s">
        <v>9332</v>
      </c>
      <c r="G3164" s="117" t="s">
        <v>16892</v>
      </c>
      <c r="H3164" s="114" t="s">
        <v>6745</v>
      </c>
      <c r="I3164" s="113">
        <f>'20'!O95</f>
        <v>0</v>
      </c>
      <c r="N3164" s="112" t="s">
        <v>6454</v>
      </c>
      <c r="O3164" s="112">
        <v>91211210512</v>
      </c>
      <c r="P3164" s="112" t="s">
        <v>6455</v>
      </c>
    </row>
    <row r="3165" spans="2:16" ht="12.75">
      <c r="B3165" s="114" t="str">
        <f>INDEX(SUM!D:D,MATCH(SUM!$F$3,SUM!B:B,0),0)</f>
        <v>P085</v>
      </c>
      <c r="E3165" s="116">
        <v>2020</v>
      </c>
      <c r="F3165" s="112" t="s">
        <v>9333</v>
      </c>
      <c r="G3165" s="117" t="s">
        <v>16893</v>
      </c>
      <c r="H3165" s="114" t="s">
        <v>6745</v>
      </c>
      <c r="I3165" s="113">
        <f>'20'!O96</f>
        <v>0</v>
      </c>
      <c r="N3165" s="112" t="s">
        <v>6456</v>
      </c>
      <c r="O3165" s="112">
        <v>91211210513</v>
      </c>
      <c r="P3165" s="112" t="s">
        <v>6457</v>
      </c>
    </row>
    <row r="3166" spans="2:16" ht="12.75">
      <c r="B3166" s="114" t="str">
        <f>INDEX(SUM!D:D,MATCH(SUM!$F$3,SUM!B:B,0),0)</f>
        <v>P085</v>
      </c>
      <c r="E3166" s="116">
        <v>2020</v>
      </c>
      <c r="F3166" s="112" t="s">
        <v>9334</v>
      </c>
      <c r="G3166" s="117" t="s">
        <v>16894</v>
      </c>
      <c r="H3166" s="114" t="s">
        <v>6745</v>
      </c>
      <c r="I3166" s="113">
        <f>'20'!O97</f>
        <v>0</v>
      </c>
      <c r="N3166" s="112" t="s">
        <v>6458</v>
      </c>
      <c r="O3166" s="112">
        <v>91211210514</v>
      </c>
      <c r="P3166" s="112" t="s">
        <v>6459</v>
      </c>
    </row>
    <row r="3167" spans="2:16" ht="12.75">
      <c r="B3167" s="114" t="str">
        <f>INDEX(SUM!D:D,MATCH(SUM!$F$3,SUM!B:B,0),0)</f>
        <v>P085</v>
      </c>
      <c r="E3167" s="116">
        <v>2020</v>
      </c>
      <c r="F3167" s="112" t="s">
        <v>9335</v>
      </c>
      <c r="G3167" s="117" t="s">
        <v>16895</v>
      </c>
      <c r="H3167" s="114" t="s">
        <v>6745</v>
      </c>
      <c r="I3167" s="113">
        <f>'20'!O98</f>
        <v>0</v>
      </c>
      <c r="N3167" s="112" t="s">
        <v>6460</v>
      </c>
      <c r="O3167" s="112">
        <v>91211220111</v>
      </c>
      <c r="P3167" s="112" t="s">
        <v>6461</v>
      </c>
    </row>
    <row r="3168" spans="2:16" ht="12.75">
      <c r="B3168" s="114" t="str">
        <f>INDEX(SUM!D:D,MATCH(SUM!$F$3,SUM!B:B,0),0)</f>
        <v>P085</v>
      </c>
      <c r="E3168" s="116">
        <v>2020</v>
      </c>
      <c r="F3168" s="112" t="s">
        <v>9336</v>
      </c>
      <c r="G3168" s="117" t="s">
        <v>16896</v>
      </c>
      <c r="H3168" s="114" t="s">
        <v>6745</v>
      </c>
      <c r="I3168" s="113">
        <f>'20'!O99</f>
        <v>0</v>
      </c>
      <c r="N3168" s="112" t="s">
        <v>6462</v>
      </c>
      <c r="O3168" s="112">
        <v>91211220112</v>
      </c>
      <c r="P3168" s="112" t="s">
        <v>6463</v>
      </c>
    </row>
    <row r="3169" spans="2:16" ht="12.75">
      <c r="B3169" s="114" t="str">
        <f>INDEX(SUM!D:D,MATCH(SUM!$F$3,SUM!B:B,0),0)</f>
        <v>P085</v>
      </c>
      <c r="E3169" s="116">
        <v>2020</v>
      </c>
      <c r="F3169" s="112" t="s">
        <v>9337</v>
      </c>
      <c r="G3169" s="117" t="s">
        <v>16897</v>
      </c>
      <c r="H3169" s="114" t="s">
        <v>6745</v>
      </c>
      <c r="I3169" s="113">
        <f>'20'!O100</f>
        <v>0</v>
      </c>
      <c r="N3169" s="112" t="s">
        <v>6464</v>
      </c>
      <c r="O3169" s="112">
        <v>91211220113</v>
      </c>
      <c r="P3169" s="112" t="s">
        <v>6465</v>
      </c>
    </row>
    <row r="3170" spans="5:16" ht="12.75">
      <c r="E3170" s="116"/>
      <c r="N3170" s="112" t="s">
        <v>6466</v>
      </c>
      <c r="O3170" s="112">
        <v>91211220114</v>
      </c>
      <c r="P3170" s="112" t="s">
        <v>6467</v>
      </c>
    </row>
    <row r="3171" spans="2:16" ht="12.75">
      <c r="B3171" s="114" t="str">
        <f>INDEX(SUM!D:D,MATCH(SUM!$F$3,SUM!B:B,0),0)</f>
        <v>P085</v>
      </c>
      <c r="E3171" s="116">
        <v>2020</v>
      </c>
      <c r="F3171" s="112" t="s">
        <v>9338</v>
      </c>
      <c r="G3171" s="117" t="s">
        <v>15638</v>
      </c>
      <c r="H3171" s="114" t="s">
        <v>16898</v>
      </c>
      <c r="I3171" s="113" t="str">
        <f>'21'!B11</f>
        <v>UNIDADE MISTA JOANA AMÉLIA CAVALCANTI</v>
      </c>
      <c r="N3171" s="112" t="s">
        <v>6468</v>
      </c>
      <c r="O3171" s="112">
        <v>91211300000</v>
      </c>
      <c r="P3171" s="112" t="s">
        <v>6469</v>
      </c>
    </row>
    <row r="3172" spans="2:16" ht="12.75">
      <c r="B3172" s="114" t="str">
        <f>INDEX(SUM!D:D,MATCH(SUM!$F$3,SUM!B:B,0),0)</f>
        <v>P085</v>
      </c>
      <c r="E3172" s="116">
        <v>2020</v>
      </c>
      <c r="F3172" s="112" t="s">
        <v>9339</v>
      </c>
      <c r="G3172" s="117" t="s">
        <v>15639</v>
      </c>
      <c r="H3172" s="114" t="s">
        <v>16898</v>
      </c>
      <c r="I3172" s="113">
        <f>'21'!B12</f>
        <v>0</v>
      </c>
      <c r="N3172" s="112" t="s">
        <v>6470</v>
      </c>
      <c r="O3172" s="112">
        <v>91211380111</v>
      </c>
      <c r="P3172" s="112" t="s">
        <v>6471</v>
      </c>
    </row>
    <row r="3173" spans="2:16" ht="12.75">
      <c r="B3173" s="114" t="str">
        <f>INDEX(SUM!D:D,MATCH(SUM!$F$3,SUM!B:B,0),0)</f>
        <v>P085</v>
      </c>
      <c r="E3173" s="116">
        <v>2020</v>
      </c>
      <c r="F3173" s="112" t="s">
        <v>9340</v>
      </c>
      <c r="G3173" s="117" t="s">
        <v>15640</v>
      </c>
      <c r="H3173" s="114" t="s">
        <v>16898</v>
      </c>
      <c r="I3173" s="113">
        <f>'21'!B13</f>
        <v>0</v>
      </c>
      <c r="N3173" s="112" t="s">
        <v>6472</v>
      </c>
      <c r="O3173" s="112">
        <v>91211380211</v>
      </c>
      <c r="P3173" s="112" t="s">
        <v>6473</v>
      </c>
    </row>
    <row r="3174" spans="2:16" ht="12.75">
      <c r="B3174" s="114" t="str">
        <f>INDEX(SUM!D:D,MATCH(SUM!$F$3,SUM!B:B,0),0)</f>
        <v>P085</v>
      </c>
      <c r="E3174" s="116">
        <v>2020</v>
      </c>
      <c r="F3174" s="112" t="s">
        <v>9341</v>
      </c>
      <c r="G3174" s="117" t="s">
        <v>15641</v>
      </c>
      <c r="H3174" s="114" t="s">
        <v>16898</v>
      </c>
      <c r="I3174" s="113">
        <f>'21'!B14</f>
        <v>0</v>
      </c>
      <c r="N3174" s="112" t="s">
        <v>6474</v>
      </c>
      <c r="O3174" s="112">
        <v>91211380311</v>
      </c>
      <c r="P3174" s="112" t="s">
        <v>6475</v>
      </c>
    </row>
    <row r="3175" spans="2:16" ht="12.75">
      <c r="B3175" s="114" t="str">
        <f>INDEX(SUM!D:D,MATCH(SUM!$F$3,SUM!B:B,0),0)</f>
        <v>P085</v>
      </c>
      <c r="E3175" s="116">
        <v>2020</v>
      </c>
      <c r="F3175" s="112" t="s">
        <v>9342</v>
      </c>
      <c r="G3175" s="117" t="s">
        <v>15642</v>
      </c>
      <c r="H3175" s="114" t="s">
        <v>16898</v>
      </c>
      <c r="I3175" s="113">
        <f>'21'!B15</f>
        <v>0</v>
      </c>
      <c r="N3175" s="112" t="s">
        <v>6476</v>
      </c>
      <c r="O3175" s="112">
        <v>91211380411</v>
      </c>
      <c r="P3175" s="112" t="s">
        <v>6477</v>
      </c>
    </row>
    <row r="3176" spans="2:16" ht="12.75">
      <c r="B3176" s="114" t="str">
        <f>INDEX(SUM!D:D,MATCH(SUM!$F$3,SUM!B:B,0),0)</f>
        <v>P085</v>
      </c>
      <c r="E3176" s="116">
        <v>2020</v>
      </c>
      <c r="F3176" s="112" t="s">
        <v>9343</v>
      </c>
      <c r="G3176" s="117" t="s">
        <v>15643</v>
      </c>
      <c r="H3176" s="114" t="s">
        <v>16898</v>
      </c>
      <c r="I3176" s="113">
        <f>'21'!B16</f>
        <v>0</v>
      </c>
      <c r="N3176" s="112" t="s">
        <v>6478</v>
      </c>
      <c r="O3176" s="112">
        <v>91211389911</v>
      </c>
      <c r="P3176" s="112" t="s">
        <v>6479</v>
      </c>
    </row>
    <row r="3177" spans="2:16" ht="12.75">
      <c r="B3177" s="114" t="str">
        <f>INDEX(SUM!D:D,MATCH(SUM!$F$3,SUM!B:B,0),0)</f>
        <v>P085</v>
      </c>
      <c r="E3177" s="116">
        <v>2020</v>
      </c>
      <c r="F3177" s="112" t="s">
        <v>9344</v>
      </c>
      <c r="G3177" s="117" t="s">
        <v>15644</v>
      </c>
      <c r="H3177" s="114" t="s">
        <v>16898</v>
      </c>
      <c r="I3177" s="113">
        <f>'21'!B17</f>
        <v>0</v>
      </c>
      <c r="N3177" s="112" t="s">
        <v>6480</v>
      </c>
      <c r="O3177" s="112">
        <v>91217181011</v>
      </c>
      <c r="P3177" s="112" t="s">
        <v>6481</v>
      </c>
    </row>
    <row r="3178" spans="2:16" ht="12.75">
      <c r="B3178" s="114" t="str">
        <f>INDEX(SUM!D:D,MATCH(SUM!$F$3,SUM!B:B,0),0)</f>
        <v>P085</v>
      </c>
      <c r="E3178" s="116">
        <v>2020</v>
      </c>
      <c r="F3178" s="112" t="s">
        <v>9345</v>
      </c>
      <c r="G3178" s="117" t="s">
        <v>15645</v>
      </c>
      <c r="H3178" s="114" t="s">
        <v>16898</v>
      </c>
      <c r="I3178" s="113">
        <f>'21'!B18</f>
        <v>0</v>
      </c>
      <c r="N3178" s="112" t="s">
        <v>6482</v>
      </c>
      <c r="O3178" s="112">
        <v>91217181021</v>
      </c>
      <c r="P3178" s="112" t="s">
        <v>6483</v>
      </c>
    </row>
    <row r="3179" spans="2:16" ht="12.75">
      <c r="B3179" s="114" t="str">
        <f>INDEX(SUM!D:D,MATCH(SUM!$F$3,SUM!B:B,0),0)</f>
        <v>P085</v>
      </c>
      <c r="E3179" s="116">
        <v>2020</v>
      </c>
      <c r="F3179" s="112" t="s">
        <v>9346</v>
      </c>
      <c r="G3179" s="117" t="s">
        <v>15646</v>
      </c>
      <c r="H3179" s="114" t="s">
        <v>16898</v>
      </c>
      <c r="I3179" s="113">
        <f>'21'!B19</f>
        <v>0</v>
      </c>
      <c r="N3179" s="112" t="s">
        <v>6484</v>
      </c>
      <c r="O3179" s="112">
        <v>91217181031</v>
      </c>
      <c r="P3179" s="112" t="s">
        <v>6485</v>
      </c>
    </row>
    <row r="3180" spans="2:16" ht="12.75">
      <c r="B3180" s="114" t="str">
        <f>INDEX(SUM!D:D,MATCH(SUM!$F$3,SUM!B:B,0),0)</f>
        <v>P085</v>
      </c>
      <c r="E3180" s="116">
        <v>2020</v>
      </c>
      <c r="F3180" s="112" t="s">
        <v>9347</v>
      </c>
      <c r="G3180" s="117" t="s">
        <v>15647</v>
      </c>
      <c r="H3180" s="114" t="s">
        <v>16898</v>
      </c>
      <c r="I3180" s="113">
        <f>'21'!B20</f>
        <v>0</v>
      </c>
      <c r="N3180" s="112" t="s">
        <v>6486</v>
      </c>
      <c r="O3180" s="112">
        <v>91217181041</v>
      </c>
      <c r="P3180" s="112" t="s">
        <v>6487</v>
      </c>
    </row>
    <row r="3181" spans="2:16" ht="12.75">
      <c r="B3181" s="114" t="str">
        <f>INDEX(SUM!D:D,MATCH(SUM!$F$3,SUM!B:B,0),0)</f>
        <v>P085</v>
      </c>
      <c r="E3181" s="116">
        <v>2020</v>
      </c>
      <c r="F3181" s="112" t="s">
        <v>9348</v>
      </c>
      <c r="G3181" s="117" t="s">
        <v>15648</v>
      </c>
      <c r="H3181" s="114" t="s">
        <v>16898</v>
      </c>
      <c r="I3181" s="113">
        <f>'21'!B21</f>
        <v>0</v>
      </c>
      <c r="N3181" s="112" t="s">
        <v>6488</v>
      </c>
      <c r="O3181" s="112">
        <v>91217181051</v>
      </c>
      <c r="P3181" s="112" t="s">
        <v>6489</v>
      </c>
    </row>
    <row r="3182" spans="2:16" ht="12.75">
      <c r="B3182" s="114" t="str">
        <f>INDEX(SUM!D:D,MATCH(SUM!$F$3,SUM!B:B,0),0)</f>
        <v>P085</v>
      </c>
      <c r="E3182" s="116">
        <v>2020</v>
      </c>
      <c r="F3182" s="112" t="s">
        <v>9349</v>
      </c>
      <c r="G3182" s="117" t="s">
        <v>15649</v>
      </c>
      <c r="H3182" s="114" t="s">
        <v>16898</v>
      </c>
      <c r="I3182" s="113">
        <f>'21'!B22</f>
        <v>0</v>
      </c>
      <c r="N3182" s="112" t="s">
        <v>6490</v>
      </c>
      <c r="O3182" s="112">
        <v>91217181091</v>
      </c>
      <c r="P3182" s="112" t="s">
        <v>6491</v>
      </c>
    </row>
    <row r="3183" spans="2:16" ht="12.75">
      <c r="B3183" s="114" t="str">
        <f>INDEX(SUM!D:D,MATCH(SUM!$F$3,SUM!B:B,0),0)</f>
        <v>P085</v>
      </c>
      <c r="E3183" s="116">
        <v>2020</v>
      </c>
      <c r="F3183" s="112" t="s">
        <v>9350</v>
      </c>
      <c r="G3183" s="117" t="s">
        <v>15650</v>
      </c>
      <c r="H3183" s="114" t="s">
        <v>16898</v>
      </c>
      <c r="I3183" s="113">
        <f>'21'!B23</f>
        <v>0</v>
      </c>
      <c r="N3183" s="112" t="s">
        <v>6492</v>
      </c>
      <c r="O3183" s="112">
        <v>91217281011</v>
      </c>
      <c r="P3183" s="112" t="s">
        <v>6493</v>
      </c>
    </row>
    <row r="3184" spans="2:16" ht="12.75">
      <c r="B3184" s="114" t="str">
        <f>INDEX(SUM!D:D,MATCH(SUM!$F$3,SUM!B:B,0),0)</f>
        <v>P085</v>
      </c>
      <c r="E3184" s="116">
        <v>2020</v>
      </c>
      <c r="F3184" s="112" t="s">
        <v>9351</v>
      </c>
      <c r="G3184" s="117" t="s">
        <v>15651</v>
      </c>
      <c r="H3184" s="114" t="s">
        <v>16898</v>
      </c>
      <c r="I3184" s="113">
        <f>'21'!B24</f>
        <v>0</v>
      </c>
      <c r="N3184" s="112" t="s">
        <v>6494</v>
      </c>
      <c r="O3184" s="112">
        <v>91217281021</v>
      </c>
      <c r="P3184" s="112" t="s">
        <v>6495</v>
      </c>
    </row>
    <row r="3185" spans="2:16" ht="12.75">
      <c r="B3185" s="114" t="str">
        <f>INDEX(SUM!D:D,MATCH(SUM!$F$3,SUM!B:B,0),0)</f>
        <v>P085</v>
      </c>
      <c r="E3185" s="116">
        <v>2020</v>
      </c>
      <c r="F3185" s="112" t="s">
        <v>9352</v>
      </c>
      <c r="G3185" s="117" t="s">
        <v>15652</v>
      </c>
      <c r="H3185" s="114" t="s">
        <v>16898</v>
      </c>
      <c r="I3185" s="113">
        <f>'21'!B25</f>
        <v>0</v>
      </c>
      <c r="N3185" s="112" t="s">
        <v>6496</v>
      </c>
      <c r="O3185" s="112">
        <v>91217281091</v>
      </c>
      <c r="P3185" s="112" t="s">
        <v>2853</v>
      </c>
    </row>
    <row r="3186" spans="2:16" ht="12.75">
      <c r="B3186" s="114" t="str">
        <f>INDEX(SUM!D:D,MATCH(SUM!$F$3,SUM!B:B,0),0)</f>
        <v>P085</v>
      </c>
      <c r="E3186" s="116">
        <v>2020</v>
      </c>
      <c r="F3186" s="112" t="s">
        <v>9353</v>
      </c>
      <c r="G3186" s="117" t="s">
        <v>15653</v>
      </c>
      <c r="H3186" s="114" t="s">
        <v>16898</v>
      </c>
      <c r="I3186" s="113">
        <f>'21'!B26</f>
        <v>0</v>
      </c>
      <c r="N3186" s="112" t="s">
        <v>6497</v>
      </c>
      <c r="O3186" s="112">
        <v>91217289911</v>
      </c>
      <c r="P3186" s="112" t="s">
        <v>6498</v>
      </c>
    </row>
    <row r="3187" spans="2:16" ht="12.75">
      <c r="B3187" s="114" t="str">
        <f>INDEX(SUM!D:D,MATCH(SUM!$F$3,SUM!B:B,0),0)</f>
        <v>P085</v>
      </c>
      <c r="E3187" s="116">
        <v>2020</v>
      </c>
      <c r="F3187" s="112" t="s">
        <v>9354</v>
      </c>
      <c r="G3187" s="117" t="s">
        <v>15654</v>
      </c>
      <c r="H3187" s="114" t="s">
        <v>16898</v>
      </c>
      <c r="I3187" s="113">
        <f>'21'!B27</f>
        <v>0</v>
      </c>
      <c r="N3187" s="112" t="s">
        <v>6499</v>
      </c>
      <c r="O3187" s="112">
        <v>91217380211</v>
      </c>
      <c r="P3187" s="112" t="s">
        <v>6500</v>
      </c>
    </row>
    <row r="3188" spans="2:16" ht="12.75">
      <c r="B3188" s="114" t="str">
        <f>INDEX(SUM!D:D,MATCH(SUM!$F$3,SUM!B:B,0),0)</f>
        <v>P085</v>
      </c>
      <c r="E3188" s="116">
        <v>2020</v>
      </c>
      <c r="F3188" s="112" t="s">
        <v>9355</v>
      </c>
      <c r="G3188" s="117" t="s">
        <v>15655</v>
      </c>
      <c r="H3188" s="114" t="s">
        <v>16898</v>
      </c>
      <c r="I3188" s="113">
        <f>'21'!B28</f>
        <v>0</v>
      </c>
      <c r="N3188" s="112" t="s">
        <v>6501</v>
      </c>
      <c r="O3188" s="112">
        <v>91217381011</v>
      </c>
      <c r="P3188" s="112" t="s">
        <v>6502</v>
      </c>
    </row>
    <row r="3189" spans="2:16" ht="12.75">
      <c r="B3189" s="114" t="str">
        <f>INDEX(SUM!D:D,MATCH(SUM!$F$3,SUM!B:B,0),0)</f>
        <v>P085</v>
      </c>
      <c r="E3189" s="116">
        <v>2020</v>
      </c>
      <c r="F3189" s="112" t="s">
        <v>9356</v>
      </c>
      <c r="G3189" s="117" t="s">
        <v>15656</v>
      </c>
      <c r="H3189" s="114" t="s">
        <v>16898</v>
      </c>
      <c r="I3189" s="113">
        <f>'21'!B29</f>
        <v>0</v>
      </c>
      <c r="N3189" s="112" t="s">
        <v>6503</v>
      </c>
      <c r="O3189" s="112">
        <v>91217381021</v>
      </c>
      <c r="P3189" s="112" t="s">
        <v>6504</v>
      </c>
    </row>
    <row r="3190" spans="2:16" ht="12.75">
      <c r="B3190" s="114" t="str">
        <f>INDEX(SUM!D:D,MATCH(SUM!$F$3,SUM!B:B,0),0)</f>
        <v>P085</v>
      </c>
      <c r="E3190" s="116">
        <v>2020</v>
      </c>
      <c r="F3190" s="112" t="s">
        <v>9357</v>
      </c>
      <c r="G3190" s="117" t="s">
        <v>15657</v>
      </c>
      <c r="H3190" s="114" t="s">
        <v>16898</v>
      </c>
      <c r="I3190" s="113">
        <f>'21'!B30</f>
        <v>0</v>
      </c>
      <c r="N3190" s="112" t="s">
        <v>6505</v>
      </c>
      <c r="O3190" s="112">
        <v>91217381091</v>
      </c>
      <c r="P3190" s="112" t="s">
        <v>6506</v>
      </c>
    </row>
    <row r="3191" spans="2:16" ht="12.75">
      <c r="B3191" s="114" t="str">
        <f>INDEX(SUM!D:D,MATCH(SUM!$F$3,SUM!B:B,0),0)</f>
        <v>P085</v>
      </c>
      <c r="E3191" s="116">
        <v>2020</v>
      </c>
      <c r="F3191" s="112" t="s">
        <v>9358</v>
      </c>
      <c r="G3191" s="117" t="s">
        <v>15658</v>
      </c>
      <c r="H3191" s="114" t="s">
        <v>16898</v>
      </c>
      <c r="I3191" s="113">
        <f>'21'!B31</f>
        <v>0</v>
      </c>
      <c r="N3191" s="112" t="s">
        <v>6507</v>
      </c>
      <c r="O3191" s="112">
        <v>91217389911</v>
      </c>
      <c r="P3191" s="112" t="s">
        <v>6508</v>
      </c>
    </row>
    <row r="3192" spans="2:16" ht="12.75">
      <c r="B3192" s="114" t="str">
        <f>INDEX(SUM!D:D,MATCH(SUM!$F$3,SUM!B:B,0),0)</f>
        <v>P085</v>
      </c>
      <c r="E3192" s="116">
        <v>2020</v>
      </c>
      <c r="F3192" s="112" t="s">
        <v>9359</v>
      </c>
      <c r="G3192" s="117" t="s">
        <v>15659</v>
      </c>
      <c r="H3192" s="114" t="s">
        <v>16898</v>
      </c>
      <c r="I3192" s="113">
        <f>'21'!B32</f>
        <v>0</v>
      </c>
      <c r="N3192" s="112" t="s">
        <v>6509</v>
      </c>
      <c r="O3192" s="112">
        <v>91217481011</v>
      </c>
      <c r="P3192" s="112" t="s">
        <v>6510</v>
      </c>
    </row>
    <row r="3193" spans="2:16" ht="12.75">
      <c r="B3193" s="114" t="str">
        <f>INDEX(SUM!D:D,MATCH(SUM!$F$3,SUM!B:B,0),0)</f>
        <v>P085</v>
      </c>
      <c r="E3193" s="116">
        <v>2020</v>
      </c>
      <c r="F3193" s="112" t="s">
        <v>9360</v>
      </c>
      <c r="G3193" s="117" t="s">
        <v>15660</v>
      </c>
      <c r="H3193" s="114" t="s">
        <v>16898</v>
      </c>
      <c r="I3193" s="113">
        <f>'21'!B33</f>
        <v>0</v>
      </c>
      <c r="N3193" s="112" t="s">
        <v>6511</v>
      </c>
      <c r="O3193" s="112">
        <v>91911120111</v>
      </c>
      <c r="P3193" s="112" t="s">
        <v>6512</v>
      </c>
    </row>
    <row r="3194" spans="2:16" ht="12.75">
      <c r="B3194" s="114" t="str">
        <f>INDEX(SUM!D:D,MATCH(SUM!$F$3,SUM!B:B,0),0)</f>
        <v>P085</v>
      </c>
      <c r="E3194" s="116">
        <v>2020</v>
      </c>
      <c r="F3194" s="112" t="s">
        <v>9361</v>
      </c>
      <c r="G3194" s="117" t="s">
        <v>15661</v>
      </c>
      <c r="H3194" s="114" t="s">
        <v>16898</v>
      </c>
      <c r="I3194" s="113">
        <f>'21'!B34</f>
        <v>0</v>
      </c>
      <c r="N3194" s="112" t="s">
        <v>6513</v>
      </c>
      <c r="O3194" s="112">
        <v>91911120112</v>
      </c>
      <c r="P3194" s="112" t="s">
        <v>6514</v>
      </c>
    </row>
    <row r="3195" spans="2:16" ht="12.75">
      <c r="B3195" s="114" t="str">
        <f>INDEX(SUM!D:D,MATCH(SUM!$F$3,SUM!B:B,0),0)</f>
        <v>P085</v>
      </c>
      <c r="E3195" s="116">
        <v>2020</v>
      </c>
      <c r="F3195" s="112" t="s">
        <v>9362</v>
      </c>
      <c r="G3195" s="117" t="s">
        <v>15662</v>
      </c>
      <c r="H3195" s="114" t="s">
        <v>16898</v>
      </c>
      <c r="I3195" s="113">
        <f>'21'!B35</f>
        <v>0</v>
      </c>
      <c r="N3195" s="112" t="s">
        <v>6515</v>
      </c>
      <c r="O3195" s="112">
        <v>91911120113</v>
      </c>
      <c r="P3195" s="112" t="s">
        <v>6516</v>
      </c>
    </row>
    <row r="3196" spans="2:16" ht="12.75">
      <c r="B3196" s="114" t="str">
        <f>INDEX(SUM!D:D,MATCH(SUM!$F$3,SUM!B:B,0),0)</f>
        <v>P085</v>
      </c>
      <c r="E3196" s="116">
        <v>2020</v>
      </c>
      <c r="F3196" s="112" t="s">
        <v>9363</v>
      </c>
      <c r="G3196" s="117" t="s">
        <v>15663</v>
      </c>
      <c r="H3196" s="114" t="s">
        <v>16898</v>
      </c>
      <c r="I3196" s="113">
        <f>'21'!B36</f>
        <v>0</v>
      </c>
      <c r="N3196" s="112" t="s">
        <v>6517</v>
      </c>
      <c r="O3196" s="112">
        <v>91911120114</v>
      </c>
      <c r="P3196" s="112" t="s">
        <v>6518</v>
      </c>
    </row>
    <row r="3197" spans="2:16" ht="12.75">
      <c r="B3197" s="114" t="str">
        <f>INDEX(SUM!D:D,MATCH(SUM!$F$3,SUM!B:B,0),0)</f>
        <v>P085</v>
      </c>
      <c r="E3197" s="116">
        <v>2020</v>
      </c>
      <c r="F3197" s="112" t="s">
        <v>9364</v>
      </c>
      <c r="G3197" s="117" t="s">
        <v>15664</v>
      </c>
      <c r="H3197" s="114" t="s">
        <v>16898</v>
      </c>
      <c r="I3197" s="113">
        <f>'21'!B37</f>
        <v>0</v>
      </c>
      <c r="N3197" s="112" t="s">
        <v>6519</v>
      </c>
      <c r="O3197" s="112">
        <v>91911130311</v>
      </c>
      <c r="P3197" s="112" t="s">
        <v>6520</v>
      </c>
    </row>
    <row r="3198" spans="2:16" ht="12.75">
      <c r="B3198" s="114" t="str">
        <f>INDEX(SUM!D:D,MATCH(SUM!$F$3,SUM!B:B,0),0)</f>
        <v>P085</v>
      </c>
      <c r="E3198" s="116">
        <v>2020</v>
      </c>
      <c r="F3198" s="112" t="s">
        <v>9365</v>
      </c>
      <c r="G3198" s="117" t="s">
        <v>15665</v>
      </c>
      <c r="H3198" s="114" t="s">
        <v>16898</v>
      </c>
      <c r="I3198" s="113">
        <f>'21'!B38</f>
        <v>0</v>
      </c>
      <c r="N3198" s="112" t="s">
        <v>6521</v>
      </c>
      <c r="O3198" s="112">
        <v>91911130312</v>
      </c>
      <c r="P3198" s="112" t="s">
        <v>6522</v>
      </c>
    </row>
    <row r="3199" spans="2:16" ht="12.75">
      <c r="B3199" s="114" t="str">
        <f>INDEX(SUM!D:D,MATCH(SUM!$F$3,SUM!B:B,0),0)</f>
        <v>P085</v>
      </c>
      <c r="E3199" s="116">
        <v>2020</v>
      </c>
      <c r="F3199" s="112" t="s">
        <v>9366</v>
      </c>
      <c r="G3199" s="117" t="s">
        <v>15666</v>
      </c>
      <c r="H3199" s="114" t="s">
        <v>16898</v>
      </c>
      <c r="I3199" s="113">
        <f>'21'!B39</f>
        <v>0</v>
      </c>
      <c r="N3199" s="112" t="s">
        <v>6523</v>
      </c>
      <c r="O3199" s="112">
        <v>91911130313</v>
      </c>
      <c r="P3199" s="112" t="s">
        <v>6524</v>
      </c>
    </row>
    <row r="3200" spans="2:16" ht="12.75">
      <c r="B3200" s="114" t="str">
        <f>INDEX(SUM!D:D,MATCH(SUM!$F$3,SUM!B:B,0),0)</f>
        <v>P085</v>
      </c>
      <c r="E3200" s="116">
        <v>2020</v>
      </c>
      <c r="F3200" s="112" t="s">
        <v>9367</v>
      </c>
      <c r="G3200" s="117" t="s">
        <v>15667</v>
      </c>
      <c r="H3200" s="114" t="s">
        <v>16898</v>
      </c>
      <c r="I3200" s="113">
        <f>'21'!B40</f>
        <v>0</v>
      </c>
      <c r="N3200" s="112" t="s">
        <v>6525</v>
      </c>
      <c r="O3200" s="112">
        <v>91911130314</v>
      </c>
      <c r="P3200" s="112" t="s">
        <v>6526</v>
      </c>
    </row>
    <row r="3201" spans="2:16" ht="12.75">
      <c r="B3201" s="114" t="str">
        <f>INDEX(SUM!D:D,MATCH(SUM!$F$3,SUM!B:B,0),0)</f>
        <v>P085</v>
      </c>
      <c r="E3201" s="116">
        <v>2020</v>
      </c>
      <c r="F3201" s="112" t="s">
        <v>9368</v>
      </c>
      <c r="G3201" s="117" t="s">
        <v>15668</v>
      </c>
      <c r="H3201" s="114" t="s">
        <v>16898</v>
      </c>
      <c r="I3201" s="113">
        <f>'21'!B41</f>
        <v>0</v>
      </c>
      <c r="N3201" s="112" t="s">
        <v>6527</v>
      </c>
      <c r="O3201" s="112">
        <v>91911130342</v>
      </c>
      <c r="P3201" s="112" t="s">
        <v>6528</v>
      </c>
    </row>
    <row r="3202" spans="2:16" ht="12.75">
      <c r="B3202" s="114" t="str">
        <f>INDEX(SUM!D:D,MATCH(SUM!$F$3,SUM!B:B,0),0)</f>
        <v>P085</v>
      </c>
      <c r="E3202" s="116">
        <v>2020</v>
      </c>
      <c r="F3202" s="112" t="s">
        <v>9369</v>
      </c>
      <c r="G3202" s="117" t="s">
        <v>15669</v>
      </c>
      <c r="H3202" s="114" t="s">
        <v>16898</v>
      </c>
      <c r="I3202" s="113">
        <f>'21'!B42</f>
        <v>0</v>
      </c>
      <c r="N3202" s="112" t="s">
        <v>6529</v>
      </c>
      <c r="O3202" s="112">
        <v>91911130343</v>
      </c>
      <c r="P3202" s="112" t="s">
        <v>6530</v>
      </c>
    </row>
    <row r="3203" spans="2:16" ht="12.75">
      <c r="B3203" s="114" t="str">
        <f>INDEX(SUM!D:D,MATCH(SUM!$F$3,SUM!B:B,0),0)</f>
        <v>P085</v>
      </c>
      <c r="E3203" s="116">
        <v>2020</v>
      </c>
      <c r="F3203" s="112" t="s">
        <v>9370</v>
      </c>
      <c r="G3203" s="117" t="s">
        <v>15670</v>
      </c>
      <c r="H3203" s="114" t="s">
        <v>16898</v>
      </c>
      <c r="I3203" s="113">
        <f>'21'!B43</f>
        <v>0</v>
      </c>
      <c r="N3203" s="112" t="s">
        <v>6531</v>
      </c>
      <c r="O3203" s="112">
        <v>91911130344</v>
      </c>
      <c r="P3203" s="112" t="s">
        <v>6532</v>
      </c>
    </row>
    <row r="3204" spans="2:16" ht="12.75">
      <c r="B3204" s="114" t="str">
        <f>INDEX(SUM!D:D,MATCH(SUM!$F$3,SUM!B:B,0),0)</f>
        <v>P085</v>
      </c>
      <c r="E3204" s="116">
        <v>2020</v>
      </c>
      <c r="F3204" s="112" t="s">
        <v>9371</v>
      </c>
      <c r="G3204" s="117" t="s">
        <v>15671</v>
      </c>
      <c r="H3204" s="114" t="s">
        <v>16898</v>
      </c>
      <c r="I3204" s="113">
        <f>'21'!B44</f>
        <v>0</v>
      </c>
      <c r="N3204" s="112" t="s">
        <v>6533</v>
      </c>
      <c r="O3204" s="112">
        <v>91911180112</v>
      </c>
      <c r="P3204" s="112" t="s">
        <v>6534</v>
      </c>
    </row>
    <row r="3205" spans="2:16" ht="12.75">
      <c r="B3205" s="114" t="str">
        <f>INDEX(SUM!D:D,MATCH(SUM!$F$3,SUM!B:B,0),0)</f>
        <v>P085</v>
      </c>
      <c r="E3205" s="116">
        <v>2020</v>
      </c>
      <c r="F3205" s="112" t="s">
        <v>9372</v>
      </c>
      <c r="G3205" s="117" t="s">
        <v>15672</v>
      </c>
      <c r="H3205" s="114" t="s">
        <v>16898</v>
      </c>
      <c r="I3205" s="113">
        <f>'21'!B45</f>
        <v>0</v>
      </c>
      <c r="N3205" s="112" t="s">
        <v>6535</v>
      </c>
      <c r="O3205" s="112">
        <v>91911180114</v>
      </c>
      <c r="P3205" s="112" t="s">
        <v>6536</v>
      </c>
    </row>
    <row r="3206" spans="2:16" ht="12.75">
      <c r="B3206" s="114" t="str">
        <f>INDEX(SUM!D:D,MATCH(SUM!$F$3,SUM!B:B,0),0)</f>
        <v>P085</v>
      </c>
      <c r="E3206" s="116">
        <v>2020</v>
      </c>
      <c r="F3206" s="112" t="s">
        <v>9373</v>
      </c>
      <c r="G3206" s="117" t="s">
        <v>15673</v>
      </c>
      <c r="H3206" s="114" t="s">
        <v>16898</v>
      </c>
      <c r="I3206" s="113">
        <f>'21'!B46</f>
        <v>0</v>
      </c>
      <c r="N3206" s="112" t="s">
        <v>6537</v>
      </c>
      <c r="O3206" s="112">
        <v>91911180142</v>
      </c>
      <c r="P3206" s="112" t="s">
        <v>6538</v>
      </c>
    </row>
    <row r="3207" spans="2:16" ht="12.75">
      <c r="B3207" s="114" t="str">
        <f>INDEX(SUM!D:D,MATCH(SUM!$F$3,SUM!B:B,0),0)</f>
        <v>P085</v>
      </c>
      <c r="E3207" s="116">
        <v>2020</v>
      </c>
      <c r="F3207" s="112" t="s">
        <v>9374</v>
      </c>
      <c r="G3207" s="117" t="s">
        <v>15674</v>
      </c>
      <c r="H3207" s="114" t="s">
        <v>16898</v>
      </c>
      <c r="I3207" s="113">
        <f>'21'!B47</f>
        <v>0</v>
      </c>
      <c r="N3207" s="112" t="s">
        <v>6539</v>
      </c>
      <c r="O3207" s="112">
        <v>91911180143</v>
      </c>
      <c r="P3207" s="112" t="s">
        <v>6540</v>
      </c>
    </row>
    <row r="3208" spans="2:16" ht="12.75">
      <c r="B3208" s="114" t="str">
        <f>INDEX(SUM!D:D,MATCH(SUM!$F$3,SUM!B:B,0),0)</f>
        <v>P085</v>
      </c>
      <c r="E3208" s="116">
        <v>2020</v>
      </c>
      <c r="F3208" s="112" t="s">
        <v>9375</v>
      </c>
      <c r="G3208" s="117" t="s">
        <v>15675</v>
      </c>
      <c r="H3208" s="114" t="s">
        <v>16898</v>
      </c>
      <c r="I3208" s="113">
        <f>'21'!B48</f>
        <v>0</v>
      </c>
      <c r="N3208" s="112" t="s">
        <v>6541</v>
      </c>
      <c r="O3208" s="112">
        <v>91911180144</v>
      </c>
      <c r="P3208" s="112" t="s">
        <v>6542</v>
      </c>
    </row>
    <row r="3209" spans="2:16" ht="12.75">
      <c r="B3209" s="114" t="str">
        <f>INDEX(SUM!D:D,MATCH(SUM!$F$3,SUM!B:B,0),0)</f>
        <v>P085</v>
      </c>
      <c r="E3209" s="116">
        <v>2020</v>
      </c>
      <c r="F3209" s="112" t="s">
        <v>9376</v>
      </c>
      <c r="G3209" s="117" t="s">
        <v>15676</v>
      </c>
      <c r="H3209" s="114" t="s">
        <v>16898</v>
      </c>
      <c r="I3209" s="113">
        <f>'21'!B49</f>
        <v>0</v>
      </c>
      <c r="N3209" s="112" t="s">
        <v>6543</v>
      </c>
      <c r="O3209" s="112">
        <v>91911180232</v>
      </c>
      <c r="P3209" s="112" t="s">
        <v>6544</v>
      </c>
    </row>
    <row r="3210" spans="2:16" ht="12.75">
      <c r="B3210" s="114" t="str">
        <f>INDEX(SUM!D:D,MATCH(SUM!$F$3,SUM!B:B,0),0)</f>
        <v>P085</v>
      </c>
      <c r="E3210" s="116">
        <v>2020</v>
      </c>
      <c r="F3210" s="112" t="s">
        <v>9377</v>
      </c>
      <c r="G3210" s="117" t="s">
        <v>15677</v>
      </c>
      <c r="H3210" s="114" t="s">
        <v>16898</v>
      </c>
      <c r="I3210" s="113">
        <f>'21'!B50</f>
        <v>0</v>
      </c>
      <c r="N3210" s="112" t="s">
        <v>6545</v>
      </c>
      <c r="O3210" s="112">
        <v>91911180233</v>
      </c>
      <c r="P3210" s="112" t="s">
        <v>6546</v>
      </c>
    </row>
    <row r="3211" spans="2:16" ht="12.75">
      <c r="B3211" s="114" t="str">
        <f>INDEX(SUM!D:D,MATCH(SUM!$F$3,SUM!B:B,0),0)</f>
        <v>P085</v>
      </c>
      <c r="E3211" s="116">
        <v>2020</v>
      </c>
      <c r="F3211" s="112" t="s">
        <v>9378</v>
      </c>
      <c r="G3211" s="117" t="s">
        <v>15678</v>
      </c>
      <c r="H3211" s="114" t="s">
        <v>16898</v>
      </c>
      <c r="I3211" s="113">
        <f>'21'!B51</f>
        <v>0</v>
      </c>
      <c r="N3211" s="112" t="s">
        <v>6547</v>
      </c>
      <c r="O3211" s="112">
        <v>91911180234</v>
      </c>
      <c r="P3211" s="112" t="s">
        <v>6548</v>
      </c>
    </row>
    <row r="3212" spans="2:16" ht="12.75">
      <c r="B3212" s="114" t="str">
        <f>INDEX(SUM!D:D,MATCH(SUM!$F$3,SUM!B:B,0),0)</f>
        <v>P085</v>
      </c>
      <c r="E3212" s="116">
        <v>2020</v>
      </c>
      <c r="F3212" s="112" t="s">
        <v>9379</v>
      </c>
      <c r="G3212" s="117" t="s">
        <v>15679</v>
      </c>
      <c r="H3212" s="114" t="s">
        <v>16898</v>
      </c>
      <c r="I3212" s="113">
        <f>'21'!B52</f>
        <v>0</v>
      </c>
      <c r="N3212" s="112" t="s">
        <v>6549</v>
      </c>
      <c r="O3212" s="112">
        <v>91911180241</v>
      </c>
      <c r="P3212" s="112" t="s">
        <v>6550</v>
      </c>
    </row>
    <row r="3213" spans="2:16" ht="12.75">
      <c r="B3213" s="114" t="str">
        <f>INDEX(SUM!D:D,MATCH(SUM!$F$3,SUM!B:B,0),0)</f>
        <v>P085</v>
      </c>
      <c r="E3213" s="116">
        <v>2020</v>
      </c>
      <c r="F3213" s="112" t="s">
        <v>9380</v>
      </c>
      <c r="G3213" s="117" t="s">
        <v>15680</v>
      </c>
      <c r="H3213" s="114" t="s">
        <v>16898</v>
      </c>
      <c r="I3213" s="113">
        <f>'21'!B53</f>
        <v>0</v>
      </c>
      <c r="N3213" s="112" t="s">
        <v>6551</v>
      </c>
      <c r="O3213" s="112">
        <v>91911210112</v>
      </c>
      <c r="P3213" s="112" t="s">
        <v>6552</v>
      </c>
    </row>
    <row r="3214" spans="2:16" ht="12.75">
      <c r="B3214" s="114" t="str">
        <f>INDEX(SUM!D:D,MATCH(SUM!$F$3,SUM!B:B,0),0)</f>
        <v>P085</v>
      </c>
      <c r="E3214" s="116">
        <v>2020</v>
      </c>
      <c r="F3214" s="112" t="s">
        <v>9381</v>
      </c>
      <c r="G3214" s="117" t="s">
        <v>15681</v>
      </c>
      <c r="H3214" s="114" t="s">
        <v>16898</v>
      </c>
      <c r="I3214" s="113">
        <f>'21'!B54</f>
        <v>0</v>
      </c>
      <c r="N3214" s="112" t="s">
        <v>6553</v>
      </c>
      <c r="O3214" s="112">
        <v>91911210113</v>
      </c>
      <c r="P3214" s="112" t="s">
        <v>6554</v>
      </c>
    </row>
    <row r="3215" spans="2:16" ht="12.75">
      <c r="B3215" s="114" t="str">
        <f>INDEX(SUM!D:D,MATCH(SUM!$F$3,SUM!B:B,0),0)</f>
        <v>P085</v>
      </c>
      <c r="E3215" s="116">
        <v>2020</v>
      </c>
      <c r="F3215" s="112" t="s">
        <v>9382</v>
      </c>
      <c r="G3215" s="117" t="s">
        <v>15682</v>
      </c>
      <c r="H3215" s="114" t="s">
        <v>16898</v>
      </c>
      <c r="I3215" s="113">
        <f>'21'!B55</f>
        <v>0</v>
      </c>
      <c r="N3215" s="112" t="s">
        <v>6555</v>
      </c>
      <c r="O3215" s="112">
        <v>91911210114</v>
      </c>
      <c r="P3215" s="112" t="s">
        <v>6556</v>
      </c>
    </row>
    <row r="3216" spans="2:16" ht="12.75">
      <c r="B3216" s="114" t="str">
        <f>INDEX(SUM!D:D,MATCH(SUM!$F$3,SUM!B:B,0),0)</f>
        <v>P085</v>
      </c>
      <c r="E3216" s="116">
        <v>2020</v>
      </c>
      <c r="F3216" s="112" t="s">
        <v>9383</v>
      </c>
      <c r="G3216" s="117" t="s">
        <v>15683</v>
      </c>
      <c r="H3216" s="114" t="s">
        <v>16898</v>
      </c>
      <c r="I3216" s="113">
        <f>'21'!B56</f>
        <v>0</v>
      </c>
      <c r="N3216" s="112" t="s">
        <v>6557</v>
      </c>
      <c r="O3216" s="112">
        <v>91911210412</v>
      </c>
      <c r="P3216" s="112" t="s">
        <v>6558</v>
      </c>
    </row>
    <row r="3217" spans="2:16" ht="12.75">
      <c r="B3217" s="114" t="str">
        <f>INDEX(SUM!D:D,MATCH(SUM!$F$3,SUM!B:B,0),0)</f>
        <v>P085</v>
      </c>
      <c r="E3217" s="116">
        <v>2020</v>
      </c>
      <c r="F3217" s="112" t="s">
        <v>9384</v>
      </c>
      <c r="G3217" s="117" t="s">
        <v>15684</v>
      </c>
      <c r="H3217" s="114" t="s">
        <v>16898</v>
      </c>
      <c r="I3217" s="113">
        <f>'21'!B57</f>
        <v>0</v>
      </c>
      <c r="N3217" s="112" t="s">
        <v>6559</v>
      </c>
      <c r="O3217" s="112">
        <v>91911210413</v>
      </c>
      <c r="P3217" s="112" t="s">
        <v>6560</v>
      </c>
    </row>
    <row r="3218" spans="2:16" ht="12.75">
      <c r="B3218" s="114" t="str">
        <f>INDEX(SUM!D:D,MATCH(SUM!$F$3,SUM!B:B,0),0)</f>
        <v>P085</v>
      </c>
      <c r="E3218" s="116">
        <v>2020</v>
      </c>
      <c r="F3218" s="112" t="s">
        <v>9385</v>
      </c>
      <c r="G3218" s="117" t="s">
        <v>15685</v>
      </c>
      <c r="H3218" s="114" t="s">
        <v>16898</v>
      </c>
      <c r="I3218" s="113">
        <f>'21'!B58</f>
        <v>0</v>
      </c>
      <c r="N3218" s="112" t="s">
        <v>6561</v>
      </c>
      <c r="O3218" s="112">
        <v>91911210414</v>
      </c>
      <c r="P3218" s="112" t="s">
        <v>6562</v>
      </c>
    </row>
    <row r="3219" spans="2:16" ht="12.75">
      <c r="B3219" s="114" t="str">
        <f>INDEX(SUM!D:D,MATCH(SUM!$F$3,SUM!B:B,0),0)</f>
        <v>P085</v>
      </c>
      <c r="E3219" s="116">
        <v>2020</v>
      </c>
      <c r="F3219" s="112" t="s">
        <v>9386</v>
      </c>
      <c r="G3219" s="117" t="s">
        <v>15686</v>
      </c>
      <c r="H3219" s="114" t="s">
        <v>16898</v>
      </c>
      <c r="I3219" s="113">
        <f>'21'!B59</f>
        <v>0</v>
      </c>
      <c r="N3219" s="112" t="s">
        <v>6563</v>
      </c>
      <c r="O3219" s="112">
        <v>91911210511</v>
      </c>
      <c r="P3219" s="112" t="s">
        <v>6564</v>
      </c>
    </row>
    <row r="3220" spans="2:16" ht="12.75">
      <c r="B3220" s="114" t="str">
        <f>INDEX(SUM!D:D,MATCH(SUM!$F$3,SUM!B:B,0),0)</f>
        <v>P085</v>
      </c>
      <c r="E3220" s="116">
        <v>2020</v>
      </c>
      <c r="F3220" s="112" t="s">
        <v>9387</v>
      </c>
      <c r="G3220" s="117" t="s">
        <v>15687</v>
      </c>
      <c r="H3220" s="114" t="s">
        <v>16898</v>
      </c>
      <c r="I3220" s="113">
        <f>'21'!B60</f>
        <v>0</v>
      </c>
      <c r="N3220" s="112" t="s">
        <v>6565</v>
      </c>
      <c r="O3220" s="112">
        <v>91911210512</v>
      </c>
      <c r="P3220" s="112" t="s">
        <v>6566</v>
      </c>
    </row>
    <row r="3221" spans="2:16" ht="12.75">
      <c r="B3221" s="114" t="str">
        <f>INDEX(SUM!D:D,MATCH(SUM!$F$3,SUM!B:B,0),0)</f>
        <v>P085</v>
      </c>
      <c r="E3221" s="116">
        <v>2020</v>
      </c>
      <c r="F3221" s="112" t="s">
        <v>9388</v>
      </c>
      <c r="G3221" s="117" t="s">
        <v>15688</v>
      </c>
      <c r="H3221" s="114" t="s">
        <v>16898</v>
      </c>
      <c r="I3221" s="113">
        <f>'21'!B61</f>
        <v>0</v>
      </c>
      <c r="N3221" s="112" t="s">
        <v>6567</v>
      </c>
      <c r="O3221" s="112">
        <v>91911210513</v>
      </c>
      <c r="P3221" s="112" t="s">
        <v>6568</v>
      </c>
    </row>
    <row r="3222" spans="2:16" ht="12.75">
      <c r="B3222" s="114" t="str">
        <f>INDEX(SUM!D:D,MATCH(SUM!$F$3,SUM!B:B,0),0)</f>
        <v>P085</v>
      </c>
      <c r="E3222" s="116">
        <v>2020</v>
      </c>
      <c r="F3222" s="112" t="s">
        <v>9389</v>
      </c>
      <c r="G3222" s="117" t="s">
        <v>15689</v>
      </c>
      <c r="H3222" s="114" t="s">
        <v>16898</v>
      </c>
      <c r="I3222" s="113">
        <f>'21'!B62</f>
        <v>0</v>
      </c>
      <c r="N3222" s="112" t="s">
        <v>6569</v>
      </c>
      <c r="O3222" s="112">
        <v>91911210514</v>
      </c>
      <c r="P3222" s="112" t="s">
        <v>6570</v>
      </c>
    </row>
    <row r="3223" spans="2:16" ht="12.75">
      <c r="B3223" s="114" t="str">
        <f>INDEX(SUM!D:D,MATCH(SUM!$F$3,SUM!B:B,0),0)</f>
        <v>P085</v>
      </c>
      <c r="E3223" s="116">
        <v>2020</v>
      </c>
      <c r="F3223" s="112" t="s">
        <v>9390</v>
      </c>
      <c r="G3223" s="117" t="s">
        <v>15690</v>
      </c>
      <c r="H3223" s="114" t="s">
        <v>16898</v>
      </c>
      <c r="I3223" s="113">
        <f>'21'!B63</f>
        <v>0</v>
      </c>
      <c r="N3223" s="112" t="s">
        <v>6571</v>
      </c>
      <c r="O3223" s="112">
        <v>91911220112</v>
      </c>
      <c r="P3223" s="112" t="s">
        <v>6572</v>
      </c>
    </row>
    <row r="3224" spans="2:16" ht="12.75">
      <c r="B3224" s="114" t="str">
        <f>INDEX(SUM!D:D,MATCH(SUM!$F$3,SUM!B:B,0),0)</f>
        <v>P085</v>
      </c>
      <c r="E3224" s="116">
        <v>2020</v>
      </c>
      <c r="F3224" s="112" t="s">
        <v>9391</v>
      </c>
      <c r="G3224" s="117" t="s">
        <v>15691</v>
      </c>
      <c r="H3224" s="114" t="s">
        <v>16898</v>
      </c>
      <c r="I3224" s="113">
        <f>'21'!B64</f>
        <v>0</v>
      </c>
      <c r="N3224" s="112" t="s">
        <v>6573</v>
      </c>
      <c r="O3224" s="112">
        <v>91911220113</v>
      </c>
      <c r="P3224" s="112" t="s">
        <v>6574</v>
      </c>
    </row>
    <row r="3225" spans="2:16" ht="12.75">
      <c r="B3225" s="114" t="str">
        <f>INDEX(SUM!D:D,MATCH(SUM!$F$3,SUM!B:B,0),0)</f>
        <v>P085</v>
      </c>
      <c r="E3225" s="116">
        <v>2020</v>
      </c>
      <c r="F3225" s="112" t="s">
        <v>9392</v>
      </c>
      <c r="G3225" s="117" t="s">
        <v>15692</v>
      </c>
      <c r="H3225" s="114" t="s">
        <v>16898</v>
      </c>
      <c r="I3225" s="113">
        <f>'21'!B65</f>
        <v>0</v>
      </c>
      <c r="N3225" s="112" t="s">
        <v>6575</v>
      </c>
      <c r="O3225" s="112">
        <v>91911220114</v>
      </c>
      <c r="P3225" s="112" t="s">
        <v>6576</v>
      </c>
    </row>
    <row r="3226" spans="2:16" ht="12.75">
      <c r="B3226" s="114" t="str">
        <f>INDEX(SUM!D:D,MATCH(SUM!$F$3,SUM!B:B,0),0)</f>
        <v>P085</v>
      </c>
      <c r="E3226" s="116">
        <v>2020</v>
      </c>
      <c r="F3226" s="112" t="s">
        <v>9393</v>
      </c>
      <c r="G3226" s="117" t="s">
        <v>15693</v>
      </c>
      <c r="H3226" s="114" t="s">
        <v>16898</v>
      </c>
      <c r="I3226" s="113">
        <f>'21'!B66</f>
        <v>0</v>
      </c>
      <c r="N3226" s="112" t="s">
        <v>6577</v>
      </c>
      <c r="O3226" s="112">
        <v>91911380111</v>
      </c>
      <c r="P3226" s="112" t="s">
        <v>6578</v>
      </c>
    </row>
    <row r="3227" spans="2:16" ht="12.75">
      <c r="B3227" s="114" t="str">
        <f>INDEX(SUM!D:D,MATCH(SUM!$F$3,SUM!B:B,0),0)</f>
        <v>P085</v>
      </c>
      <c r="E3227" s="116">
        <v>2020</v>
      </c>
      <c r="F3227" s="112" t="s">
        <v>9394</v>
      </c>
      <c r="G3227" s="117" t="s">
        <v>15694</v>
      </c>
      <c r="H3227" s="114" t="s">
        <v>16898</v>
      </c>
      <c r="I3227" s="113">
        <f>'21'!B67</f>
        <v>0</v>
      </c>
      <c r="N3227" s="112" t="s">
        <v>6579</v>
      </c>
      <c r="O3227" s="112">
        <v>91911380211</v>
      </c>
      <c r="P3227" s="112" t="s">
        <v>6580</v>
      </c>
    </row>
    <row r="3228" spans="2:16" ht="12.75">
      <c r="B3228" s="114" t="str">
        <f>INDEX(SUM!D:D,MATCH(SUM!$F$3,SUM!B:B,0),0)</f>
        <v>P085</v>
      </c>
      <c r="E3228" s="116">
        <v>2020</v>
      </c>
      <c r="F3228" s="112" t="s">
        <v>9395</v>
      </c>
      <c r="G3228" s="117" t="s">
        <v>15695</v>
      </c>
      <c r="H3228" s="114" t="s">
        <v>16898</v>
      </c>
      <c r="I3228" s="113">
        <f>'21'!B68</f>
        <v>0</v>
      </c>
      <c r="N3228" s="112" t="s">
        <v>6581</v>
      </c>
      <c r="O3228" s="112">
        <v>91911380311</v>
      </c>
      <c r="P3228" s="112" t="s">
        <v>6582</v>
      </c>
    </row>
    <row r="3229" spans="2:16" ht="12.75">
      <c r="B3229" s="114" t="str">
        <f>INDEX(SUM!D:D,MATCH(SUM!$F$3,SUM!B:B,0),0)</f>
        <v>P085</v>
      </c>
      <c r="E3229" s="116">
        <v>2020</v>
      </c>
      <c r="F3229" s="112" t="s">
        <v>9396</v>
      </c>
      <c r="G3229" s="117" t="s">
        <v>15696</v>
      </c>
      <c r="H3229" s="114" t="s">
        <v>16898</v>
      </c>
      <c r="I3229" s="113">
        <f>'21'!B69</f>
        <v>0</v>
      </c>
      <c r="N3229" s="112" t="s">
        <v>6583</v>
      </c>
      <c r="O3229" s="112">
        <v>91911380411</v>
      </c>
      <c r="P3229" s="112" t="s">
        <v>6584</v>
      </c>
    </row>
    <row r="3230" spans="2:16" ht="12.75">
      <c r="B3230" s="114" t="str">
        <f>INDEX(SUM!D:D,MATCH(SUM!$F$3,SUM!B:B,0),0)</f>
        <v>P085</v>
      </c>
      <c r="E3230" s="116">
        <v>2020</v>
      </c>
      <c r="F3230" s="112" t="s">
        <v>9397</v>
      </c>
      <c r="G3230" s="117" t="s">
        <v>15697</v>
      </c>
      <c r="H3230" s="114" t="s">
        <v>16898</v>
      </c>
      <c r="I3230" s="113">
        <f>'21'!B70</f>
        <v>0</v>
      </c>
      <c r="N3230" s="112" t="s">
        <v>6585</v>
      </c>
      <c r="O3230" s="112">
        <v>92224180111</v>
      </c>
      <c r="P3230" s="112" t="s">
        <v>6586</v>
      </c>
    </row>
    <row r="3231" spans="2:16" ht="12.75">
      <c r="B3231" s="114" t="str">
        <f>INDEX(SUM!D:D,MATCH(SUM!$F$3,SUM!B:B,0),0)</f>
        <v>P085</v>
      </c>
      <c r="E3231" s="116">
        <v>2020</v>
      </c>
      <c r="F3231" s="112" t="s">
        <v>9398</v>
      </c>
      <c r="G3231" s="117" t="s">
        <v>15698</v>
      </c>
      <c r="H3231" s="114" t="s">
        <v>16898</v>
      </c>
      <c r="I3231" s="113">
        <f>'21'!B71</f>
        <v>0</v>
      </c>
      <c r="N3231" s="112" t="s">
        <v>6587</v>
      </c>
      <c r="O3231" s="112">
        <v>92224180311</v>
      </c>
      <c r="P3231" s="112" t="s">
        <v>2754</v>
      </c>
    </row>
    <row r="3232" spans="2:16" ht="12.75">
      <c r="B3232" s="114" t="str">
        <f>INDEX(SUM!D:D,MATCH(SUM!$F$3,SUM!B:B,0),0)</f>
        <v>P085</v>
      </c>
      <c r="E3232" s="116">
        <v>2020</v>
      </c>
      <c r="F3232" s="112" t="s">
        <v>9399</v>
      </c>
      <c r="G3232" s="117" t="s">
        <v>15699</v>
      </c>
      <c r="H3232" s="114" t="s">
        <v>16898</v>
      </c>
      <c r="I3232" s="113">
        <f>'21'!B72</f>
        <v>0</v>
      </c>
      <c r="N3232" s="112" t="s">
        <v>6588</v>
      </c>
      <c r="O3232" s="112">
        <v>92224180511</v>
      </c>
      <c r="P3232" s="112" t="s">
        <v>6589</v>
      </c>
    </row>
    <row r="3233" spans="2:16" ht="12.75">
      <c r="B3233" s="114" t="str">
        <f>INDEX(SUM!D:D,MATCH(SUM!$F$3,SUM!B:B,0),0)</f>
        <v>P085</v>
      </c>
      <c r="E3233" s="116">
        <v>2020</v>
      </c>
      <c r="F3233" s="112" t="s">
        <v>9400</v>
      </c>
      <c r="G3233" s="117" t="s">
        <v>15700</v>
      </c>
      <c r="H3233" s="114" t="s">
        <v>16898</v>
      </c>
      <c r="I3233" s="113">
        <f>'21'!B73</f>
        <v>0</v>
      </c>
      <c r="N3233" s="112" t="s">
        <v>6590</v>
      </c>
      <c r="O3233" s="112">
        <v>92224180811</v>
      </c>
      <c r="P3233" s="112" t="s">
        <v>6591</v>
      </c>
    </row>
    <row r="3234" spans="2:16" ht="12.75">
      <c r="B3234" s="114" t="str">
        <f>INDEX(SUM!D:D,MATCH(SUM!$F$3,SUM!B:B,0),0)</f>
        <v>P085</v>
      </c>
      <c r="E3234" s="116">
        <v>2020</v>
      </c>
      <c r="F3234" s="112" t="s">
        <v>9401</v>
      </c>
      <c r="G3234" s="117" t="s">
        <v>15701</v>
      </c>
      <c r="H3234" s="114" t="s">
        <v>16898</v>
      </c>
      <c r="I3234" s="113">
        <f>'21'!B74</f>
        <v>0</v>
      </c>
      <c r="N3234" s="112" t="s">
        <v>6592</v>
      </c>
      <c r="O3234" s="112">
        <v>92224181011</v>
      </c>
      <c r="P3234" s="112" t="s">
        <v>6593</v>
      </c>
    </row>
    <row r="3235" spans="2:16" ht="12.75">
      <c r="B3235" s="114" t="str">
        <f>INDEX(SUM!D:D,MATCH(SUM!$F$3,SUM!B:B,0),0)</f>
        <v>P085</v>
      </c>
      <c r="E3235" s="116">
        <v>2020</v>
      </c>
      <c r="F3235" s="112" t="s">
        <v>9402</v>
      </c>
      <c r="G3235" s="117" t="s">
        <v>15702</v>
      </c>
      <c r="H3235" s="114" t="s">
        <v>16898</v>
      </c>
      <c r="I3235" s="113">
        <f>'21'!B75</f>
        <v>0</v>
      </c>
      <c r="N3235" s="112" t="s">
        <v>6594</v>
      </c>
      <c r="O3235" s="112">
        <v>92224181021</v>
      </c>
      <c r="P3235" s="112" t="s">
        <v>6595</v>
      </c>
    </row>
    <row r="3236" spans="2:16" ht="12.75">
      <c r="B3236" s="114" t="str">
        <f>INDEX(SUM!D:D,MATCH(SUM!$F$3,SUM!B:B,0),0)</f>
        <v>P085</v>
      </c>
      <c r="E3236" s="116">
        <v>2020</v>
      </c>
      <c r="F3236" s="112" t="s">
        <v>9403</v>
      </c>
      <c r="G3236" s="117" t="s">
        <v>15703</v>
      </c>
      <c r="H3236" s="114" t="s">
        <v>16898</v>
      </c>
      <c r="I3236" s="113">
        <f>'21'!B76</f>
        <v>0</v>
      </c>
      <c r="N3236" s="112" t="s">
        <v>6596</v>
      </c>
      <c r="O3236" s="112">
        <v>92224181051</v>
      </c>
      <c r="P3236" s="112" t="s">
        <v>6597</v>
      </c>
    </row>
    <row r="3237" spans="2:16" ht="12.75">
      <c r="B3237" s="114" t="str">
        <f>INDEX(SUM!D:D,MATCH(SUM!$F$3,SUM!B:B,0),0)</f>
        <v>P085</v>
      </c>
      <c r="E3237" s="116">
        <v>2020</v>
      </c>
      <c r="F3237" s="112" t="s">
        <v>9404</v>
      </c>
      <c r="G3237" s="117" t="s">
        <v>15704</v>
      </c>
      <c r="H3237" s="114" t="s">
        <v>16898</v>
      </c>
      <c r="I3237" s="113">
        <f>'21'!B77</f>
        <v>0</v>
      </c>
      <c r="N3237" s="112" t="s">
        <v>6598</v>
      </c>
      <c r="O3237" s="112">
        <v>92224181061</v>
      </c>
      <c r="P3237" s="112" t="s">
        <v>6599</v>
      </c>
    </row>
    <row r="3238" spans="2:16" ht="12.75">
      <c r="B3238" s="114" t="str">
        <f>INDEX(SUM!D:D,MATCH(SUM!$F$3,SUM!B:B,0),0)</f>
        <v>P085</v>
      </c>
      <c r="E3238" s="116">
        <v>2020</v>
      </c>
      <c r="F3238" s="112" t="s">
        <v>9405</v>
      </c>
      <c r="G3238" s="117" t="s">
        <v>15705</v>
      </c>
      <c r="H3238" s="114" t="s">
        <v>16898</v>
      </c>
      <c r="I3238" s="113">
        <f>'21'!B78</f>
        <v>0</v>
      </c>
      <c r="N3238" s="112" t="s">
        <v>6600</v>
      </c>
      <c r="O3238" s="112">
        <v>92224181071</v>
      </c>
      <c r="P3238" s="112" t="s">
        <v>6601</v>
      </c>
    </row>
    <row r="3239" spans="2:16" ht="12.75">
      <c r="B3239" s="114" t="str">
        <f>INDEX(SUM!D:D,MATCH(SUM!$F$3,SUM!B:B,0),0)</f>
        <v>P085</v>
      </c>
      <c r="E3239" s="116">
        <v>2020</v>
      </c>
      <c r="F3239" s="112" t="s">
        <v>9406</v>
      </c>
      <c r="G3239" s="117" t="s">
        <v>15706</v>
      </c>
      <c r="H3239" s="114" t="s">
        <v>16898</v>
      </c>
      <c r="I3239" s="113">
        <f>'21'!B79</f>
        <v>0</v>
      </c>
      <c r="N3239" s="112" t="s">
        <v>6602</v>
      </c>
      <c r="O3239" s="112">
        <v>92224181091</v>
      </c>
      <c r="P3239" s="112" t="s">
        <v>6491</v>
      </c>
    </row>
    <row r="3240" spans="2:16" ht="12.75">
      <c r="B3240" s="114" t="str">
        <f>INDEX(SUM!D:D,MATCH(SUM!$F$3,SUM!B:B,0),0)</f>
        <v>P085</v>
      </c>
      <c r="E3240" s="116">
        <v>2020</v>
      </c>
      <c r="F3240" s="112" t="s">
        <v>9407</v>
      </c>
      <c r="G3240" s="117" t="s">
        <v>15707</v>
      </c>
      <c r="H3240" s="114" t="s">
        <v>16898</v>
      </c>
      <c r="I3240" s="113">
        <f>'21'!B80</f>
        <v>0</v>
      </c>
      <c r="N3240" s="112" t="s">
        <v>6603</v>
      </c>
      <c r="O3240" s="112">
        <v>92224280111</v>
      </c>
      <c r="P3240" s="112" t="s">
        <v>6604</v>
      </c>
    </row>
    <row r="3241" spans="2:16" ht="12.75">
      <c r="B3241" s="114" t="str">
        <f>INDEX(SUM!D:D,MATCH(SUM!$F$3,SUM!B:B,0),0)</f>
        <v>P085</v>
      </c>
      <c r="E3241" s="116">
        <v>2020</v>
      </c>
      <c r="F3241" s="112" t="s">
        <v>9408</v>
      </c>
      <c r="G3241" s="117" t="s">
        <v>15708</v>
      </c>
      <c r="H3241" s="114" t="s">
        <v>16898</v>
      </c>
      <c r="I3241" s="113">
        <f>'21'!B81</f>
        <v>0</v>
      </c>
      <c r="N3241" s="112" t="s">
        <v>6605</v>
      </c>
      <c r="O3241" s="112">
        <v>92224280311</v>
      </c>
      <c r="P3241" s="112" t="s">
        <v>2754</v>
      </c>
    </row>
    <row r="3242" spans="2:16" ht="12.75">
      <c r="B3242" s="114" t="str">
        <f>INDEX(SUM!D:D,MATCH(SUM!$F$3,SUM!B:B,0),0)</f>
        <v>P085</v>
      </c>
      <c r="E3242" s="116">
        <v>2020</v>
      </c>
      <c r="F3242" s="112" t="s">
        <v>9409</v>
      </c>
      <c r="G3242" s="117" t="s">
        <v>15709</v>
      </c>
      <c r="H3242" s="114" t="s">
        <v>16898</v>
      </c>
      <c r="I3242" s="113">
        <f>'21'!B82</f>
        <v>0</v>
      </c>
      <c r="N3242" s="112" t="s">
        <v>6606</v>
      </c>
      <c r="O3242" s="112">
        <v>92224280511</v>
      </c>
      <c r="P3242" s="112" t="s">
        <v>6589</v>
      </c>
    </row>
    <row r="3243" spans="2:16" ht="12.75">
      <c r="B3243" s="114" t="str">
        <f>INDEX(SUM!D:D,MATCH(SUM!$F$3,SUM!B:B,0),0)</f>
        <v>P085</v>
      </c>
      <c r="E3243" s="116">
        <v>2020</v>
      </c>
      <c r="F3243" s="112" t="s">
        <v>9410</v>
      </c>
      <c r="G3243" s="117" t="s">
        <v>15710</v>
      </c>
      <c r="H3243" s="114" t="s">
        <v>16898</v>
      </c>
      <c r="I3243" s="113">
        <f>'21'!B83</f>
        <v>0</v>
      </c>
      <c r="N3243" s="112" t="s">
        <v>6607</v>
      </c>
      <c r="O3243" s="112">
        <v>92224281011</v>
      </c>
      <c r="P3243" s="112" t="s">
        <v>6608</v>
      </c>
    </row>
    <row r="3244" spans="2:16" ht="12.75">
      <c r="B3244" s="114" t="str">
        <f>INDEX(SUM!D:D,MATCH(SUM!$F$3,SUM!B:B,0),0)</f>
        <v>P085</v>
      </c>
      <c r="E3244" s="116">
        <v>2020</v>
      </c>
      <c r="F3244" s="112" t="s">
        <v>9411</v>
      </c>
      <c r="G3244" s="117" t="s">
        <v>15711</v>
      </c>
      <c r="H3244" s="114" t="s">
        <v>16898</v>
      </c>
      <c r="I3244" s="113">
        <f>'21'!B84</f>
        <v>0</v>
      </c>
      <c r="N3244" s="112" t="s">
        <v>6609</v>
      </c>
      <c r="O3244" s="112">
        <v>92224281021</v>
      </c>
      <c r="P3244" s="112" t="s">
        <v>6610</v>
      </c>
    </row>
    <row r="3245" spans="2:16" ht="12.75">
      <c r="B3245" s="114" t="str">
        <f>INDEX(SUM!D:D,MATCH(SUM!$F$3,SUM!B:B,0),0)</f>
        <v>P085</v>
      </c>
      <c r="E3245" s="116">
        <v>2020</v>
      </c>
      <c r="F3245" s="112" t="s">
        <v>9412</v>
      </c>
      <c r="G3245" s="117" t="s">
        <v>15712</v>
      </c>
      <c r="H3245" s="114" t="s">
        <v>16898</v>
      </c>
      <c r="I3245" s="113">
        <f>'21'!B85</f>
        <v>0</v>
      </c>
      <c r="N3245" s="112" t="s">
        <v>6611</v>
      </c>
      <c r="O3245" s="112">
        <v>92224281051</v>
      </c>
      <c r="P3245" s="112" t="s">
        <v>6612</v>
      </c>
    </row>
    <row r="3246" spans="2:16" ht="12.75">
      <c r="B3246" s="114" t="str">
        <f>INDEX(SUM!D:D,MATCH(SUM!$F$3,SUM!B:B,0),0)</f>
        <v>P085</v>
      </c>
      <c r="E3246" s="116">
        <v>2020</v>
      </c>
      <c r="F3246" s="112" t="s">
        <v>9413</v>
      </c>
      <c r="G3246" s="117" t="s">
        <v>15713</v>
      </c>
      <c r="H3246" s="114" t="s">
        <v>16898</v>
      </c>
      <c r="I3246" s="113">
        <f>'21'!B86</f>
        <v>0</v>
      </c>
      <c r="N3246" s="112" t="s">
        <v>6613</v>
      </c>
      <c r="O3246" s="112">
        <v>92224281061</v>
      </c>
      <c r="P3246" s="112" t="s">
        <v>6614</v>
      </c>
    </row>
    <row r="3247" spans="2:16" ht="12.75">
      <c r="B3247" s="114" t="str">
        <f>INDEX(SUM!D:D,MATCH(SUM!$F$3,SUM!B:B,0),0)</f>
        <v>P085</v>
      </c>
      <c r="E3247" s="116">
        <v>2020</v>
      </c>
      <c r="F3247" s="112" t="s">
        <v>9414</v>
      </c>
      <c r="G3247" s="117" t="s">
        <v>15714</v>
      </c>
      <c r="H3247" s="114" t="s">
        <v>16898</v>
      </c>
      <c r="I3247" s="113">
        <f>'21'!B87</f>
        <v>0</v>
      </c>
      <c r="N3247" s="112" t="s">
        <v>6615</v>
      </c>
      <c r="O3247" s="112">
        <v>92224281071</v>
      </c>
      <c r="P3247" s="112" t="s">
        <v>6616</v>
      </c>
    </row>
    <row r="3248" spans="2:16" ht="12.75">
      <c r="B3248" s="114" t="str">
        <f>INDEX(SUM!D:D,MATCH(SUM!$F$3,SUM!B:B,0),0)</f>
        <v>P085</v>
      </c>
      <c r="E3248" s="116">
        <v>2020</v>
      </c>
      <c r="F3248" s="112" t="s">
        <v>9415</v>
      </c>
      <c r="G3248" s="117" t="s">
        <v>15715</v>
      </c>
      <c r="H3248" s="114" t="s">
        <v>16898</v>
      </c>
      <c r="I3248" s="113">
        <f>'21'!B88</f>
        <v>0</v>
      </c>
      <c r="N3248" s="112" t="s">
        <v>6617</v>
      </c>
      <c r="O3248" s="112">
        <v>92224289911</v>
      </c>
      <c r="P3248" s="112" t="s">
        <v>6498</v>
      </c>
    </row>
    <row r="3249" spans="2:16" ht="12.75">
      <c r="B3249" s="114" t="str">
        <f>INDEX(SUM!D:D,MATCH(SUM!$F$3,SUM!B:B,0),0)</f>
        <v>P085</v>
      </c>
      <c r="E3249" s="116">
        <v>2020</v>
      </c>
      <c r="F3249" s="112" t="s">
        <v>9416</v>
      </c>
      <c r="G3249" s="117" t="s">
        <v>15716</v>
      </c>
      <c r="H3249" s="114" t="s">
        <v>16898</v>
      </c>
      <c r="I3249" s="113">
        <f>'21'!B89</f>
        <v>0</v>
      </c>
      <c r="N3249" s="112" t="s">
        <v>6618</v>
      </c>
      <c r="O3249" s="112">
        <v>92224300000</v>
      </c>
      <c r="P3249" s="112" t="s">
        <v>2752</v>
      </c>
    </row>
    <row r="3250" spans="2:16" ht="12.75">
      <c r="B3250" s="114" t="str">
        <f>INDEX(SUM!D:D,MATCH(SUM!$F$3,SUM!B:B,0),0)</f>
        <v>P085</v>
      </c>
      <c r="E3250" s="116">
        <v>2020</v>
      </c>
      <c r="F3250" s="112" t="s">
        <v>9417</v>
      </c>
      <c r="G3250" s="117" t="s">
        <v>15717</v>
      </c>
      <c r="H3250" s="114" t="s">
        <v>16898</v>
      </c>
      <c r="I3250" s="113">
        <f>'21'!B90</f>
        <v>0</v>
      </c>
      <c r="N3250" s="112" t="s">
        <v>6619</v>
      </c>
      <c r="O3250" s="112">
        <v>92224380111</v>
      </c>
      <c r="P3250" s="112" t="s">
        <v>6500</v>
      </c>
    </row>
    <row r="3251" spans="2:16" ht="12.75">
      <c r="B3251" s="114" t="str">
        <f>INDEX(SUM!D:D,MATCH(SUM!$F$3,SUM!B:B,0),0)</f>
        <v>P085</v>
      </c>
      <c r="E3251" s="116">
        <v>2020</v>
      </c>
      <c r="F3251" s="112" t="s">
        <v>9418</v>
      </c>
      <c r="G3251" s="117" t="s">
        <v>15718</v>
      </c>
      <c r="H3251" s="114" t="s">
        <v>16898</v>
      </c>
      <c r="I3251" s="113">
        <f>'21'!B91</f>
        <v>0</v>
      </c>
      <c r="N3251" s="112" t="s">
        <v>6620</v>
      </c>
      <c r="O3251" s="112">
        <v>92224381011</v>
      </c>
      <c r="P3251" s="112" t="s">
        <v>6621</v>
      </c>
    </row>
    <row r="3252" spans="2:16" ht="12.75">
      <c r="B3252" s="114" t="str">
        <f>INDEX(SUM!D:D,MATCH(SUM!$F$3,SUM!B:B,0),0)</f>
        <v>P085</v>
      </c>
      <c r="E3252" s="116">
        <v>2020</v>
      </c>
      <c r="F3252" s="112" t="s">
        <v>9419</v>
      </c>
      <c r="G3252" s="117" t="s">
        <v>15719</v>
      </c>
      <c r="H3252" s="114" t="s">
        <v>16898</v>
      </c>
      <c r="I3252" s="113">
        <f>'21'!B92</f>
        <v>0</v>
      </c>
      <c r="N3252" s="112" t="s">
        <v>6622</v>
      </c>
      <c r="O3252" s="112">
        <v>92224381021</v>
      </c>
      <c r="P3252" s="112" t="s">
        <v>6623</v>
      </c>
    </row>
    <row r="3253" spans="2:16" ht="12.75">
      <c r="B3253" s="114" t="str">
        <f>INDEX(SUM!D:D,MATCH(SUM!$F$3,SUM!B:B,0),0)</f>
        <v>P085</v>
      </c>
      <c r="E3253" s="116">
        <v>2020</v>
      </c>
      <c r="F3253" s="112" t="s">
        <v>9420</v>
      </c>
      <c r="G3253" s="117" t="s">
        <v>15720</v>
      </c>
      <c r="H3253" s="114" t="s">
        <v>16898</v>
      </c>
      <c r="I3253" s="113">
        <f>'21'!B93</f>
        <v>0</v>
      </c>
      <c r="N3253" s="112" t="s">
        <v>6624</v>
      </c>
      <c r="O3253" s="112">
        <v>92224381091</v>
      </c>
      <c r="P3253" s="112" t="s">
        <v>6506</v>
      </c>
    </row>
    <row r="3254" spans="2:16" ht="12.75">
      <c r="B3254" s="114" t="str">
        <f>INDEX(SUM!D:D,MATCH(SUM!$F$3,SUM!B:B,0),0)</f>
        <v>P085</v>
      </c>
      <c r="E3254" s="116">
        <v>2020</v>
      </c>
      <c r="F3254" s="112" t="s">
        <v>9421</v>
      </c>
      <c r="G3254" s="117" t="s">
        <v>15721</v>
      </c>
      <c r="H3254" s="114" t="s">
        <v>16898</v>
      </c>
      <c r="I3254" s="113">
        <f>'21'!B94</f>
        <v>0</v>
      </c>
      <c r="N3254" s="112" t="s">
        <v>6625</v>
      </c>
      <c r="O3254" s="112">
        <v>92224389911</v>
      </c>
      <c r="P3254" s="112" t="s">
        <v>6508</v>
      </c>
    </row>
    <row r="3255" spans="2:16" ht="12.75">
      <c r="B3255" s="114" t="str">
        <f>INDEX(SUM!D:D,MATCH(SUM!$F$3,SUM!B:B,0),0)</f>
        <v>P085</v>
      </c>
      <c r="E3255" s="116">
        <v>2020</v>
      </c>
      <c r="F3255" s="112" t="s">
        <v>9422</v>
      </c>
      <c r="G3255" s="117" t="s">
        <v>15722</v>
      </c>
      <c r="H3255" s="114" t="s">
        <v>16898</v>
      </c>
      <c r="I3255" s="113">
        <f>'21'!B95</f>
        <v>0</v>
      </c>
      <c r="N3255" s="112" t="s">
        <v>6626</v>
      </c>
      <c r="O3255" s="112">
        <v>92224400000</v>
      </c>
      <c r="P3255" s="112" t="s">
        <v>2756</v>
      </c>
    </row>
    <row r="3256" spans="2:16" ht="12.75">
      <c r="B3256" s="114" t="str">
        <f>INDEX(SUM!D:D,MATCH(SUM!$F$3,SUM!B:B,0),0)</f>
        <v>P085</v>
      </c>
      <c r="E3256" s="116">
        <v>2020</v>
      </c>
      <c r="F3256" s="112" t="s">
        <v>9423</v>
      </c>
      <c r="G3256" s="117" t="s">
        <v>15723</v>
      </c>
      <c r="H3256" s="114" t="s">
        <v>16898</v>
      </c>
      <c r="I3256" s="113">
        <f>'21'!B96</f>
        <v>0</v>
      </c>
      <c r="N3256" s="112" t="s">
        <v>6627</v>
      </c>
      <c r="O3256" s="112">
        <v>92224400011</v>
      </c>
      <c r="P3256" s="112" t="s">
        <v>2758</v>
      </c>
    </row>
    <row r="3257" spans="2:16" ht="12.75">
      <c r="B3257" s="114" t="str">
        <f>INDEX(SUM!D:D,MATCH(SUM!$F$3,SUM!B:B,0),0)</f>
        <v>P085</v>
      </c>
      <c r="E3257" s="116">
        <v>2020</v>
      </c>
      <c r="F3257" s="112" t="s">
        <v>9424</v>
      </c>
      <c r="G3257" s="117" t="s">
        <v>15724</v>
      </c>
      <c r="H3257" s="114" t="s">
        <v>16898</v>
      </c>
      <c r="I3257" s="113">
        <f>'21'!B97</f>
        <v>0</v>
      </c>
      <c r="N3257" s="112" t="s">
        <v>6628</v>
      </c>
      <c r="O3257" s="112">
        <v>92224481011</v>
      </c>
      <c r="P3257" s="112" t="s">
        <v>6629</v>
      </c>
    </row>
    <row r="3258" spans="2:16" ht="12.75">
      <c r="B3258" s="114" t="str">
        <f>INDEX(SUM!D:D,MATCH(SUM!$F$3,SUM!B:B,0),0)</f>
        <v>P085</v>
      </c>
      <c r="E3258" s="116">
        <v>2020</v>
      </c>
      <c r="F3258" s="112" t="s">
        <v>9425</v>
      </c>
      <c r="G3258" s="117" t="s">
        <v>15725</v>
      </c>
      <c r="H3258" s="114" t="s">
        <v>16898</v>
      </c>
      <c r="I3258" s="113">
        <f>'21'!B98</f>
        <v>0</v>
      </c>
      <c r="N3258" s="112" t="s">
        <v>6630</v>
      </c>
      <c r="O3258" s="112">
        <v>92224500000</v>
      </c>
      <c r="P3258" s="112" t="s">
        <v>6631</v>
      </c>
    </row>
    <row r="3259" spans="2:16" ht="12.75">
      <c r="B3259" s="114" t="str">
        <f>INDEX(SUM!D:D,MATCH(SUM!$F$3,SUM!B:B,0),0)</f>
        <v>P085</v>
      </c>
      <c r="E3259" s="116">
        <v>2020</v>
      </c>
      <c r="F3259" s="112" t="s">
        <v>9426</v>
      </c>
      <c r="G3259" s="117" t="s">
        <v>15726</v>
      </c>
      <c r="H3259" s="114" t="s">
        <v>16898</v>
      </c>
      <c r="I3259" s="113">
        <f>'21'!B99</f>
        <v>0</v>
      </c>
      <c r="N3259" s="112" t="s">
        <v>6632</v>
      </c>
      <c r="O3259" s="112">
        <v>92224580111</v>
      </c>
      <c r="P3259" s="112" t="s">
        <v>6633</v>
      </c>
    </row>
    <row r="3260" spans="2:16" ht="12.75">
      <c r="B3260" s="114" t="str">
        <f>INDEX(SUM!D:D,MATCH(SUM!$F$3,SUM!B:B,0),0)</f>
        <v>P085</v>
      </c>
      <c r="E3260" s="116">
        <v>2020</v>
      </c>
      <c r="F3260" s="112" t="s">
        <v>9427</v>
      </c>
      <c r="G3260" s="117" t="s">
        <v>15727</v>
      </c>
      <c r="H3260" s="114" t="s">
        <v>16898</v>
      </c>
      <c r="I3260" s="113">
        <f>'21'!B100</f>
        <v>0</v>
      </c>
      <c r="N3260" s="112" t="s">
        <v>6634</v>
      </c>
      <c r="O3260" s="112">
        <v>92224600000</v>
      </c>
      <c r="P3260" s="112" t="s">
        <v>6635</v>
      </c>
    </row>
    <row r="3261" spans="2:16" ht="12.75">
      <c r="B3261" s="114" t="str">
        <f>INDEX(SUM!D:D,MATCH(SUM!$F$3,SUM!B:B,0),0)</f>
        <v>P085</v>
      </c>
      <c r="E3261" s="116">
        <v>2020</v>
      </c>
      <c r="F3261" s="112" t="s">
        <v>9428</v>
      </c>
      <c r="G3261" s="117" t="s">
        <v>15728</v>
      </c>
      <c r="H3261" s="114" t="s">
        <v>16899</v>
      </c>
      <c r="I3261" s="113">
        <f>'21'!C11</f>
        <v>2715287</v>
      </c>
      <c r="N3261" s="112" t="s">
        <v>6636</v>
      </c>
      <c r="O3261" s="112">
        <v>92224680111</v>
      </c>
      <c r="P3261" s="112" t="s">
        <v>6637</v>
      </c>
    </row>
    <row r="3262" spans="2:16" ht="12.75">
      <c r="B3262" s="114" t="str">
        <f>INDEX(SUM!D:D,MATCH(SUM!$F$3,SUM!B:B,0),0)</f>
        <v>P085</v>
      </c>
      <c r="E3262" s="116">
        <v>2020</v>
      </c>
      <c r="F3262" s="112" t="s">
        <v>9429</v>
      </c>
      <c r="G3262" s="117" t="s">
        <v>15729</v>
      </c>
      <c r="H3262" s="114" t="s">
        <v>16899</v>
      </c>
      <c r="I3262" s="113">
        <f>'21'!C12</f>
        <v>0</v>
      </c>
      <c r="N3262" s="112" t="s">
        <v>6638</v>
      </c>
      <c r="O3262" s="112">
        <v>92224700000</v>
      </c>
      <c r="P3262" s="112" t="s">
        <v>6639</v>
      </c>
    </row>
    <row r="3263" spans="2:16" ht="12.75">
      <c r="B3263" s="114" t="str">
        <f>INDEX(SUM!D:D,MATCH(SUM!$F$3,SUM!B:B,0),0)</f>
        <v>P085</v>
      </c>
      <c r="E3263" s="116">
        <v>2020</v>
      </c>
      <c r="F3263" s="112" t="s">
        <v>9430</v>
      </c>
      <c r="G3263" s="117" t="s">
        <v>15730</v>
      </c>
      <c r="H3263" s="114" t="s">
        <v>16899</v>
      </c>
      <c r="I3263" s="113">
        <f>'21'!C13</f>
        <v>0</v>
      </c>
      <c r="N3263" s="112" t="s">
        <v>6640</v>
      </c>
      <c r="O3263" s="112">
        <v>92224780111</v>
      </c>
      <c r="P3263" s="112" t="s">
        <v>6641</v>
      </c>
    </row>
    <row r="3264" spans="2:16" ht="12.75">
      <c r="B3264" s="114" t="str">
        <f>INDEX(SUM!D:D,MATCH(SUM!$F$3,SUM!B:B,0),0)</f>
        <v>P085</v>
      </c>
      <c r="E3264" s="116">
        <v>2020</v>
      </c>
      <c r="F3264" s="112" t="s">
        <v>9431</v>
      </c>
      <c r="G3264" s="117" t="s">
        <v>15731</v>
      </c>
      <c r="H3264" s="114" t="s">
        <v>16899</v>
      </c>
      <c r="I3264" s="113">
        <f>'21'!C14</f>
        <v>0</v>
      </c>
      <c r="N3264" s="112" t="s">
        <v>6642</v>
      </c>
      <c r="O3264" s="112">
        <v>92224800000</v>
      </c>
      <c r="P3264" s="112" t="s">
        <v>6643</v>
      </c>
    </row>
    <row r="3265" spans="2:16" ht="12.75">
      <c r="B3265" s="114" t="str">
        <f>INDEX(SUM!D:D,MATCH(SUM!$F$3,SUM!B:B,0),0)</f>
        <v>P085</v>
      </c>
      <c r="E3265" s="116">
        <v>2020</v>
      </c>
      <c r="F3265" s="112" t="s">
        <v>9432</v>
      </c>
      <c r="G3265" s="117" t="s">
        <v>15732</v>
      </c>
      <c r="H3265" s="114" t="s">
        <v>16899</v>
      </c>
      <c r="I3265" s="113">
        <f>'21'!C15</f>
        <v>0</v>
      </c>
      <c r="N3265" s="112" t="s">
        <v>6644</v>
      </c>
      <c r="O3265" s="112">
        <v>92224880111</v>
      </c>
      <c r="P3265" s="112" t="s">
        <v>6645</v>
      </c>
    </row>
    <row r="3266" spans="2:9" ht="12.75">
      <c r="B3266" s="114" t="str">
        <f>INDEX(SUM!D:D,MATCH(SUM!$F$3,SUM!B:B,0),0)</f>
        <v>P085</v>
      </c>
      <c r="E3266" s="116">
        <v>2020</v>
      </c>
      <c r="F3266" s="112" t="s">
        <v>9433</v>
      </c>
      <c r="G3266" s="117" t="s">
        <v>15733</v>
      </c>
      <c r="H3266" s="114" t="s">
        <v>16899</v>
      </c>
      <c r="I3266" s="113">
        <f>'21'!C16</f>
        <v>0</v>
      </c>
    </row>
    <row r="3267" spans="2:9" ht="12.75">
      <c r="B3267" s="114" t="str">
        <f>INDEX(SUM!D:D,MATCH(SUM!$F$3,SUM!B:B,0),0)</f>
        <v>P085</v>
      </c>
      <c r="E3267" s="116">
        <v>2020</v>
      </c>
      <c r="F3267" s="112" t="s">
        <v>9434</v>
      </c>
      <c r="G3267" s="117" t="s">
        <v>15734</v>
      </c>
      <c r="H3267" s="114" t="s">
        <v>16899</v>
      </c>
      <c r="I3267" s="113">
        <f>'21'!C17</f>
        <v>0</v>
      </c>
    </row>
    <row r="3268" spans="2:9" ht="12.75">
      <c r="B3268" s="114" t="str">
        <f>INDEX(SUM!D:D,MATCH(SUM!$F$3,SUM!B:B,0),0)</f>
        <v>P085</v>
      </c>
      <c r="E3268" s="116">
        <v>2020</v>
      </c>
      <c r="F3268" s="112" t="s">
        <v>9435</v>
      </c>
      <c r="G3268" s="117" t="s">
        <v>15735</v>
      </c>
      <c r="H3268" s="114" t="s">
        <v>16899</v>
      </c>
      <c r="I3268" s="113">
        <f>'21'!C18</f>
        <v>0</v>
      </c>
    </row>
    <row r="3269" spans="2:9" ht="12.75">
      <c r="B3269" s="114" t="str">
        <f>INDEX(SUM!D:D,MATCH(SUM!$F$3,SUM!B:B,0),0)</f>
        <v>P085</v>
      </c>
      <c r="E3269" s="116">
        <v>2020</v>
      </c>
      <c r="F3269" s="112" t="s">
        <v>9436</v>
      </c>
      <c r="G3269" s="117" t="s">
        <v>15736</v>
      </c>
      <c r="H3269" s="114" t="s">
        <v>16899</v>
      </c>
      <c r="I3269" s="113">
        <f>'21'!C19</f>
        <v>0</v>
      </c>
    </row>
    <row r="3270" spans="2:9" ht="12.75">
      <c r="B3270" s="114" t="str">
        <f>INDEX(SUM!D:D,MATCH(SUM!$F$3,SUM!B:B,0),0)</f>
        <v>P085</v>
      </c>
      <c r="E3270" s="116">
        <v>2020</v>
      </c>
      <c r="F3270" s="112" t="s">
        <v>9437</v>
      </c>
      <c r="G3270" s="117" t="s">
        <v>15737</v>
      </c>
      <c r="H3270" s="114" t="s">
        <v>16899</v>
      </c>
      <c r="I3270" s="113">
        <f>'21'!C20</f>
        <v>0</v>
      </c>
    </row>
    <row r="3271" spans="2:9" ht="12.75">
      <c r="B3271" s="114" t="str">
        <f>INDEX(SUM!D:D,MATCH(SUM!$F$3,SUM!B:B,0),0)</f>
        <v>P085</v>
      </c>
      <c r="E3271" s="116">
        <v>2020</v>
      </c>
      <c r="F3271" s="112" t="s">
        <v>9438</v>
      </c>
      <c r="G3271" s="117" t="s">
        <v>15738</v>
      </c>
      <c r="H3271" s="114" t="s">
        <v>16899</v>
      </c>
      <c r="I3271" s="113">
        <f>'21'!C21</f>
        <v>0</v>
      </c>
    </row>
    <row r="3272" spans="2:9" ht="12.75">
      <c r="B3272" s="114" t="str">
        <f>INDEX(SUM!D:D,MATCH(SUM!$F$3,SUM!B:B,0),0)</f>
        <v>P085</v>
      </c>
      <c r="E3272" s="116">
        <v>2020</v>
      </c>
      <c r="F3272" s="112" t="s">
        <v>9439</v>
      </c>
      <c r="G3272" s="117" t="s">
        <v>15739</v>
      </c>
      <c r="H3272" s="114" t="s">
        <v>16899</v>
      </c>
      <c r="I3272" s="113">
        <f>'21'!C22</f>
        <v>0</v>
      </c>
    </row>
    <row r="3273" spans="2:9" ht="12.75">
      <c r="B3273" s="114" t="str">
        <f>INDEX(SUM!D:D,MATCH(SUM!$F$3,SUM!B:B,0),0)</f>
        <v>P085</v>
      </c>
      <c r="E3273" s="116">
        <v>2020</v>
      </c>
      <c r="F3273" s="112" t="s">
        <v>9440</v>
      </c>
      <c r="G3273" s="117" t="s">
        <v>15740</v>
      </c>
      <c r="H3273" s="114" t="s">
        <v>16899</v>
      </c>
      <c r="I3273" s="113">
        <f>'21'!C23</f>
        <v>0</v>
      </c>
    </row>
    <row r="3274" spans="2:9" ht="12.75">
      <c r="B3274" s="114" t="str">
        <f>INDEX(SUM!D:D,MATCH(SUM!$F$3,SUM!B:B,0),0)</f>
        <v>P085</v>
      </c>
      <c r="E3274" s="116">
        <v>2020</v>
      </c>
      <c r="F3274" s="112" t="s">
        <v>9441</v>
      </c>
      <c r="G3274" s="117" t="s">
        <v>15741</v>
      </c>
      <c r="H3274" s="114" t="s">
        <v>16899</v>
      </c>
      <c r="I3274" s="113">
        <f>'21'!C24</f>
        <v>0</v>
      </c>
    </row>
    <row r="3275" spans="2:9" ht="12.75">
      <c r="B3275" s="114" t="str">
        <f>INDEX(SUM!D:D,MATCH(SUM!$F$3,SUM!B:B,0),0)</f>
        <v>P085</v>
      </c>
      <c r="E3275" s="116">
        <v>2020</v>
      </c>
      <c r="F3275" s="112" t="s">
        <v>9442</v>
      </c>
      <c r="G3275" s="117" t="s">
        <v>15742</v>
      </c>
      <c r="H3275" s="114" t="s">
        <v>16899</v>
      </c>
      <c r="I3275" s="113">
        <f>'21'!C25</f>
        <v>0</v>
      </c>
    </row>
    <row r="3276" spans="2:9" ht="12.75">
      <c r="B3276" s="114" t="str">
        <f>INDEX(SUM!D:D,MATCH(SUM!$F$3,SUM!B:B,0),0)</f>
        <v>P085</v>
      </c>
      <c r="E3276" s="116">
        <v>2020</v>
      </c>
      <c r="F3276" s="112" t="s">
        <v>9443</v>
      </c>
      <c r="G3276" s="117" t="s">
        <v>15743</v>
      </c>
      <c r="H3276" s="114" t="s">
        <v>16899</v>
      </c>
      <c r="I3276" s="113">
        <f>'21'!C26</f>
        <v>0</v>
      </c>
    </row>
    <row r="3277" spans="2:9" ht="12.75">
      <c r="B3277" s="114" t="str">
        <f>INDEX(SUM!D:D,MATCH(SUM!$F$3,SUM!B:B,0),0)</f>
        <v>P085</v>
      </c>
      <c r="E3277" s="116">
        <v>2020</v>
      </c>
      <c r="F3277" s="112" t="s">
        <v>9444</v>
      </c>
      <c r="G3277" s="117" t="s">
        <v>15744</v>
      </c>
      <c r="H3277" s="114" t="s">
        <v>16899</v>
      </c>
      <c r="I3277" s="113">
        <f>'21'!C27</f>
        <v>0</v>
      </c>
    </row>
    <row r="3278" spans="2:9" ht="12.75">
      <c r="B3278" s="114" t="str">
        <f>INDEX(SUM!D:D,MATCH(SUM!$F$3,SUM!B:B,0),0)</f>
        <v>P085</v>
      </c>
      <c r="E3278" s="116">
        <v>2020</v>
      </c>
      <c r="F3278" s="112" t="s">
        <v>9445</v>
      </c>
      <c r="G3278" s="117" t="s">
        <v>15745</v>
      </c>
      <c r="H3278" s="114" t="s">
        <v>16899</v>
      </c>
      <c r="I3278" s="113">
        <f>'21'!C28</f>
        <v>0</v>
      </c>
    </row>
    <row r="3279" spans="2:9" ht="12.75">
      <c r="B3279" s="114" t="str">
        <f>INDEX(SUM!D:D,MATCH(SUM!$F$3,SUM!B:B,0),0)</f>
        <v>P085</v>
      </c>
      <c r="E3279" s="116">
        <v>2020</v>
      </c>
      <c r="F3279" s="112" t="s">
        <v>9446</v>
      </c>
      <c r="G3279" s="117" t="s">
        <v>15746</v>
      </c>
      <c r="H3279" s="114" t="s">
        <v>16899</v>
      </c>
      <c r="I3279" s="113">
        <f>'21'!C29</f>
        <v>0</v>
      </c>
    </row>
    <row r="3280" spans="2:9" ht="12.75">
      <c r="B3280" s="114" t="str">
        <f>INDEX(SUM!D:D,MATCH(SUM!$F$3,SUM!B:B,0),0)</f>
        <v>P085</v>
      </c>
      <c r="E3280" s="116">
        <v>2020</v>
      </c>
      <c r="F3280" s="112" t="s">
        <v>9447</v>
      </c>
      <c r="G3280" s="117" t="s">
        <v>15747</v>
      </c>
      <c r="H3280" s="114" t="s">
        <v>16899</v>
      </c>
      <c r="I3280" s="113">
        <f>'21'!C30</f>
        <v>0</v>
      </c>
    </row>
    <row r="3281" spans="2:9" ht="12.75">
      <c r="B3281" s="114" t="str">
        <f>INDEX(SUM!D:D,MATCH(SUM!$F$3,SUM!B:B,0),0)</f>
        <v>P085</v>
      </c>
      <c r="E3281" s="116">
        <v>2020</v>
      </c>
      <c r="F3281" s="112" t="s">
        <v>9448</v>
      </c>
      <c r="G3281" s="117" t="s">
        <v>15748</v>
      </c>
      <c r="H3281" s="114" t="s">
        <v>16899</v>
      </c>
      <c r="I3281" s="113">
        <f>'21'!C31</f>
        <v>0</v>
      </c>
    </row>
    <row r="3282" spans="2:9" ht="12.75">
      <c r="B3282" s="114" t="str">
        <f>INDEX(SUM!D:D,MATCH(SUM!$F$3,SUM!B:B,0),0)</f>
        <v>P085</v>
      </c>
      <c r="E3282" s="116">
        <v>2020</v>
      </c>
      <c r="F3282" s="112" t="s">
        <v>9449</v>
      </c>
      <c r="G3282" s="117" t="s">
        <v>15749</v>
      </c>
      <c r="H3282" s="114" t="s">
        <v>16899</v>
      </c>
      <c r="I3282" s="113">
        <f>'21'!C32</f>
        <v>0</v>
      </c>
    </row>
    <row r="3283" spans="2:9" ht="12.75">
      <c r="B3283" s="114" t="str">
        <f>INDEX(SUM!D:D,MATCH(SUM!$F$3,SUM!B:B,0),0)</f>
        <v>P085</v>
      </c>
      <c r="E3283" s="116">
        <v>2020</v>
      </c>
      <c r="F3283" s="112" t="s">
        <v>9450</v>
      </c>
      <c r="G3283" s="117" t="s">
        <v>15750</v>
      </c>
      <c r="H3283" s="114" t="s">
        <v>16899</v>
      </c>
      <c r="I3283" s="113">
        <f>'21'!C33</f>
        <v>0</v>
      </c>
    </row>
    <row r="3284" spans="2:9" ht="12.75">
      <c r="B3284" s="114" t="str">
        <f>INDEX(SUM!D:D,MATCH(SUM!$F$3,SUM!B:B,0),0)</f>
        <v>P085</v>
      </c>
      <c r="E3284" s="116">
        <v>2020</v>
      </c>
      <c r="F3284" s="112" t="s">
        <v>9451</v>
      </c>
      <c r="G3284" s="117" t="s">
        <v>15751</v>
      </c>
      <c r="H3284" s="114" t="s">
        <v>16899</v>
      </c>
      <c r="I3284" s="113">
        <f>'21'!C34</f>
        <v>0</v>
      </c>
    </row>
    <row r="3285" spans="2:9" ht="12.75">
      <c r="B3285" s="114" t="str">
        <f>INDEX(SUM!D:D,MATCH(SUM!$F$3,SUM!B:B,0),0)</f>
        <v>P085</v>
      </c>
      <c r="E3285" s="116">
        <v>2020</v>
      </c>
      <c r="F3285" s="112" t="s">
        <v>9452</v>
      </c>
      <c r="G3285" s="117" t="s">
        <v>15752</v>
      </c>
      <c r="H3285" s="114" t="s">
        <v>16899</v>
      </c>
      <c r="I3285" s="113">
        <f>'21'!C35</f>
        <v>0</v>
      </c>
    </row>
    <row r="3286" spans="2:9" ht="12.75">
      <c r="B3286" s="114" t="str">
        <f>INDEX(SUM!D:D,MATCH(SUM!$F$3,SUM!B:B,0),0)</f>
        <v>P085</v>
      </c>
      <c r="E3286" s="116">
        <v>2020</v>
      </c>
      <c r="F3286" s="112" t="s">
        <v>9453</v>
      </c>
      <c r="G3286" s="117" t="s">
        <v>15753</v>
      </c>
      <c r="H3286" s="114" t="s">
        <v>16899</v>
      </c>
      <c r="I3286" s="113">
        <f>'21'!C36</f>
        <v>0</v>
      </c>
    </row>
    <row r="3287" spans="2:9" ht="12.75">
      <c r="B3287" s="114" t="str">
        <f>INDEX(SUM!D:D,MATCH(SUM!$F$3,SUM!B:B,0),0)</f>
        <v>P085</v>
      </c>
      <c r="E3287" s="116">
        <v>2020</v>
      </c>
      <c r="F3287" s="112" t="s">
        <v>9454</v>
      </c>
      <c r="G3287" s="117" t="s">
        <v>15754</v>
      </c>
      <c r="H3287" s="114" t="s">
        <v>16899</v>
      </c>
      <c r="I3287" s="113">
        <f>'21'!C37</f>
        <v>0</v>
      </c>
    </row>
    <row r="3288" spans="2:9" ht="12.75">
      <c r="B3288" s="114" t="str">
        <f>INDEX(SUM!D:D,MATCH(SUM!$F$3,SUM!B:B,0),0)</f>
        <v>P085</v>
      </c>
      <c r="E3288" s="116">
        <v>2020</v>
      </c>
      <c r="F3288" s="112" t="s">
        <v>9455</v>
      </c>
      <c r="G3288" s="117" t="s">
        <v>15755</v>
      </c>
      <c r="H3288" s="114" t="s">
        <v>16899</v>
      </c>
      <c r="I3288" s="113">
        <f>'21'!C38</f>
        <v>0</v>
      </c>
    </row>
    <row r="3289" spans="2:9" ht="12.75">
      <c r="B3289" s="114" t="str">
        <f>INDEX(SUM!D:D,MATCH(SUM!$F$3,SUM!B:B,0),0)</f>
        <v>P085</v>
      </c>
      <c r="E3289" s="116">
        <v>2020</v>
      </c>
      <c r="F3289" s="112" t="s">
        <v>9456</v>
      </c>
      <c r="G3289" s="117" t="s">
        <v>15756</v>
      </c>
      <c r="H3289" s="114" t="s">
        <v>16899</v>
      </c>
      <c r="I3289" s="113">
        <f>'21'!C39</f>
        <v>0</v>
      </c>
    </row>
    <row r="3290" spans="2:9" ht="12.75">
      <c r="B3290" s="114" t="str">
        <f>INDEX(SUM!D:D,MATCH(SUM!$F$3,SUM!B:B,0),0)</f>
        <v>P085</v>
      </c>
      <c r="E3290" s="116">
        <v>2020</v>
      </c>
      <c r="F3290" s="112" t="s">
        <v>9457</v>
      </c>
      <c r="G3290" s="117" t="s">
        <v>15757</v>
      </c>
      <c r="H3290" s="114" t="s">
        <v>16899</v>
      </c>
      <c r="I3290" s="113">
        <f>'21'!C40</f>
        <v>0</v>
      </c>
    </row>
    <row r="3291" spans="2:9" ht="12.75">
      <c r="B3291" s="114" t="str">
        <f>INDEX(SUM!D:D,MATCH(SUM!$F$3,SUM!B:B,0),0)</f>
        <v>P085</v>
      </c>
      <c r="E3291" s="116">
        <v>2020</v>
      </c>
      <c r="F3291" s="112" t="s">
        <v>9458</v>
      </c>
      <c r="G3291" s="117" t="s">
        <v>15758</v>
      </c>
      <c r="H3291" s="114" t="s">
        <v>16899</v>
      </c>
      <c r="I3291" s="113">
        <f>'21'!C41</f>
        <v>0</v>
      </c>
    </row>
    <row r="3292" spans="2:9" ht="12.75">
      <c r="B3292" s="114" t="str">
        <f>INDEX(SUM!D:D,MATCH(SUM!$F$3,SUM!B:B,0),0)</f>
        <v>P085</v>
      </c>
      <c r="E3292" s="116">
        <v>2020</v>
      </c>
      <c r="F3292" s="112" t="s">
        <v>9459</v>
      </c>
      <c r="G3292" s="117" t="s">
        <v>15759</v>
      </c>
      <c r="H3292" s="114" t="s">
        <v>16899</v>
      </c>
      <c r="I3292" s="113">
        <f>'21'!C42</f>
        <v>0</v>
      </c>
    </row>
    <row r="3293" spans="2:9" ht="12.75">
      <c r="B3293" s="114" t="str">
        <f>INDEX(SUM!D:D,MATCH(SUM!$F$3,SUM!B:B,0),0)</f>
        <v>P085</v>
      </c>
      <c r="E3293" s="116">
        <v>2020</v>
      </c>
      <c r="F3293" s="112" t="s">
        <v>9460</v>
      </c>
      <c r="G3293" s="117" t="s">
        <v>15760</v>
      </c>
      <c r="H3293" s="114" t="s">
        <v>16899</v>
      </c>
      <c r="I3293" s="113">
        <f>'21'!C43</f>
        <v>0</v>
      </c>
    </row>
    <row r="3294" spans="2:9" ht="12.75">
      <c r="B3294" s="114" t="str">
        <f>INDEX(SUM!D:D,MATCH(SUM!$F$3,SUM!B:B,0),0)</f>
        <v>P085</v>
      </c>
      <c r="E3294" s="116">
        <v>2020</v>
      </c>
      <c r="F3294" s="112" t="s">
        <v>9461</v>
      </c>
      <c r="G3294" s="117" t="s">
        <v>15761</v>
      </c>
      <c r="H3294" s="114" t="s">
        <v>16899</v>
      </c>
      <c r="I3294" s="113">
        <f>'21'!C44</f>
        <v>0</v>
      </c>
    </row>
    <row r="3295" spans="2:9" ht="12.75">
      <c r="B3295" s="114" t="str">
        <f>INDEX(SUM!D:D,MATCH(SUM!$F$3,SUM!B:B,0),0)</f>
        <v>P085</v>
      </c>
      <c r="E3295" s="116">
        <v>2020</v>
      </c>
      <c r="F3295" s="112" t="s">
        <v>9462</v>
      </c>
      <c r="G3295" s="117" t="s">
        <v>15762</v>
      </c>
      <c r="H3295" s="114" t="s">
        <v>16899</v>
      </c>
      <c r="I3295" s="113">
        <f>'21'!C45</f>
        <v>0</v>
      </c>
    </row>
    <row r="3296" spans="2:9" ht="12.75">
      <c r="B3296" s="114" t="str">
        <f>INDEX(SUM!D:D,MATCH(SUM!$F$3,SUM!B:B,0),0)</f>
        <v>P085</v>
      </c>
      <c r="E3296" s="116">
        <v>2020</v>
      </c>
      <c r="F3296" s="112" t="s">
        <v>9463</v>
      </c>
      <c r="G3296" s="117" t="s">
        <v>15763</v>
      </c>
      <c r="H3296" s="114" t="s">
        <v>16899</v>
      </c>
      <c r="I3296" s="113">
        <f>'21'!C46</f>
        <v>0</v>
      </c>
    </row>
    <row r="3297" spans="2:9" ht="12.75">
      <c r="B3297" s="114" t="str">
        <f>INDEX(SUM!D:D,MATCH(SUM!$F$3,SUM!B:B,0),0)</f>
        <v>P085</v>
      </c>
      <c r="E3297" s="116">
        <v>2020</v>
      </c>
      <c r="F3297" s="112" t="s">
        <v>9464</v>
      </c>
      <c r="G3297" s="117" t="s">
        <v>15764</v>
      </c>
      <c r="H3297" s="114" t="s">
        <v>16899</v>
      </c>
      <c r="I3297" s="113">
        <f>'21'!C47</f>
        <v>0</v>
      </c>
    </row>
    <row r="3298" spans="2:9" ht="12.75">
      <c r="B3298" s="114" t="str">
        <f>INDEX(SUM!D:D,MATCH(SUM!$F$3,SUM!B:B,0),0)</f>
        <v>P085</v>
      </c>
      <c r="E3298" s="116">
        <v>2020</v>
      </c>
      <c r="F3298" s="112" t="s">
        <v>9465</v>
      </c>
      <c r="G3298" s="117" t="s">
        <v>15765</v>
      </c>
      <c r="H3298" s="114" t="s">
        <v>16899</v>
      </c>
      <c r="I3298" s="113">
        <f>'21'!C48</f>
        <v>0</v>
      </c>
    </row>
    <row r="3299" spans="2:9" ht="12.75">
      <c r="B3299" s="114" t="str">
        <f>INDEX(SUM!D:D,MATCH(SUM!$F$3,SUM!B:B,0),0)</f>
        <v>P085</v>
      </c>
      <c r="E3299" s="116">
        <v>2020</v>
      </c>
      <c r="F3299" s="112" t="s">
        <v>9466</v>
      </c>
      <c r="G3299" s="117" t="s">
        <v>15766</v>
      </c>
      <c r="H3299" s="114" t="s">
        <v>16899</v>
      </c>
      <c r="I3299" s="113">
        <f>'21'!C49</f>
        <v>0</v>
      </c>
    </row>
    <row r="3300" spans="2:9" ht="12.75">
      <c r="B3300" s="114" t="str">
        <f>INDEX(SUM!D:D,MATCH(SUM!$F$3,SUM!B:B,0),0)</f>
        <v>P085</v>
      </c>
      <c r="E3300" s="116">
        <v>2020</v>
      </c>
      <c r="F3300" s="112" t="s">
        <v>9467</v>
      </c>
      <c r="G3300" s="117" t="s">
        <v>15767</v>
      </c>
      <c r="H3300" s="114" t="s">
        <v>16899</v>
      </c>
      <c r="I3300" s="113">
        <f>'21'!C50</f>
        <v>0</v>
      </c>
    </row>
    <row r="3301" spans="2:9" ht="12.75">
      <c r="B3301" s="114" t="str">
        <f>INDEX(SUM!D:D,MATCH(SUM!$F$3,SUM!B:B,0),0)</f>
        <v>P085</v>
      </c>
      <c r="E3301" s="116">
        <v>2020</v>
      </c>
      <c r="F3301" s="112" t="s">
        <v>9468</v>
      </c>
      <c r="G3301" s="117" t="s">
        <v>15768</v>
      </c>
      <c r="H3301" s="114" t="s">
        <v>16899</v>
      </c>
      <c r="I3301" s="113">
        <f>'21'!C51</f>
        <v>0</v>
      </c>
    </row>
    <row r="3302" spans="2:9" ht="12.75">
      <c r="B3302" s="114" t="str">
        <f>INDEX(SUM!D:D,MATCH(SUM!$F$3,SUM!B:B,0),0)</f>
        <v>P085</v>
      </c>
      <c r="E3302" s="116">
        <v>2020</v>
      </c>
      <c r="F3302" s="112" t="s">
        <v>9469</v>
      </c>
      <c r="G3302" s="117" t="s">
        <v>15769</v>
      </c>
      <c r="H3302" s="114" t="s">
        <v>16899</v>
      </c>
      <c r="I3302" s="113">
        <f>'21'!C52</f>
        <v>0</v>
      </c>
    </row>
    <row r="3303" spans="2:9" ht="12.75">
      <c r="B3303" s="114" t="str">
        <f>INDEX(SUM!D:D,MATCH(SUM!$F$3,SUM!B:B,0),0)</f>
        <v>P085</v>
      </c>
      <c r="E3303" s="116">
        <v>2020</v>
      </c>
      <c r="F3303" s="112" t="s">
        <v>9470</v>
      </c>
      <c r="G3303" s="117" t="s">
        <v>15770</v>
      </c>
      <c r="H3303" s="114" t="s">
        <v>16899</v>
      </c>
      <c r="I3303" s="113">
        <f>'21'!C53</f>
        <v>0</v>
      </c>
    </row>
    <row r="3304" spans="2:9" ht="12.75">
      <c r="B3304" s="114" t="str">
        <f>INDEX(SUM!D:D,MATCH(SUM!$F$3,SUM!B:B,0),0)</f>
        <v>P085</v>
      </c>
      <c r="E3304" s="116">
        <v>2020</v>
      </c>
      <c r="F3304" s="112" t="s">
        <v>9471</v>
      </c>
      <c r="G3304" s="117" t="s">
        <v>15771</v>
      </c>
      <c r="H3304" s="114" t="s">
        <v>16899</v>
      </c>
      <c r="I3304" s="113">
        <f>'21'!C54</f>
        <v>0</v>
      </c>
    </row>
    <row r="3305" spans="2:9" ht="12.75">
      <c r="B3305" s="114" t="str">
        <f>INDEX(SUM!D:D,MATCH(SUM!$F$3,SUM!B:B,0),0)</f>
        <v>P085</v>
      </c>
      <c r="E3305" s="116">
        <v>2020</v>
      </c>
      <c r="F3305" s="112" t="s">
        <v>9472</v>
      </c>
      <c r="G3305" s="117" t="s">
        <v>15772</v>
      </c>
      <c r="H3305" s="114" t="s">
        <v>16899</v>
      </c>
      <c r="I3305" s="113">
        <f>'21'!C55</f>
        <v>0</v>
      </c>
    </row>
    <row r="3306" spans="2:9" ht="12.75">
      <c r="B3306" s="114" t="str">
        <f>INDEX(SUM!D:D,MATCH(SUM!$F$3,SUM!B:B,0),0)</f>
        <v>P085</v>
      </c>
      <c r="E3306" s="116">
        <v>2020</v>
      </c>
      <c r="F3306" s="112" t="s">
        <v>9473</v>
      </c>
      <c r="G3306" s="117" t="s">
        <v>15773</v>
      </c>
      <c r="H3306" s="114" t="s">
        <v>16899</v>
      </c>
      <c r="I3306" s="113">
        <f>'21'!C56</f>
        <v>0</v>
      </c>
    </row>
    <row r="3307" spans="2:9" ht="12.75">
      <c r="B3307" s="114" t="str">
        <f>INDEX(SUM!D:D,MATCH(SUM!$F$3,SUM!B:B,0),0)</f>
        <v>P085</v>
      </c>
      <c r="E3307" s="116">
        <v>2020</v>
      </c>
      <c r="F3307" s="112" t="s">
        <v>9474</v>
      </c>
      <c r="G3307" s="117" t="s">
        <v>15774</v>
      </c>
      <c r="H3307" s="114" t="s">
        <v>16899</v>
      </c>
      <c r="I3307" s="113">
        <f>'21'!C57</f>
        <v>0</v>
      </c>
    </row>
    <row r="3308" spans="2:9" ht="12.75">
      <c r="B3308" s="114" t="str">
        <f>INDEX(SUM!D:D,MATCH(SUM!$F$3,SUM!B:B,0),0)</f>
        <v>P085</v>
      </c>
      <c r="E3308" s="116">
        <v>2020</v>
      </c>
      <c r="F3308" s="112" t="s">
        <v>9475</v>
      </c>
      <c r="G3308" s="117" t="s">
        <v>15775</v>
      </c>
      <c r="H3308" s="114" t="s">
        <v>16899</v>
      </c>
      <c r="I3308" s="113">
        <f>'21'!C58</f>
        <v>0</v>
      </c>
    </row>
    <row r="3309" spans="2:9" ht="12.75">
      <c r="B3309" s="114" t="str">
        <f>INDEX(SUM!D:D,MATCH(SUM!$F$3,SUM!B:B,0),0)</f>
        <v>P085</v>
      </c>
      <c r="E3309" s="116">
        <v>2020</v>
      </c>
      <c r="F3309" s="112" t="s">
        <v>9476</v>
      </c>
      <c r="G3309" s="117" t="s">
        <v>15776</v>
      </c>
      <c r="H3309" s="114" t="s">
        <v>16899</v>
      </c>
      <c r="I3309" s="113">
        <f>'21'!C59</f>
        <v>0</v>
      </c>
    </row>
    <row r="3310" spans="2:9" ht="12.75">
      <c r="B3310" s="114" t="str">
        <f>INDEX(SUM!D:D,MATCH(SUM!$F$3,SUM!B:B,0),0)</f>
        <v>P085</v>
      </c>
      <c r="E3310" s="116">
        <v>2020</v>
      </c>
      <c r="F3310" s="112" t="s">
        <v>9477</v>
      </c>
      <c r="G3310" s="117" t="s">
        <v>15777</v>
      </c>
      <c r="H3310" s="114" t="s">
        <v>16899</v>
      </c>
      <c r="I3310" s="113">
        <f>'21'!C60</f>
        <v>0</v>
      </c>
    </row>
    <row r="3311" spans="2:9" ht="12.75">
      <c r="B3311" s="114" t="str">
        <f>INDEX(SUM!D:D,MATCH(SUM!$F$3,SUM!B:B,0),0)</f>
        <v>P085</v>
      </c>
      <c r="E3311" s="116">
        <v>2020</v>
      </c>
      <c r="F3311" s="112" t="s">
        <v>9478</v>
      </c>
      <c r="G3311" s="117" t="s">
        <v>15778</v>
      </c>
      <c r="H3311" s="114" t="s">
        <v>16899</v>
      </c>
      <c r="I3311" s="113">
        <f>'21'!C61</f>
        <v>0</v>
      </c>
    </row>
    <row r="3312" spans="2:9" ht="12.75">
      <c r="B3312" s="114" t="str">
        <f>INDEX(SUM!D:D,MATCH(SUM!$F$3,SUM!B:B,0),0)</f>
        <v>P085</v>
      </c>
      <c r="E3312" s="116">
        <v>2020</v>
      </c>
      <c r="F3312" s="112" t="s">
        <v>9479</v>
      </c>
      <c r="G3312" s="117" t="s">
        <v>15779</v>
      </c>
      <c r="H3312" s="114" t="s">
        <v>16899</v>
      </c>
      <c r="I3312" s="113">
        <f>'21'!C62</f>
        <v>0</v>
      </c>
    </row>
    <row r="3313" spans="2:9" ht="12.75">
      <c r="B3313" s="114" t="str">
        <f>INDEX(SUM!D:D,MATCH(SUM!$F$3,SUM!B:B,0),0)</f>
        <v>P085</v>
      </c>
      <c r="E3313" s="116">
        <v>2020</v>
      </c>
      <c r="F3313" s="112" t="s">
        <v>9480</v>
      </c>
      <c r="G3313" s="117" t="s">
        <v>15780</v>
      </c>
      <c r="H3313" s="114" t="s">
        <v>16899</v>
      </c>
      <c r="I3313" s="113">
        <f>'21'!C63</f>
        <v>0</v>
      </c>
    </row>
    <row r="3314" spans="2:9" ht="12.75">
      <c r="B3314" s="114" t="str">
        <f>INDEX(SUM!D:D,MATCH(SUM!$F$3,SUM!B:B,0),0)</f>
        <v>P085</v>
      </c>
      <c r="E3314" s="116">
        <v>2020</v>
      </c>
      <c r="F3314" s="112" t="s">
        <v>9481</v>
      </c>
      <c r="G3314" s="117" t="s">
        <v>15781</v>
      </c>
      <c r="H3314" s="114" t="s">
        <v>16899</v>
      </c>
      <c r="I3314" s="113">
        <f>'21'!C64</f>
        <v>0</v>
      </c>
    </row>
    <row r="3315" spans="2:9" ht="12.75">
      <c r="B3315" s="114" t="str">
        <f>INDEX(SUM!D:D,MATCH(SUM!$F$3,SUM!B:B,0),0)</f>
        <v>P085</v>
      </c>
      <c r="E3315" s="116">
        <v>2020</v>
      </c>
      <c r="F3315" s="112" t="s">
        <v>9482</v>
      </c>
      <c r="G3315" s="117" t="s">
        <v>15782</v>
      </c>
      <c r="H3315" s="114" t="s">
        <v>16899</v>
      </c>
      <c r="I3315" s="113">
        <f>'21'!C65</f>
        <v>0</v>
      </c>
    </row>
    <row r="3316" spans="2:9" ht="12.75">
      <c r="B3316" s="114" t="str">
        <f>INDEX(SUM!D:D,MATCH(SUM!$F$3,SUM!B:B,0),0)</f>
        <v>P085</v>
      </c>
      <c r="E3316" s="116">
        <v>2020</v>
      </c>
      <c r="F3316" s="112" t="s">
        <v>9483</v>
      </c>
      <c r="G3316" s="117" t="s">
        <v>15783</v>
      </c>
      <c r="H3316" s="114" t="s">
        <v>16899</v>
      </c>
      <c r="I3316" s="113">
        <f>'21'!C66</f>
        <v>0</v>
      </c>
    </row>
    <row r="3317" spans="2:9" ht="12.75">
      <c r="B3317" s="114" t="str">
        <f>INDEX(SUM!D:D,MATCH(SUM!$F$3,SUM!B:B,0),0)</f>
        <v>P085</v>
      </c>
      <c r="E3317" s="116">
        <v>2020</v>
      </c>
      <c r="F3317" s="112" t="s">
        <v>9484</v>
      </c>
      <c r="G3317" s="117" t="s">
        <v>15784</v>
      </c>
      <c r="H3317" s="114" t="s">
        <v>16899</v>
      </c>
      <c r="I3317" s="113">
        <f>'21'!C67</f>
        <v>0</v>
      </c>
    </row>
    <row r="3318" spans="2:9" ht="12.75">
      <c r="B3318" s="114" t="str">
        <f>INDEX(SUM!D:D,MATCH(SUM!$F$3,SUM!B:B,0),0)</f>
        <v>P085</v>
      </c>
      <c r="E3318" s="116">
        <v>2020</v>
      </c>
      <c r="F3318" s="112" t="s">
        <v>9485</v>
      </c>
      <c r="G3318" s="117" t="s">
        <v>15785</v>
      </c>
      <c r="H3318" s="114" t="s">
        <v>16899</v>
      </c>
      <c r="I3318" s="113">
        <f>'21'!C68</f>
        <v>0</v>
      </c>
    </row>
    <row r="3319" spans="2:9" ht="12.75">
      <c r="B3319" s="114" t="str">
        <f>INDEX(SUM!D:D,MATCH(SUM!$F$3,SUM!B:B,0),0)</f>
        <v>P085</v>
      </c>
      <c r="E3319" s="116">
        <v>2020</v>
      </c>
      <c r="F3319" s="112" t="s">
        <v>9486</v>
      </c>
      <c r="G3319" s="117" t="s">
        <v>15786</v>
      </c>
      <c r="H3319" s="114" t="s">
        <v>16899</v>
      </c>
      <c r="I3319" s="113">
        <f>'21'!C69</f>
        <v>0</v>
      </c>
    </row>
    <row r="3320" spans="2:9" ht="12.75">
      <c r="B3320" s="114" t="str">
        <f>INDEX(SUM!D:D,MATCH(SUM!$F$3,SUM!B:B,0),0)</f>
        <v>P085</v>
      </c>
      <c r="E3320" s="116">
        <v>2020</v>
      </c>
      <c r="F3320" s="112" t="s">
        <v>9487</v>
      </c>
      <c r="G3320" s="117" t="s">
        <v>15787</v>
      </c>
      <c r="H3320" s="114" t="s">
        <v>16899</v>
      </c>
      <c r="I3320" s="113">
        <f>'21'!C70</f>
        <v>0</v>
      </c>
    </row>
    <row r="3321" spans="2:9" ht="12.75">
      <c r="B3321" s="114" t="str">
        <f>INDEX(SUM!D:D,MATCH(SUM!$F$3,SUM!B:B,0),0)</f>
        <v>P085</v>
      </c>
      <c r="E3321" s="116">
        <v>2020</v>
      </c>
      <c r="F3321" s="112" t="s">
        <v>9488</v>
      </c>
      <c r="G3321" s="117" t="s">
        <v>15788</v>
      </c>
      <c r="H3321" s="114" t="s">
        <v>16899</v>
      </c>
      <c r="I3321" s="113">
        <f>'21'!C71</f>
        <v>0</v>
      </c>
    </row>
    <row r="3322" spans="2:9" ht="12.75">
      <c r="B3322" s="114" t="str">
        <f>INDEX(SUM!D:D,MATCH(SUM!$F$3,SUM!B:B,0),0)</f>
        <v>P085</v>
      </c>
      <c r="E3322" s="116">
        <v>2020</v>
      </c>
      <c r="F3322" s="112" t="s">
        <v>9489</v>
      </c>
      <c r="G3322" s="117" t="s">
        <v>15789</v>
      </c>
      <c r="H3322" s="114" t="s">
        <v>16899</v>
      </c>
      <c r="I3322" s="113">
        <f>'21'!C72</f>
        <v>0</v>
      </c>
    </row>
    <row r="3323" spans="2:9" ht="12.75">
      <c r="B3323" s="114" t="str">
        <f>INDEX(SUM!D:D,MATCH(SUM!$F$3,SUM!B:B,0),0)</f>
        <v>P085</v>
      </c>
      <c r="E3323" s="116">
        <v>2020</v>
      </c>
      <c r="F3323" s="112" t="s">
        <v>9490</v>
      </c>
      <c r="G3323" s="117" t="s">
        <v>15790</v>
      </c>
      <c r="H3323" s="114" t="s">
        <v>16899</v>
      </c>
      <c r="I3323" s="113">
        <f>'21'!C73</f>
        <v>0</v>
      </c>
    </row>
    <row r="3324" spans="2:9" ht="12.75">
      <c r="B3324" s="114" t="str">
        <f>INDEX(SUM!D:D,MATCH(SUM!$F$3,SUM!B:B,0),0)</f>
        <v>P085</v>
      </c>
      <c r="E3324" s="116">
        <v>2020</v>
      </c>
      <c r="F3324" s="112" t="s">
        <v>9491</v>
      </c>
      <c r="G3324" s="117" t="s">
        <v>15791</v>
      </c>
      <c r="H3324" s="114" t="s">
        <v>16899</v>
      </c>
      <c r="I3324" s="113">
        <f>'21'!C74</f>
        <v>0</v>
      </c>
    </row>
    <row r="3325" spans="2:9" ht="12.75">
      <c r="B3325" s="114" t="str">
        <f>INDEX(SUM!D:D,MATCH(SUM!$F$3,SUM!B:B,0),0)</f>
        <v>P085</v>
      </c>
      <c r="E3325" s="116">
        <v>2020</v>
      </c>
      <c r="F3325" s="112" t="s">
        <v>9492</v>
      </c>
      <c r="G3325" s="117" t="s">
        <v>15792</v>
      </c>
      <c r="H3325" s="114" t="s">
        <v>16899</v>
      </c>
      <c r="I3325" s="113">
        <f>'21'!C75</f>
        <v>0</v>
      </c>
    </row>
    <row r="3326" spans="2:9" ht="12.75">
      <c r="B3326" s="114" t="str">
        <f>INDEX(SUM!D:D,MATCH(SUM!$F$3,SUM!B:B,0),0)</f>
        <v>P085</v>
      </c>
      <c r="E3326" s="116">
        <v>2020</v>
      </c>
      <c r="F3326" s="112" t="s">
        <v>9493</v>
      </c>
      <c r="G3326" s="117" t="s">
        <v>15793</v>
      </c>
      <c r="H3326" s="114" t="s">
        <v>16899</v>
      </c>
      <c r="I3326" s="113">
        <f>'21'!C76</f>
        <v>0</v>
      </c>
    </row>
    <row r="3327" spans="2:9" ht="12.75">
      <c r="B3327" s="114" t="str">
        <f>INDEX(SUM!D:D,MATCH(SUM!$F$3,SUM!B:B,0),0)</f>
        <v>P085</v>
      </c>
      <c r="E3327" s="116">
        <v>2020</v>
      </c>
      <c r="F3327" s="112" t="s">
        <v>9494</v>
      </c>
      <c r="G3327" s="117" t="s">
        <v>15794</v>
      </c>
      <c r="H3327" s="114" t="s">
        <v>16899</v>
      </c>
      <c r="I3327" s="113">
        <f>'21'!C77</f>
        <v>0</v>
      </c>
    </row>
    <row r="3328" spans="2:9" ht="12.75">
      <c r="B3328" s="114" t="str">
        <f>INDEX(SUM!D:D,MATCH(SUM!$F$3,SUM!B:B,0),0)</f>
        <v>P085</v>
      </c>
      <c r="E3328" s="116">
        <v>2020</v>
      </c>
      <c r="F3328" s="112" t="s">
        <v>9495</v>
      </c>
      <c r="G3328" s="117" t="s">
        <v>15795</v>
      </c>
      <c r="H3328" s="114" t="s">
        <v>16899</v>
      </c>
      <c r="I3328" s="113">
        <f>'21'!C78</f>
        <v>0</v>
      </c>
    </row>
    <row r="3329" spans="2:9" ht="12.75">
      <c r="B3329" s="114" t="str">
        <f>INDEX(SUM!D:D,MATCH(SUM!$F$3,SUM!B:B,0),0)</f>
        <v>P085</v>
      </c>
      <c r="E3329" s="116">
        <v>2020</v>
      </c>
      <c r="F3329" s="112" t="s">
        <v>9496</v>
      </c>
      <c r="G3329" s="117" t="s">
        <v>15796</v>
      </c>
      <c r="H3329" s="114" t="s">
        <v>16899</v>
      </c>
      <c r="I3329" s="113">
        <f>'21'!C79</f>
        <v>0</v>
      </c>
    </row>
    <row r="3330" spans="2:9" ht="12.75">
      <c r="B3330" s="114" t="str">
        <f>INDEX(SUM!D:D,MATCH(SUM!$F$3,SUM!B:B,0),0)</f>
        <v>P085</v>
      </c>
      <c r="E3330" s="116">
        <v>2020</v>
      </c>
      <c r="F3330" s="112" t="s">
        <v>9497</v>
      </c>
      <c r="G3330" s="117" t="s">
        <v>15797</v>
      </c>
      <c r="H3330" s="114" t="s">
        <v>16899</v>
      </c>
      <c r="I3330" s="113">
        <f>'21'!C80</f>
        <v>0</v>
      </c>
    </row>
    <row r="3331" spans="2:9" ht="12.75">
      <c r="B3331" s="114" t="str">
        <f>INDEX(SUM!D:D,MATCH(SUM!$F$3,SUM!B:B,0),0)</f>
        <v>P085</v>
      </c>
      <c r="E3331" s="116">
        <v>2020</v>
      </c>
      <c r="F3331" s="112" t="s">
        <v>9498</v>
      </c>
      <c r="G3331" s="117" t="s">
        <v>15798</v>
      </c>
      <c r="H3331" s="114" t="s">
        <v>16899</v>
      </c>
      <c r="I3331" s="113">
        <f>'21'!C81</f>
        <v>0</v>
      </c>
    </row>
    <row r="3332" spans="2:9" ht="12.75">
      <c r="B3332" s="114" t="str">
        <f>INDEX(SUM!D:D,MATCH(SUM!$F$3,SUM!B:B,0),0)</f>
        <v>P085</v>
      </c>
      <c r="E3332" s="116">
        <v>2020</v>
      </c>
      <c r="F3332" s="112" t="s">
        <v>9499</v>
      </c>
      <c r="G3332" s="117" t="s">
        <v>15799</v>
      </c>
      <c r="H3332" s="114" t="s">
        <v>16899</v>
      </c>
      <c r="I3332" s="113">
        <f>'21'!C82</f>
        <v>0</v>
      </c>
    </row>
    <row r="3333" spans="2:9" ht="12.75">
      <c r="B3333" s="114" t="str">
        <f>INDEX(SUM!D:D,MATCH(SUM!$F$3,SUM!B:B,0),0)</f>
        <v>P085</v>
      </c>
      <c r="E3333" s="116">
        <v>2020</v>
      </c>
      <c r="F3333" s="112" t="s">
        <v>9500</v>
      </c>
      <c r="G3333" s="117" t="s">
        <v>15800</v>
      </c>
      <c r="H3333" s="114" t="s">
        <v>16899</v>
      </c>
      <c r="I3333" s="113">
        <f>'21'!C83</f>
        <v>0</v>
      </c>
    </row>
    <row r="3334" spans="2:9" ht="12.75">
      <c r="B3334" s="114" t="str">
        <f>INDEX(SUM!D:D,MATCH(SUM!$F$3,SUM!B:B,0),0)</f>
        <v>P085</v>
      </c>
      <c r="E3334" s="116">
        <v>2020</v>
      </c>
      <c r="F3334" s="112" t="s">
        <v>9501</v>
      </c>
      <c r="G3334" s="117" t="s">
        <v>15801</v>
      </c>
      <c r="H3334" s="114" t="s">
        <v>16899</v>
      </c>
      <c r="I3334" s="113">
        <f>'21'!C84</f>
        <v>0</v>
      </c>
    </row>
    <row r="3335" spans="2:9" ht="12.75">
      <c r="B3335" s="114" t="str">
        <f>INDEX(SUM!D:D,MATCH(SUM!$F$3,SUM!B:B,0),0)</f>
        <v>P085</v>
      </c>
      <c r="E3335" s="116">
        <v>2020</v>
      </c>
      <c r="F3335" s="112" t="s">
        <v>9502</v>
      </c>
      <c r="G3335" s="117" t="s">
        <v>15802</v>
      </c>
      <c r="H3335" s="114" t="s">
        <v>16899</v>
      </c>
      <c r="I3335" s="113">
        <f>'21'!C85</f>
        <v>0</v>
      </c>
    </row>
    <row r="3336" spans="2:9" ht="12.75">
      <c r="B3336" s="114" t="str">
        <f>INDEX(SUM!D:D,MATCH(SUM!$F$3,SUM!B:B,0),0)</f>
        <v>P085</v>
      </c>
      <c r="E3336" s="116">
        <v>2020</v>
      </c>
      <c r="F3336" s="112" t="s">
        <v>9503</v>
      </c>
      <c r="G3336" s="117" t="s">
        <v>15803</v>
      </c>
      <c r="H3336" s="114" t="s">
        <v>16899</v>
      </c>
      <c r="I3336" s="113">
        <f>'21'!C86</f>
        <v>0</v>
      </c>
    </row>
    <row r="3337" spans="2:9" ht="12.75">
      <c r="B3337" s="114" t="str">
        <f>INDEX(SUM!D:D,MATCH(SUM!$F$3,SUM!B:B,0),0)</f>
        <v>P085</v>
      </c>
      <c r="E3337" s="116">
        <v>2020</v>
      </c>
      <c r="F3337" s="112" t="s">
        <v>9504</v>
      </c>
      <c r="G3337" s="117" t="s">
        <v>15804</v>
      </c>
      <c r="H3337" s="114" t="s">
        <v>16899</v>
      </c>
      <c r="I3337" s="113">
        <f>'21'!C87</f>
        <v>0</v>
      </c>
    </row>
    <row r="3338" spans="2:9" ht="12.75">
      <c r="B3338" s="114" t="str">
        <f>INDEX(SUM!D:D,MATCH(SUM!$F$3,SUM!B:B,0),0)</f>
        <v>P085</v>
      </c>
      <c r="E3338" s="116">
        <v>2020</v>
      </c>
      <c r="F3338" s="112" t="s">
        <v>9505</v>
      </c>
      <c r="G3338" s="117" t="s">
        <v>15805</v>
      </c>
      <c r="H3338" s="114" t="s">
        <v>16899</v>
      </c>
      <c r="I3338" s="113">
        <f>'21'!C88</f>
        <v>0</v>
      </c>
    </row>
    <row r="3339" spans="2:9" ht="12.75">
      <c r="B3339" s="114" t="str">
        <f>INDEX(SUM!D:D,MATCH(SUM!$F$3,SUM!B:B,0),0)</f>
        <v>P085</v>
      </c>
      <c r="E3339" s="116">
        <v>2020</v>
      </c>
      <c r="F3339" s="112" t="s">
        <v>9506</v>
      </c>
      <c r="G3339" s="117" t="s">
        <v>15806</v>
      </c>
      <c r="H3339" s="114" t="s">
        <v>16899</v>
      </c>
      <c r="I3339" s="113">
        <f>'21'!C89</f>
        <v>0</v>
      </c>
    </row>
    <row r="3340" spans="2:9" ht="12.75">
      <c r="B3340" s="114" t="str">
        <f>INDEX(SUM!D:D,MATCH(SUM!$F$3,SUM!B:B,0),0)</f>
        <v>P085</v>
      </c>
      <c r="E3340" s="116">
        <v>2020</v>
      </c>
      <c r="F3340" s="112" t="s">
        <v>9507</v>
      </c>
      <c r="G3340" s="117" t="s">
        <v>15807</v>
      </c>
      <c r="H3340" s="114" t="s">
        <v>16899</v>
      </c>
      <c r="I3340" s="113">
        <f>'21'!C90</f>
        <v>0</v>
      </c>
    </row>
    <row r="3341" spans="2:9" ht="12.75">
      <c r="B3341" s="114" t="str">
        <f>INDEX(SUM!D:D,MATCH(SUM!$F$3,SUM!B:B,0),0)</f>
        <v>P085</v>
      </c>
      <c r="E3341" s="116">
        <v>2020</v>
      </c>
      <c r="F3341" s="112" t="s">
        <v>9508</v>
      </c>
      <c r="G3341" s="117" t="s">
        <v>15808</v>
      </c>
      <c r="H3341" s="114" t="s">
        <v>16899</v>
      </c>
      <c r="I3341" s="113">
        <f>'21'!C91</f>
        <v>0</v>
      </c>
    </row>
    <row r="3342" spans="2:9" ht="12.75">
      <c r="B3342" s="114" t="str">
        <f>INDEX(SUM!D:D,MATCH(SUM!$F$3,SUM!B:B,0),0)</f>
        <v>P085</v>
      </c>
      <c r="E3342" s="116">
        <v>2020</v>
      </c>
      <c r="F3342" s="112" t="s">
        <v>9509</v>
      </c>
      <c r="G3342" s="117" t="s">
        <v>15809</v>
      </c>
      <c r="H3342" s="114" t="s">
        <v>16899</v>
      </c>
      <c r="I3342" s="113">
        <f>'21'!C92</f>
        <v>0</v>
      </c>
    </row>
    <row r="3343" spans="2:9" ht="12.75">
      <c r="B3343" s="114" t="str">
        <f>INDEX(SUM!D:D,MATCH(SUM!$F$3,SUM!B:B,0),0)</f>
        <v>P085</v>
      </c>
      <c r="E3343" s="116">
        <v>2020</v>
      </c>
      <c r="F3343" s="112" t="s">
        <v>9510</v>
      </c>
      <c r="G3343" s="117" t="s">
        <v>15810</v>
      </c>
      <c r="H3343" s="114" t="s">
        <v>16899</v>
      </c>
      <c r="I3343" s="113">
        <f>'21'!C93</f>
        <v>0</v>
      </c>
    </row>
    <row r="3344" spans="2:9" ht="12.75">
      <c r="B3344" s="114" t="str">
        <f>INDEX(SUM!D:D,MATCH(SUM!$F$3,SUM!B:B,0),0)</f>
        <v>P085</v>
      </c>
      <c r="E3344" s="116">
        <v>2020</v>
      </c>
      <c r="F3344" s="112" t="s">
        <v>9511</v>
      </c>
      <c r="G3344" s="117" t="s">
        <v>15811</v>
      </c>
      <c r="H3344" s="114" t="s">
        <v>16899</v>
      </c>
      <c r="I3344" s="113">
        <f>'21'!C94</f>
        <v>0</v>
      </c>
    </row>
    <row r="3345" spans="2:9" ht="12.75">
      <c r="B3345" s="114" t="str">
        <f>INDEX(SUM!D:D,MATCH(SUM!$F$3,SUM!B:B,0),0)</f>
        <v>P085</v>
      </c>
      <c r="E3345" s="116">
        <v>2020</v>
      </c>
      <c r="F3345" s="112" t="s">
        <v>9512</v>
      </c>
      <c r="G3345" s="117" t="s">
        <v>15812</v>
      </c>
      <c r="H3345" s="114" t="s">
        <v>16899</v>
      </c>
      <c r="I3345" s="113">
        <f>'21'!C95</f>
        <v>0</v>
      </c>
    </row>
    <row r="3346" spans="2:9" ht="12.75">
      <c r="B3346" s="114" t="str">
        <f>INDEX(SUM!D:D,MATCH(SUM!$F$3,SUM!B:B,0),0)</f>
        <v>P085</v>
      </c>
      <c r="E3346" s="116">
        <v>2020</v>
      </c>
      <c r="F3346" s="112" t="s">
        <v>9513</v>
      </c>
      <c r="G3346" s="117" t="s">
        <v>15813</v>
      </c>
      <c r="H3346" s="114" t="s">
        <v>16899</v>
      </c>
      <c r="I3346" s="113">
        <f>'21'!C96</f>
        <v>0</v>
      </c>
    </row>
    <row r="3347" spans="2:9" ht="12.75">
      <c r="B3347" s="114" t="str">
        <f>INDEX(SUM!D:D,MATCH(SUM!$F$3,SUM!B:B,0),0)</f>
        <v>P085</v>
      </c>
      <c r="E3347" s="116">
        <v>2020</v>
      </c>
      <c r="F3347" s="112" t="s">
        <v>9514</v>
      </c>
      <c r="G3347" s="117" t="s">
        <v>15814</v>
      </c>
      <c r="H3347" s="114" t="s">
        <v>16899</v>
      </c>
      <c r="I3347" s="113">
        <f>'21'!C97</f>
        <v>0</v>
      </c>
    </row>
    <row r="3348" spans="2:9" ht="12.75">
      <c r="B3348" s="114" t="str">
        <f>INDEX(SUM!D:D,MATCH(SUM!$F$3,SUM!B:B,0),0)</f>
        <v>P085</v>
      </c>
      <c r="E3348" s="116">
        <v>2020</v>
      </c>
      <c r="F3348" s="112" t="s">
        <v>9515</v>
      </c>
      <c r="G3348" s="117" t="s">
        <v>15815</v>
      </c>
      <c r="H3348" s="114" t="s">
        <v>16899</v>
      </c>
      <c r="I3348" s="113">
        <f>'21'!C98</f>
        <v>0</v>
      </c>
    </row>
    <row r="3349" spans="2:9" ht="12.75">
      <c r="B3349" s="114" t="str">
        <f>INDEX(SUM!D:D,MATCH(SUM!$F$3,SUM!B:B,0),0)</f>
        <v>P085</v>
      </c>
      <c r="E3349" s="116">
        <v>2020</v>
      </c>
      <c r="F3349" s="112" t="s">
        <v>9516</v>
      </c>
      <c r="G3349" s="117" t="s">
        <v>15816</v>
      </c>
      <c r="H3349" s="114" t="s">
        <v>16899</v>
      </c>
      <c r="I3349" s="113">
        <f>'21'!C99</f>
        <v>0</v>
      </c>
    </row>
    <row r="3350" spans="2:9" ht="12.75">
      <c r="B3350" s="114" t="str">
        <f>INDEX(SUM!D:D,MATCH(SUM!$F$3,SUM!B:B,0),0)</f>
        <v>P085</v>
      </c>
      <c r="E3350" s="116">
        <v>2020</v>
      </c>
      <c r="F3350" s="112" t="s">
        <v>9517</v>
      </c>
      <c r="G3350" s="117" t="s">
        <v>15817</v>
      </c>
      <c r="H3350" s="114" t="s">
        <v>16899</v>
      </c>
      <c r="I3350" s="113">
        <f>'21'!C100</f>
        <v>0</v>
      </c>
    </row>
    <row r="3351" spans="2:9" ht="12.75">
      <c r="B3351" s="114" t="str">
        <f>INDEX(SUM!D:D,MATCH(SUM!$F$3,SUM!B:B,0),0)</f>
        <v>P085</v>
      </c>
      <c r="E3351" s="116">
        <v>2020</v>
      </c>
      <c r="F3351" s="112" t="s">
        <v>9518</v>
      </c>
      <c r="G3351" s="117" t="s">
        <v>15818</v>
      </c>
      <c r="H3351" s="114" t="s">
        <v>6734</v>
      </c>
      <c r="I3351" s="113">
        <f>'21'!D11</f>
        <v>0</v>
      </c>
    </row>
    <row r="3352" spans="2:9" ht="12.75">
      <c r="B3352" s="114" t="str">
        <f>INDEX(SUM!D:D,MATCH(SUM!$F$3,SUM!B:B,0),0)</f>
        <v>P085</v>
      </c>
      <c r="E3352" s="116">
        <v>2020</v>
      </c>
      <c r="F3352" s="112" t="s">
        <v>9519</v>
      </c>
      <c r="G3352" s="117" t="s">
        <v>15819</v>
      </c>
      <c r="H3352" s="114" t="s">
        <v>6734</v>
      </c>
      <c r="I3352" s="113">
        <f>'21'!D12</f>
        <v>0</v>
      </c>
    </row>
    <row r="3353" spans="2:9" ht="12.75">
      <c r="B3353" s="114" t="str">
        <f>INDEX(SUM!D:D,MATCH(SUM!$F$3,SUM!B:B,0),0)</f>
        <v>P085</v>
      </c>
      <c r="E3353" s="116">
        <v>2020</v>
      </c>
      <c r="F3353" s="112" t="s">
        <v>9520</v>
      </c>
      <c r="G3353" s="117" t="s">
        <v>15820</v>
      </c>
      <c r="H3353" s="114" t="s">
        <v>6734</v>
      </c>
      <c r="I3353" s="113">
        <f>'21'!D13</f>
        <v>0</v>
      </c>
    </row>
    <row r="3354" spans="2:9" ht="12.75">
      <c r="B3354" s="114" t="str">
        <f>INDEX(SUM!D:D,MATCH(SUM!$F$3,SUM!B:B,0),0)</f>
        <v>P085</v>
      </c>
      <c r="E3354" s="116">
        <v>2020</v>
      </c>
      <c r="F3354" s="112" t="s">
        <v>9521</v>
      </c>
      <c r="G3354" s="117" t="s">
        <v>15821</v>
      </c>
      <c r="H3354" s="114" t="s">
        <v>6734</v>
      </c>
      <c r="I3354" s="113">
        <f>'21'!D14</f>
        <v>0</v>
      </c>
    </row>
    <row r="3355" spans="2:9" ht="12.75">
      <c r="B3355" s="114" t="str">
        <f>INDEX(SUM!D:D,MATCH(SUM!$F$3,SUM!B:B,0),0)</f>
        <v>P085</v>
      </c>
      <c r="E3355" s="116">
        <v>2020</v>
      </c>
      <c r="F3355" s="112" t="s">
        <v>9522</v>
      </c>
      <c r="G3355" s="117" t="s">
        <v>15822</v>
      </c>
      <c r="H3355" s="114" t="s">
        <v>6734</v>
      </c>
      <c r="I3355" s="113">
        <f>'21'!D15</f>
        <v>0</v>
      </c>
    </row>
    <row r="3356" spans="2:9" ht="12.75">
      <c r="B3356" s="114" t="str">
        <f>INDEX(SUM!D:D,MATCH(SUM!$F$3,SUM!B:B,0),0)</f>
        <v>P085</v>
      </c>
      <c r="E3356" s="116">
        <v>2020</v>
      </c>
      <c r="F3356" s="112" t="s">
        <v>9523</v>
      </c>
      <c r="G3356" s="117" t="s">
        <v>15823</v>
      </c>
      <c r="H3356" s="114" t="s">
        <v>6734</v>
      </c>
      <c r="I3356" s="113">
        <f>'21'!D16</f>
        <v>0</v>
      </c>
    </row>
    <row r="3357" spans="2:9" ht="12.75">
      <c r="B3357" s="114" t="str">
        <f>INDEX(SUM!D:D,MATCH(SUM!$F$3,SUM!B:B,0),0)</f>
        <v>P085</v>
      </c>
      <c r="E3357" s="116">
        <v>2020</v>
      </c>
      <c r="F3357" s="112" t="s">
        <v>9524</v>
      </c>
      <c r="G3357" s="117" t="s">
        <v>15824</v>
      </c>
      <c r="H3357" s="114" t="s">
        <v>6734</v>
      </c>
      <c r="I3357" s="113">
        <f>'21'!D17</f>
        <v>0</v>
      </c>
    </row>
    <row r="3358" spans="2:9" ht="12.75">
      <c r="B3358" s="114" t="str">
        <f>INDEX(SUM!D:D,MATCH(SUM!$F$3,SUM!B:B,0),0)</f>
        <v>P085</v>
      </c>
      <c r="E3358" s="116">
        <v>2020</v>
      </c>
      <c r="F3358" s="112" t="s">
        <v>9525</v>
      </c>
      <c r="G3358" s="117" t="s">
        <v>15825</v>
      </c>
      <c r="H3358" s="114" t="s">
        <v>6734</v>
      </c>
      <c r="I3358" s="113">
        <f>'21'!D18</f>
        <v>0</v>
      </c>
    </row>
    <row r="3359" spans="2:9" ht="12.75">
      <c r="B3359" s="114" t="str">
        <f>INDEX(SUM!D:D,MATCH(SUM!$F$3,SUM!B:B,0),0)</f>
        <v>P085</v>
      </c>
      <c r="E3359" s="116">
        <v>2020</v>
      </c>
      <c r="F3359" s="112" t="s">
        <v>9526</v>
      </c>
      <c r="G3359" s="117" t="s">
        <v>15826</v>
      </c>
      <c r="H3359" s="114" t="s">
        <v>6734</v>
      </c>
      <c r="I3359" s="113">
        <f>'21'!D19</f>
        <v>0</v>
      </c>
    </row>
    <row r="3360" spans="2:9" ht="12.75">
      <c r="B3360" s="114" t="str">
        <f>INDEX(SUM!D:D,MATCH(SUM!$F$3,SUM!B:B,0),0)</f>
        <v>P085</v>
      </c>
      <c r="E3360" s="116">
        <v>2020</v>
      </c>
      <c r="F3360" s="112" t="s">
        <v>9527</v>
      </c>
      <c r="G3360" s="117" t="s">
        <v>15827</v>
      </c>
      <c r="H3360" s="114" t="s">
        <v>6734</v>
      </c>
      <c r="I3360" s="113">
        <f>'21'!D20</f>
        <v>0</v>
      </c>
    </row>
    <row r="3361" spans="2:9" ht="12.75">
      <c r="B3361" s="114" t="str">
        <f>INDEX(SUM!D:D,MATCH(SUM!$F$3,SUM!B:B,0),0)</f>
        <v>P085</v>
      </c>
      <c r="E3361" s="116">
        <v>2020</v>
      </c>
      <c r="F3361" s="112" t="s">
        <v>9528</v>
      </c>
      <c r="G3361" s="117" t="s">
        <v>15828</v>
      </c>
      <c r="H3361" s="114" t="s">
        <v>6734</v>
      </c>
      <c r="I3361" s="113">
        <f>'21'!D21</f>
        <v>0</v>
      </c>
    </row>
    <row r="3362" spans="2:9" ht="12.75">
      <c r="B3362" s="114" t="str">
        <f>INDEX(SUM!D:D,MATCH(SUM!$F$3,SUM!B:B,0),0)</f>
        <v>P085</v>
      </c>
      <c r="E3362" s="116">
        <v>2020</v>
      </c>
      <c r="F3362" s="112" t="s">
        <v>9529</v>
      </c>
      <c r="G3362" s="117" t="s">
        <v>15829</v>
      </c>
      <c r="H3362" s="114" t="s">
        <v>6734</v>
      </c>
      <c r="I3362" s="113">
        <f>'21'!D22</f>
        <v>0</v>
      </c>
    </row>
    <row r="3363" spans="2:9" ht="12.75">
      <c r="B3363" s="114" t="str">
        <f>INDEX(SUM!D:D,MATCH(SUM!$F$3,SUM!B:B,0),0)</f>
        <v>P085</v>
      </c>
      <c r="E3363" s="116">
        <v>2020</v>
      </c>
      <c r="F3363" s="112" t="s">
        <v>9530</v>
      </c>
      <c r="G3363" s="117" t="s">
        <v>15830</v>
      </c>
      <c r="H3363" s="114" t="s">
        <v>6734</v>
      </c>
      <c r="I3363" s="113">
        <f>'21'!D23</f>
        <v>0</v>
      </c>
    </row>
    <row r="3364" spans="2:9" ht="12.75">
      <c r="B3364" s="114" t="str">
        <f>INDEX(SUM!D:D,MATCH(SUM!$F$3,SUM!B:B,0),0)</f>
        <v>P085</v>
      </c>
      <c r="E3364" s="116">
        <v>2020</v>
      </c>
      <c r="F3364" s="112" t="s">
        <v>9531</v>
      </c>
      <c r="G3364" s="117" t="s">
        <v>15831</v>
      </c>
      <c r="H3364" s="114" t="s">
        <v>6734</v>
      </c>
      <c r="I3364" s="113">
        <f>'21'!D24</f>
        <v>0</v>
      </c>
    </row>
    <row r="3365" spans="2:9" ht="12.75">
      <c r="B3365" s="114" t="str">
        <f>INDEX(SUM!D:D,MATCH(SUM!$F$3,SUM!B:B,0),0)</f>
        <v>P085</v>
      </c>
      <c r="E3365" s="116">
        <v>2020</v>
      </c>
      <c r="F3365" s="112" t="s">
        <v>9532</v>
      </c>
      <c r="G3365" s="117" t="s">
        <v>15832</v>
      </c>
      <c r="H3365" s="114" t="s">
        <v>6734</v>
      </c>
      <c r="I3365" s="113">
        <f>'21'!D25</f>
        <v>0</v>
      </c>
    </row>
    <row r="3366" spans="2:9" ht="12.75">
      <c r="B3366" s="114" t="str">
        <f>INDEX(SUM!D:D,MATCH(SUM!$F$3,SUM!B:B,0),0)</f>
        <v>P085</v>
      </c>
      <c r="E3366" s="116">
        <v>2020</v>
      </c>
      <c r="F3366" s="112" t="s">
        <v>9533</v>
      </c>
      <c r="G3366" s="117" t="s">
        <v>15833</v>
      </c>
      <c r="H3366" s="114" t="s">
        <v>6734</v>
      </c>
      <c r="I3366" s="113">
        <f>'21'!D26</f>
        <v>0</v>
      </c>
    </row>
    <row r="3367" spans="2:9" ht="12.75">
      <c r="B3367" s="114" t="str">
        <f>INDEX(SUM!D:D,MATCH(SUM!$F$3,SUM!B:B,0),0)</f>
        <v>P085</v>
      </c>
      <c r="E3367" s="116">
        <v>2020</v>
      </c>
      <c r="F3367" s="112" t="s">
        <v>9534</v>
      </c>
      <c r="G3367" s="117" t="s">
        <v>15834</v>
      </c>
      <c r="H3367" s="114" t="s">
        <v>6734</v>
      </c>
      <c r="I3367" s="113">
        <f>'21'!D27</f>
        <v>0</v>
      </c>
    </row>
    <row r="3368" spans="2:9" ht="12.75">
      <c r="B3368" s="114" t="str">
        <f>INDEX(SUM!D:D,MATCH(SUM!$F$3,SUM!B:B,0),0)</f>
        <v>P085</v>
      </c>
      <c r="E3368" s="116">
        <v>2020</v>
      </c>
      <c r="F3368" s="112" t="s">
        <v>9535</v>
      </c>
      <c r="G3368" s="117" t="s">
        <v>15835</v>
      </c>
      <c r="H3368" s="114" t="s">
        <v>6734</v>
      </c>
      <c r="I3368" s="113">
        <f>'21'!D28</f>
        <v>0</v>
      </c>
    </row>
    <row r="3369" spans="2:9" ht="12.75">
      <c r="B3369" s="114" t="str">
        <f>INDEX(SUM!D:D,MATCH(SUM!$F$3,SUM!B:B,0),0)</f>
        <v>P085</v>
      </c>
      <c r="E3369" s="116">
        <v>2020</v>
      </c>
      <c r="F3369" s="112" t="s">
        <v>9536</v>
      </c>
      <c r="G3369" s="117" t="s">
        <v>15836</v>
      </c>
      <c r="H3369" s="114" t="s">
        <v>6734</v>
      </c>
      <c r="I3369" s="113">
        <f>'21'!D29</f>
        <v>0</v>
      </c>
    </row>
    <row r="3370" spans="2:9" ht="12.75">
      <c r="B3370" s="114" t="str">
        <f>INDEX(SUM!D:D,MATCH(SUM!$F$3,SUM!B:B,0),0)</f>
        <v>P085</v>
      </c>
      <c r="E3370" s="116">
        <v>2020</v>
      </c>
      <c r="F3370" s="112" t="s">
        <v>9537</v>
      </c>
      <c r="G3370" s="117" t="s">
        <v>15837</v>
      </c>
      <c r="H3370" s="114" t="s">
        <v>6734</v>
      </c>
      <c r="I3370" s="113">
        <f>'21'!D30</f>
        <v>0</v>
      </c>
    </row>
    <row r="3371" spans="2:9" ht="12.75">
      <c r="B3371" s="114" t="str">
        <f>INDEX(SUM!D:D,MATCH(SUM!$F$3,SUM!B:B,0),0)</f>
        <v>P085</v>
      </c>
      <c r="E3371" s="116">
        <v>2020</v>
      </c>
      <c r="F3371" s="112" t="s">
        <v>9538</v>
      </c>
      <c r="G3371" s="117" t="s">
        <v>15838</v>
      </c>
      <c r="H3371" s="114" t="s">
        <v>6734</v>
      </c>
      <c r="I3371" s="113">
        <f>'21'!D31</f>
        <v>0</v>
      </c>
    </row>
    <row r="3372" spans="2:9" ht="12.75">
      <c r="B3372" s="114" t="str">
        <f>INDEX(SUM!D:D,MATCH(SUM!$F$3,SUM!B:B,0),0)</f>
        <v>P085</v>
      </c>
      <c r="E3372" s="116">
        <v>2020</v>
      </c>
      <c r="F3372" s="112" t="s">
        <v>9539</v>
      </c>
      <c r="G3372" s="117" t="s">
        <v>15839</v>
      </c>
      <c r="H3372" s="114" t="s">
        <v>6734</v>
      </c>
      <c r="I3372" s="113">
        <f>'21'!D32</f>
        <v>0</v>
      </c>
    </row>
    <row r="3373" spans="2:9" ht="12.75">
      <c r="B3373" s="114" t="str">
        <f>INDEX(SUM!D:D,MATCH(SUM!$F$3,SUM!B:B,0),0)</f>
        <v>P085</v>
      </c>
      <c r="E3373" s="116">
        <v>2020</v>
      </c>
      <c r="F3373" s="112" t="s">
        <v>9540</v>
      </c>
      <c r="G3373" s="117" t="s">
        <v>15840</v>
      </c>
      <c r="H3373" s="114" t="s">
        <v>6734</v>
      </c>
      <c r="I3373" s="113">
        <f>'21'!D33</f>
        <v>0</v>
      </c>
    </row>
    <row r="3374" spans="2:9" ht="12.75">
      <c r="B3374" s="114" t="str">
        <f>INDEX(SUM!D:D,MATCH(SUM!$F$3,SUM!B:B,0),0)</f>
        <v>P085</v>
      </c>
      <c r="E3374" s="116">
        <v>2020</v>
      </c>
      <c r="F3374" s="112" t="s">
        <v>9541</v>
      </c>
      <c r="G3374" s="117" t="s">
        <v>15841</v>
      </c>
      <c r="H3374" s="114" t="s">
        <v>6734</v>
      </c>
      <c r="I3374" s="113">
        <f>'21'!D34</f>
        <v>0</v>
      </c>
    </row>
    <row r="3375" spans="2:9" ht="12.75">
      <c r="B3375" s="114" t="str">
        <f>INDEX(SUM!D:D,MATCH(SUM!$F$3,SUM!B:B,0),0)</f>
        <v>P085</v>
      </c>
      <c r="E3375" s="116">
        <v>2020</v>
      </c>
      <c r="F3375" s="112" t="s">
        <v>9542</v>
      </c>
      <c r="G3375" s="117" t="s">
        <v>15842</v>
      </c>
      <c r="H3375" s="114" t="s">
        <v>6734</v>
      </c>
      <c r="I3375" s="113">
        <f>'21'!D35</f>
        <v>0</v>
      </c>
    </row>
    <row r="3376" spans="2:9" ht="12.75">
      <c r="B3376" s="114" t="str">
        <f>INDEX(SUM!D:D,MATCH(SUM!$F$3,SUM!B:B,0),0)</f>
        <v>P085</v>
      </c>
      <c r="E3376" s="116">
        <v>2020</v>
      </c>
      <c r="F3376" s="112" t="s">
        <v>9543</v>
      </c>
      <c r="G3376" s="117" t="s">
        <v>15843</v>
      </c>
      <c r="H3376" s="114" t="s">
        <v>6734</v>
      </c>
      <c r="I3376" s="113">
        <f>'21'!D36</f>
        <v>0</v>
      </c>
    </row>
    <row r="3377" spans="2:9" ht="12.75">
      <c r="B3377" s="114" t="str">
        <f>INDEX(SUM!D:D,MATCH(SUM!$F$3,SUM!B:B,0),0)</f>
        <v>P085</v>
      </c>
      <c r="E3377" s="116">
        <v>2020</v>
      </c>
      <c r="F3377" s="112" t="s">
        <v>9544</v>
      </c>
      <c r="G3377" s="117" t="s">
        <v>15844</v>
      </c>
      <c r="H3377" s="114" t="s">
        <v>6734</v>
      </c>
      <c r="I3377" s="113">
        <f>'21'!D37</f>
        <v>0</v>
      </c>
    </row>
    <row r="3378" spans="2:9" ht="12.75">
      <c r="B3378" s="114" t="str">
        <f>INDEX(SUM!D:D,MATCH(SUM!$F$3,SUM!B:B,0),0)</f>
        <v>P085</v>
      </c>
      <c r="E3378" s="116">
        <v>2020</v>
      </c>
      <c r="F3378" s="112" t="s">
        <v>9545</v>
      </c>
      <c r="G3378" s="117" t="s">
        <v>15845</v>
      </c>
      <c r="H3378" s="114" t="s">
        <v>6734</v>
      </c>
      <c r="I3378" s="113">
        <f>'21'!D38</f>
        <v>0</v>
      </c>
    </row>
    <row r="3379" spans="2:9" ht="12.75">
      <c r="B3379" s="114" t="str">
        <f>INDEX(SUM!D:D,MATCH(SUM!$F$3,SUM!B:B,0),0)</f>
        <v>P085</v>
      </c>
      <c r="E3379" s="116">
        <v>2020</v>
      </c>
      <c r="F3379" s="112" t="s">
        <v>9546</v>
      </c>
      <c r="G3379" s="117" t="s">
        <v>15846</v>
      </c>
      <c r="H3379" s="114" t="s">
        <v>6734</v>
      </c>
      <c r="I3379" s="113">
        <f>'21'!D39</f>
        <v>0</v>
      </c>
    </row>
    <row r="3380" spans="2:9" ht="12.75">
      <c r="B3380" s="114" t="str">
        <f>INDEX(SUM!D:D,MATCH(SUM!$F$3,SUM!B:B,0),0)</f>
        <v>P085</v>
      </c>
      <c r="E3380" s="116">
        <v>2020</v>
      </c>
      <c r="F3380" s="112" t="s">
        <v>9547</v>
      </c>
      <c r="G3380" s="117" t="s">
        <v>15847</v>
      </c>
      <c r="H3380" s="114" t="s">
        <v>6734</v>
      </c>
      <c r="I3380" s="113">
        <f>'21'!D40</f>
        <v>0</v>
      </c>
    </row>
    <row r="3381" spans="2:9" ht="12.75">
      <c r="B3381" s="114" t="str">
        <f>INDEX(SUM!D:D,MATCH(SUM!$F$3,SUM!B:B,0),0)</f>
        <v>P085</v>
      </c>
      <c r="E3381" s="116">
        <v>2020</v>
      </c>
      <c r="F3381" s="112" t="s">
        <v>9548</v>
      </c>
      <c r="G3381" s="117" t="s">
        <v>15848</v>
      </c>
      <c r="H3381" s="114" t="s">
        <v>6734</v>
      </c>
      <c r="I3381" s="113">
        <f>'21'!D41</f>
        <v>0</v>
      </c>
    </row>
    <row r="3382" spans="2:9" ht="12.75">
      <c r="B3382" s="114" t="str">
        <f>INDEX(SUM!D:D,MATCH(SUM!$F$3,SUM!B:B,0),0)</f>
        <v>P085</v>
      </c>
      <c r="E3382" s="116">
        <v>2020</v>
      </c>
      <c r="F3382" s="112" t="s">
        <v>9549</v>
      </c>
      <c r="G3382" s="117" t="s">
        <v>15849</v>
      </c>
      <c r="H3382" s="114" t="s">
        <v>6734</v>
      </c>
      <c r="I3382" s="113">
        <f>'21'!D42</f>
        <v>0</v>
      </c>
    </row>
    <row r="3383" spans="2:9" ht="12.75">
      <c r="B3383" s="114" t="str">
        <f>INDEX(SUM!D:D,MATCH(SUM!$F$3,SUM!B:B,0),0)</f>
        <v>P085</v>
      </c>
      <c r="E3383" s="116">
        <v>2020</v>
      </c>
      <c r="F3383" s="112" t="s">
        <v>9550</v>
      </c>
      <c r="G3383" s="117" t="s">
        <v>15850</v>
      </c>
      <c r="H3383" s="114" t="s">
        <v>6734</v>
      </c>
      <c r="I3383" s="113">
        <f>'21'!D43</f>
        <v>0</v>
      </c>
    </row>
    <row r="3384" spans="2:9" ht="12.75">
      <c r="B3384" s="114" t="str">
        <f>INDEX(SUM!D:D,MATCH(SUM!$F$3,SUM!B:B,0),0)</f>
        <v>P085</v>
      </c>
      <c r="E3384" s="116">
        <v>2020</v>
      </c>
      <c r="F3384" s="112" t="s">
        <v>9551</v>
      </c>
      <c r="G3384" s="117" t="s">
        <v>15851</v>
      </c>
      <c r="H3384" s="114" t="s">
        <v>6734</v>
      </c>
      <c r="I3384" s="113">
        <f>'21'!D44</f>
        <v>0</v>
      </c>
    </row>
    <row r="3385" spans="2:9" ht="12.75">
      <c r="B3385" s="114" t="str">
        <f>INDEX(SUM!D:D,MATCH(SUM!$F$3,SUM!B:B,0),0)</f>
        <v>P085</v>
      </c>
      <c r="E3385" s="116">
        <v>2020</v>
      </c>
      <c r="F3385" s="112" t="s">
        <v>9552</v>
      </c>
      <c r="G3385" s="117" t="s">
        <v>15852</v>
      </c>
      <c r="H3385" s="114" t="s">
        <v>6734</v>
      </c>
      <c r="I3385" s="113">
        <f>'21'!D45</f>
        <v>0</v>
      </c>
    </row>
    <row r="3386" spans="2:9" ht="12.75">
      <c r="B3386" s="114" t="str">
        <f>INDEX(SUM!D:D,MATCH(SUM!$F$3,SUM!B:B,0),0)</f>
        <v>P085</v>
      </c>
      <c r="E3386" s="116">
        <v>2020</v>
      </c>
      <c r="F3386" s="112" t="s">
        <v>9553</v>
      </c>
      <c r="G3386" s="117" t="s">
        <v>15853</v>
      </c>
      <c r="H3386" s="114" t="s">
        <v>6734</v>
      </c>
      <c r="I3386" s="113">
        <f>'21'!D46</f>
        <v>0</v>
      </c>
    </row>
    <row r="3387" spans="2:9" ht="12.75">
      <c r="B3387" s="114" t="str">
        <f>INDEX(SUM!D:D,MATCH(SUM!$F$3,SUM!B:B,0),0)</f>
        <v>P085</v>
      </c>
      <c r="E3387" s="116">
        <v>2020</v>
      </c>
      <c r="F3387" s="112" t="s">
        <v>9554</v>
      </c>
      <c r="G3387" s="117" t="s">
        <v>15854</v>
      </c>
      <c r="H3387" s="114" t="s">
        <v>6734</v>
      </c>
      <c r="I3387" s="113">
        <f>'21'!D47</f>
        <v>0</v>
      </c>
    </row>
    <row r="3388" spans="2:9" ht="12.75">
      <c r="B3388" s="114" t="str">
        <f>INDEX(SUM!D:D,MATCH(SUM!$F$3,SUM!B:B,0),0)</f>
        <v>P085</v>
      </c>
      <c r="E3388" s="116">
        <v>2020</v>
      </c>
      <c r="F3388" s="112" t="s">
        <v>9555</v>
      </c>
      <c r="G3388" s="117" t="s">
        <v>15855</v>
      </c>
      <c r="H3388" s="114" t="s">
        <v>6734</v>
      </c>
      <c r="I3388" s="113">
        <f>'21'!D48</f>
        <v>0</v>
      </c>
    </row>
    <row r="3389" spans="2:9" ht="12.75">
      <c r="B3389" s="114" t="str">
        <f>INDEX(SUM!D:D,MATCH(SUM!$F$3,SUM!B:B,0),0)</f>
        <v>P085</v>
      </c>
      <c r="E3389" s="116">
        <v>2020</v>
      </c>
      <c r="F3389" s="112" t="s">
        <v>9556</v>
      </c>
      <c r="G3389" s="117" t="s">
        <v>15856</v>
      </c>
      <c r="H3389" s="114" t="s">
        <v>6734</v>
      </c>
      <c r="I3389" s="113">
        <f>'21'!D49</f>
        <v>0</v>
      </c>
    </row>
    <row r="3390" spans="2:9" ht="12.75">
      <c r="B3390" s="114" t="str">
        <f>INDEX(SUM!D:D,MATCH(SUM!$F$3,SUM!B:B,0),0)</f>
        <v>P085</v>
      </c>
      <c r="E3390" s="116">
        <v>2020</v>
      </c>
      <c r="F3390" s="112" t="s">
        <v>9557</v>
      </c>
      <c r="G3390" s="117" t="s">
        <v>15857</v>
      </c>
      <c r="H3390" s="114" t="s">
        <v>6734</v>
      </c>
      <c r="I3390" s="113">
        <f>'21'!D50</f>
        <v>0</v>
      </c>
    </row>
    <row r="3391" spans="2:9" ht="12.75">
      <c r="B3391" s="114" t="str">
        <f>INDEX(SUM!D:D,MATCH(SUM!$F$3,SUM!B:B,0),0)</f>
        <v>P085</v>
      </c>
      <c r="E3391" s="116">
        <v>2020</v>
      </c>
      <c r="F3391" s="112" t="s">
        <v>9558</v>
      </c>
      <c r="G3391" s="117" t="s">
        <v>15858</v>
      </c>
      <c r="H3391" s="114" t="s">
        <v>6734</v>
      </c>
      <c r="I3391" s="113">
        <f>'21'!D51</f>
        <v>0</v>
      </c>
    </row>
    <row r="3392" spans="2:9" ht="12.75">
      <c r="B3392" s="114" t="str">
        <f>INDEX(SUM!D:D,MATCH(SUM!$F$3,SUM!B:B,0),0)</f>
        <v>P085</v>
      </c>
      <c r="E3392" s="116">
        <v>2020</v>
      </c>
      <c r="F3392" s="112" t="s">
        <v>9559</v>
      </c>
      <c r="G3392" s="117" t="s">
        <v>15859</v>
      </c>
      <c r="H3392" s="114" t="s">
        <v>6734</v>
      </c>
      <c r="I3392" s="113">
        <f>'21'!D52</f>
        <v>0</v>
      </c>
    </row>
    <row r="3393" spans="2:9" ht="12.75">
      <c r="B3393" s="114" t="str">
        <f>INDEX(SUM!D:D,MATCH(SUM!$F$3,SUM!B:B,0),0)</f>
        <v>P085</v>
      </c>
      <c r="E3393" s="116">
        <v>2020</v>
      </c>
      <c r="F3393" s="112" t="s">
        <v>9560</v>
      </c>
      <c r="G3393" s="117" t="s">
        <v>15860</v>
      </c>
      <c r="H3393" s="114" t="s">
        <v>6734</v>
      </c>
      <c r="I3393" s="113">
        <f>'21'!D53</f>
        <v>0</v>
      </c>
    </row>
    <row r="3394" spans="2:9" ht="12.75">
      <c r="B3394" s="114" t="str">
        <f>INDEX(SUM!D:D,MATCH(SUM!$F$3,SUM!B:B,0),0)</f>
        <v>P085</v>
      </c>
      <c r="E3394" s="116">
        <v>2020</v>
      </c>
      <c r="F3394" s="112" t="s">
        <v>9561</v>
      </c>
      <c r="G3394" s="117" t="s">
        <v>15861</v>
      </c>
      <c r="H3394" s="114" t="s">
        <v>6734</v>
      </c>
      <c r="I3394" s="113">
        <f>'21'!D54</f>
        <v>0</v>
      </c>
    </row>
    <row r="3395" spans="2:9" ht="12.75">
      <c r="B3395" s="114" t="str">
        <f>INDEX(SUM!D:D,MATCH(SUM!$F$3,SUM!B:B,0),0)</f>
        <v>P085</v>
      </c>
      <c r="E3395" s="116">
        <v>2020</v>
      </c>
      <c r="F3395" s="112" t="s">
        <v>9562</v>
      </c>
      <c r="G3395" s="117" t="s">
        <v>15862</v>
      </c>
      <c r="H3395" s="114" t="s">
        <v>6734</v>
      </c>
      <c r="I3395" s="113">
        <f>'21'!D55</f>
        <v>0</v>
      </c>
    </row>
    <row r="3396" spans="2:9" ht="12.75">
      <c r="B3396" s="114" t="str">
        <f>INDEX(SUM!D:D,MATCH(SUM!$F$3,SUM!B:B,0),0)</f>
        <v>P085</v>
      </c>
      <c r="E3396" s="116">
        <v>2020</v>
      </c>
      <c r="F3396" s="112" t="s">
        <v>9563</v>
      </c>
      <c r="G3396" s="117" t="s">
        <v>15863</v>
      </c>
      <c r="H3396" s="114" t="s">
        <v>6734</v>
      </c>
      <c r="I3396" s="113">
        <f>'21'!D56</f>
        <v>0</v>
      </c>
    </row>
    <row r="3397" spans="2:9" ht="12.75">
      <c r="B3397" s="114" t="str">
        <f>INDEX(SUM!D:D,MATCH(SUM!$F$3,SUM!B:B,0),0)</f>
        <v>P085</v>
      </c>
      <c r="E3397" s="116">
        <v>2020</v>
      </c>
      <c r="F3397" s="112" t="s">
        <v>9564</v>
      </c>
      <c r="G3397" s="117" t="s">
        <v>15864</v>
      </c>
      <c r="H3397" s="114" t="s">
        <v>6734</v>
      </c>
      <c r="I3397" s="113">
        <f>'21'!D57</f>
        <v>0</v>
      </c>
    </row>
    <row r="3398" spans="2:9" ht="12.75">
      <c r="B3398" s="114" t="str">
        <f>INDEX(SUM!D:D,MATCH(SUM!$F$3,SUM!B:B,0),0)</f>
        <v>P085</v>
      </c>
      <c r="E3398" s="116">
        <v>2020</v>
      </c>
      <c r="F3398" s="112" t="s">
        <v>9565</v>
      </c>
      <c r="G3398" s="117" t="s">
        <v>15865</v>
      </c>
      <c r="H3398" s="114" t="s">
        <v>6734</v>
      </c>
      <c r="I3398" s="113">
        <f>'21'!D58</f>
        <v>0</v>
      </c>
    </row>
    <row r="3399" spans="2:9" ht="12.75">
      <c r="B3399" s="114" t="str">
        <f>INDEX(SUM!D:D,MATCH(SUM!$F$3,SUM!B:B,0),0)</f>
        <v>P085</v>
      </c>
      <c r="E3399" s="116">
        <v>2020</v>
      </c>
      <c r="F3399" s="112" t="s">
        <v>9566</v>
      </c>
      <c r="G3399" s="117" t="s">
        <v>15866</v>
      </c>
      <c r="H3399" s="114" t="s">
        <v>6734</v>
      </c>
      <c r="I3399" s="113">
        <f>'21'!D59</f>
        <v>0</v>
      </c>
    </row>
    <row r="3400" spans="2:9" ht="12.75">
      <c r="B3400" s="114" t="str">
        <f>INDEX(SUM!D:D,MATCH(SUM!$F$3,SUM!B:B,0),0)</f>
        <v>P085</v>
      </c>
      <c r="E3400" s="116">
        <v>2020</v>
      </c>
      <c r="F3400" s="112" t="s">
        <v>9567</v>
      </c>
      <c r="G3400" s="117" t="s">
        <v>15867</v>
      </c>
      <c r="H3400" s="114" t="s">
        <v>6734</v>
      </c>
      <c r="I3400" s="113">
        <f>'21'!D60</f>
        <v>0</v>
      </c>
    </row>
    <row r="3401" spans="2:9" ht="12.75">
      <c r="B3401" s="114" t="str">
        <f>INDEX(SUM!D:D,MATCH(SUM!$F$3,SUM!B:B,0),0)</f>
        <v>P085</v>
      </c>
      <c r="E3401" s="116">
        <v>2020</v>
      </c>
      <c r="F3401" s="112" t="s">
        <v>9568</v>
      </c>
      <c r="G3401" s="117" t="s">
        <v>15868</v>
      </c>
      <c r="H3401" s="114" t="s">
        <v>6734</v>
      </c>
      <c r="I3401" s="113">
        <f>'21'!D61</f>
        <v>0</v>
      </c>
    </row>
    <row r="3402" spans="2:9" ht="12.75">
      <c r="B3402" s="114" t="str">
        <f>INDEX(SUM!D:D,MATCH(SUM!$F$3,SUM!B:B,0),0)</f>
        <v>P085</v>
      </c>
      <c r="E3402" s="116">
        <v>2020</v>
      </c>
      <c r="F3402" s="112" t="s">
        <v>9569</v>
      </c>
      <c r="G3402" s="117" t="s">
        <v>15869</v>
      </c>
      <c r="H3402" s="114" t="s">
        <v>6734</v>
      </c>
      <c r="I3402" s="113">
        <f>'21'!D62</f>
        <v>0</v>
      </c>
    </row>
    <row r="3403" spans="2:9" ht="12.75">
      <c r="B3403" s="114" t="str">
        <f>INDEX(SUM!D:D,MATCH(SUM!$F$3,SUM!B:B,0),0)</f>
        <v>P085</v>
      </c>
      <c r="E3403" s="116">
        <v>2020</v>
      </c>
      <c r="F3403" s="112" t="s">
        <v>9570</v>
      </c>
      <c r="G3403" s="117" t="s">
        <v>15870</v>
      </c>
      <c r="H3403" s="114" t="s">
        <v>6734</v>
      </c>
      <c r="I3403" s="113">
        <f>'21'!D63</f>
        <v>0</v>
      </c>
    </row>
    <row r="3404" spans="2:9" ht="12.75">
      <c r="B3404" s="114" t="str">
        <f>INDEX(SUM!D:D,MATCH(SUM!$F$3,SUM!B:B,0),0)</f>
        <v>P085</v>
      </c>
      <c r="E3404" s="116">
        <v>2020</v>
      </c>
      <c r="F3404" s="112" t="s">
        <v>9571</v>
      </c>
      <c r="G3404" s="117" t="s">
        <v>15871</v>
      </c>
      <c r="H3404" s="114" t="s">
        <v>6734</v>
      </c>
      <c r="I3404" s="113">
        <f>'21'!D64</f>
        <v>0</v>
      </c>
    </row>
    <row r="3405" spans="2:9" ht="12.75">
      <c r="B3405" s="114" t="str">
        <f>INDEX(SUM!D:D,MATCH(SUM!$F$3,SUM!B:B,0),0)</f>
        <v>P085</v>
      </c>
      <c r="E3405" s="116">
        <v>2020</v>
      </c>
      <c r="F3405" s="112" t="s">
        <v>9572</v>
      </c>
      <c r="G3405" s="117" t="s">
        <v>15872</v>
      </c>
      <c r="H3405" s="114" t="s">
        <v>6734</v>
      </c>
      <c r="I3405" s="113">
        <f>'21'!D65</f>
        <v>0</v>
      </c>
    </row>
    <row r="3406" spans="2:9" ht="12.75">
      <c r="B3406" s="114" t="str">
        <f>INDEX(SUM!D:D,MATCH(SUM!$F$3,SUM!B:B,0),0)</f>
        <v>P085</v>
      </c>
      <c r="E3406" s="116">
        <v>2020</v>
      </c>
      <c r="F3406" s="112" t="s">
        <v>9573</v>
      </c>
      <c r="G3406" s="117" t="s">
        <v>15873</v>
      </c>
      <c r="H3406" s="114" t="s">
        <v>6734</v>
      </c>
      <c r="I3406" s="113">
        <f>'21'!D66</f>
        <v>0</v>
      </c>
    </row>
    <row r="3407" spans="2:9" ht="12.75">
      <c r="B3407" s="114" t="str">
        <f>INDEX(SUM!D:D,MATCH(SUM!$F$3,SUM!B:B,0),0)</f>
        <v>P085</v>
      </c>
      <c r="E3407" s="116">
        <v>2020</v>
      </c>
      <c r="F3407" s="112" t="s">
        <v>9574</v>
      </c>
      <c r="G3407" s="117" t="s">
        <v>15874</v>
      </c>
      <c r="H3407" s="114" t="s">
        <v>6734</v>
      </c>
      <c r="I3407" s="113">
        <f>'21'!D67</f>
        <v>0</v>
      </c>
    </row>
    <row r="3408" spans="2:9" ht="12.75">
      <c r="B3408" s="114" t="str">
        <f>INDEX(SUM!D:D,MATCH(SUM!$F$3,SUM!B:B,0),0)</f>
        <v>P085</v>
      </c>
      <c r="E3408" s="116">
        <v>2020</v>
      </c>
      <c r="F3408" s="112" t="s">
        <v>9575</v>
      </c>
      <c r="G3408" s="117" t="s">
        <v>15875</v>
      </c>
      <c r="H3408" s="114" t="s">
        <v>6734</v>
      </c>
      <c r="I3408" s="113">
        <f>'21'!D68</f>
        <v>0</v>
      </c>
    </row>
    <row r="3409" spans="2:9" ht="12.75">
      <c r="B3409" s="114" t="str">
        <f>INDEX(SUM!D:D,MATCH(SUM!$F$3,SUM!B:B,0),0)</f>
        <v>P085</v>
      </c>
      <c r="E3409" s="116">
        <v>2020</v>
      </c>
      <c r="F3409" s="112" t="s">
        <v>9576</v>
      </c>
      <c r="G3409" s="117" t="s">
        <v>15876</v>
      </c>
      <c r="H3409" s="114" t="s">
        <v>6734</v>
      </c>
      <c r="I3409" s="113">
        <f>'21'!D69</f>
        <v>0</v>
      </c>
    </row>
    <row r="3410" spans="2:9" ht="12.75">
      <c r="B3410" s="114" t="str">
        <f>INDEX(SUM!D:D,MATCH(SUM!$F$3,SUM!B:B,0),0)</f>
        <v>P085</v>
      </c>
      <c r="E3410" s="116">
        <v>2020</v>
      </c>
      <c r="F3410" s="112" t="s">
        <v>9577</v>
      </c>
      <c r="G3410" s="117" t="s">
        <v>15877</v>
      </c>
      <c r="H3410" s="114" t="s">
        <v>6734</v>
      </c>
      <c r="I3410" s="113">
        <f>'21'!D70</f>
        <v>0</v>
      </c>
    </row>
    <row r="3411" spans="2:9" ht="12.75">
      <c r="B3411" s="114" t="str">
        <f>INDEX(SUM!D:D,MATCH(SUM!$F$3,SUM!B:B,0),0)</f>
        <v>P085</v>
      </c>
      <c r="E3411" s="116">
        <v>2020</v>
      </c>
      <c r="F3411" s="112" t="s">
        <v>9578</v>
      </c>
      <c r="G3411" s="117" t="s">
        <v>15878</v>
      </c>
      <c r="H3411" s="114" t="s">
        <v>6734</v>
      </c>
      <c r="I3411" s="113">
        <f>'21'!D71</f>
        <v>0</v>
      </c>
    </row>
    <row r="3412" spans="2:9" ht="12.75">
      <c r="B3412" s="114" t="str">
        <f>INDEX(SUM!D:D,MATCH(SUM!$F$3,SUM!B:B,0),0)</f>
        <v>P085</v>
      </c>
      <c r="E3412" s="116">
        <v>2020</v>
      </c>
      <c r="F3412" s="112" t="s">
        <v>9579</v>
      </c>
      <c r="G3412" s="117" t="s">
        <v>15879</v>
      </c>
      <c r="H3412" s="114" t="s">
        <v>6734</v>
      </c>
      <c r="I3412" s="113">
        <f>'21'!D72</f>
        <v>0</v>
      </c>
    </row>
    <row r="3413" spans="2:9" ht="12.75">
      <c r="B3413" s="114" t="str">
        <f>INDEX(SUM!D:D,MATCH(SUM!$F$3,SUM!B:B,0),0)</f>
        <v>P085</v>
      </c>
      <c r="E3413" s="116">
        <v>2020</v>
      </c>
      <c r="F3413" s="112" t="s">
        <v>9580</v>
      </c>
      <c r="G3413" s="117" t="s">
        <v>15880</v>
      </c>
      <c r="H3413" s="114" t="s">
        <v>6734</v>
      </c>
      <c r="I3413" s="113">
        <f>'21'!D73</f>
        <v>0</v>
      </c>
    </row>
    <row r="3414" spans="2:9" ht="12.75">
      <c r="B3414" s="114" t="str">
        <f>INDEX(SUM!D:D,MATCH(SUM!$F$3,SUM!B:B,0),0)</f>
        <v>P085</v>
      </c>
      <c r="E3414" s="116">
        <v>2020</v>
      </c>
      <c r="F3414" s="112" t="s">
        <v>9581</v>
      </c>
      <c r="G3414" s="117" t="s">
        <v>15881</v>
      </c>
      <c r="H3414" s="114" t="s">
        <v>6734</v>
      </c>
      <c r="I3414" s="113">
        <f>'21'!D74</f>
        <v>0</v>
      </c>
    </row>
    <row r="3415" spans="2:9" ht="12.75">
      <c r="B3415" s="114" t="str">
        <f>INDEX(SUM!D:D,MATCH(SUM!$F$3,SUM!B:B,0),0)</f>
        <v>P085</v>
      </c>
      <c r="E3415" s="116">
        <v>2020</v>
      </c>
      <c r="F3415" s="112" t="s">
        <v>9582</v>
      </c>
      <c r="G3415" s="117" t="s">
        <v>15882</v>
      </c>
      <c r="H3415" s="114" t="s">
        <v>6734</v>
      </c>
      <c r="I3415" s="113">
        <f>'21'!D75</f>
        <v>0</v>
      </c>
    </row>
    <row r="3416" spans="2:9" ht="12.75">
      <c r="B3416" s="114" t="str">
        <f>INDEX(SUM!D:D,MATCH(SUM!$F$3,SUM!B:B,0),0)</f>
        <v>P085</v>
      </c>
      <c r="E3416" s="116">
        <v>2020</v>
      </c>
      <c r="F3416" s="112" t="s">
        <v>9583</v>
      </c>
      <c r="G3416" s="117" t="s">
        <v>15883</v>
      </c>
      <c r="H3416" s="114" t="s">
        <v>6734</v>
      </c>
      <c r="I3416" s="113">
        <f>'21'!D76</f>
        <v>0</v>
      </c>
    </row>
    <row r="3417" spans="2:9" ht="12.75">
      <c r="B3417" s="114" t="str">
        <f>INDEX(SUM!D:D,MATCH(SUM!$F$3,SUM!B:B,0),0)</f>
        <v>P085</v>
      </c>
      <c r="E3417" s="116">
        <v>2020</v>
      </c>
      <c r="F3417" s="112" t="s">
        <v>9584</v>
      </c>
      <c r="G3417" s="117" t="s">
        <v>15884</v>
      </c>
      <c r="H3417" s="114" t="s">
        <v>6734</v>
      </c>
      <c r="I3417" s="113">
        <f>'21'!D77</f>
        <v>0</v>
      </c>
    </row>
    <row r="3418" spans="2:9" ht="12.75">
      <c r="B3418" s="114" t="str">
        <f>INDEX(SUM!D:D,MATCH(SUM!$F$3,SUM!B:B,0),0)</f>
        <v>P085</v>
      </c>
      <c r="E3418" s="116">
        <v>2020</v>
      </c>
      <c r="F3418" s="112" t="s">
        <v>9585</v>
      </c>
      <c r="G3418" s="117" t="s">
        <v>15885</v>
      </c>
      <c r="H3418" s="114" t="s">
        <v>6734</v>
      </c>
      <c r="I3418" s="113">
        <f>'21'!D78</f>
        <v>0</v>
      </c>
    </row>
    <row r="3419" spans="2:9" ht="12.75">
      <c r="B3419" s="114" t="str">
        <f>INDEX(SUM!D:D,MATCH(SUM!$F$3,SUM!B:B,0),0)</f>
        <v>P085</v>
      </c>
      <c r="E3419" s="116">
        <v>2020</v>
      </c>
      <c r="F3419" s="112" t="s">
        <v>9586</v>
      </c>
      <c r="G3419" s="117" t="s">
        <v>15886</v>
      </c>
      <c r="H3419" s="114" t="s">
        <v>6734</v>
      </c>
      <c r="I3419" s="113">
        <f>'21'!D79</f>
        <v>0</v>
      </c>
    </row>
    <row r="3420" spans="2:9" ht="12.75">
      <c r="B3420" s="114" t="str">
        <f>INDEX(SUM!D:D,MATCH(SUM!$F$3,SUM!B:B,0),0)</f>
        <v>P085</v>
      </c>
      <c r="E3420" s="116">
        <v>2020</v>
      </c>
      <c r="F3420" s="112" t="s">
        <v>9587</v>
      </c>
      <c r="G3420" s="117" t="s">
        <v>15887</v>
      </c>
      <c r="H3420" s="114" t="s">
        <v>6734</v>
      </c>
      <c r="I3420" s="113">
        <f>'21'!D80</f>
        <v>0</v>
      </c>
    </row>
    <row r="3421" spans="2:9" ht="12.75">
      <c r="B3421" s="114" t="str">
        <f>INDEX(SUM!D:D,MATCH(SUM!$F$3,SUM!B:B,0),0)</f>
        <v>P085</v>
      </c>
      <c r="E3421" s="116">
        <v>2020</v>
      </c>
      <c r="F3421" s="112" t="s">
        <v>9588</v>
      </c>
      <c r="G3421" s="117" t="s">
        <v>15888</v>
      </c>
      <c r="H3421" s="114" t="s">
        <v>6734</v>
      </c>
      <c r="I3421" s="113">
        <f>'21'!D81</f>
        <v>0</v>
      </c>
    </row>
    <row r="3422" spans="2:9" ht="12.75">
      <c r="B3422" s="114" t="str">
        <f>INDEX(SUM!D:D,MATCH(SUM!$F$3,SUM!B:B,0),0)</f>
        <v>P085</v>
      </c>
      <c r="E3422" s="116">
        <v>2020</v>
      </c>
      <c r="F3422" s="112" t="s">
        <v>9589</v>
      </c>
      <c r="G3422" s="117" t="s">
        <v>15889</v>
      </c>
      <c r="H3422" s="114" t="s">
        <v>6734</v>
      </c>
      <c r="I3422" s="113">
        <f>'21'!D82</f>
        <v>0</v>
      </c>
    </row>
    <row r="3423" spans="2:9" ht="12.75">
      <c r="B3423" s="114" t="str">
        <f>INDEX(SUM!D:D,MATCH(SUM!$F$3,SUM!B:B,0),0)</f>
        <v>P085</v>
      </c>
      <c r="E3423" s="116">
        <v>2020</v>
      </c>
      <c r="F3423" s="112" t="s">
        <v>9590</v>
      </c>
      <c r="G3423" s="117" t="s">
        <v>15890</v>
      </c>
      <c r="H3423" s="114" t="s">
        <v>6734</v>
      </c>
      <c r="I3423" s="113">
        <f>'21'!D83</f>
        <v>0</v>
      </c>
    </row>
    <row r="3424" spans="2:9" ht="12.75">
      <c r="B3424" s="114" t="str">
        <f>INDEX(SUM!D:D,MATCH(SUM!$F$3,SUM!B:B,0),0)</f>
        <v>P085</v>
      </c>
      <c r="E3424" s="116">
        <v>2020</v>
      </c>
      <c r="F3424" s="112" t="s">
        <v>9591</v>
      </c>
      <c r="G3424" s="117" t="s">
        <v>15891</v>
      </c>
      <c r="H3424" s="114" t="s">
        <v>6734</v>
      </c>
      <c r="I3424" s="113">
        <f>'21'!D84</f>
        <v>0</v>
      </c>
    </row>
    <row r="3425" spans="2:9" ht="12.75">
      <c r="B3425" s="114" t="str">
        <f>INDEX(SUM!D:D,MATCH(SUM!$F$3,SUM!B:B,0),0)</f>
        <v>P085</v>
      </c>
      <c r="E3425" s="116">
        <v>2020</v>
      </c>
      <c r="F3425" s="112" t="s">
        <v>9592</v>
      </c>
      <c r="G3425" s="117" t="s">
        <v>15892</v>
      </c>
      <c r="H3425" s="114" t="s">
        <v>6734</v>
      </c>
      <c r="I3425" s="113">
        <f>'21'!D85</f>
        <v>0</v>
      </c>
    </row>
    <row r="3426" spans="2:9" ht="12.75">
      <c r="B3426" s="114" t="str">
        <f>INDEX(SUM!D:D,MATCH(SUM!$F$3,SUM!B:B,0),0)</f>
        <v>P085</v>
      </c>
      <c r="E3426" s="116">
        <v>2020</v>
      </c>
      <c r="F3426" s="112" t="s">
        <v>9593</v>
      </c>
      <c r="G3426" s="117" t="s">
        <v>15893</v>
      </c>
      <c r="H3426" s="114" t="s">
        <v>6734</v>
      </c>
      <c r="I3426" s="113">
        <f>'21'!D86</f>
        <v>0</v>
      </c>
    </row>
    <row r="3427" spans="2:9" ht="12.75">
      <c r="B3427" s="114" t="str">
        <f>INDEX(SUM!D:D,MATCH(SUM!$F$3,SUM!B:B,0),0)</f>
        <v>P085</v>
      </c>
      <c r="E3427" s="116">
        <v>2020</v>
      </c>
      <c r="F3427" s="112" t="s">
        <v>9594</v>
      </c>
      <c r="G3427" s="117" t="s">
        <v>15894</v>
      </c>
      <c r="H3427" s="114" t="s">
        <v>6734</v>
      </c>
      <c r="I3427" s="113">
        <f>'21'!D87</f>
        <v>0</v>
      </c>
    </row>
    <row r="3428" spans="2:9" ht="12.75">
      <c r="B3428" s="114" t="str">
        <f>INDEX(SUM!D:D,MATCH(SUM!$F$3,SUM!B:B,0),0)</f>
        <v>P085</v>
      </c>
      <c r="E3428" s="116">
        <v>2020</v>
      </c>
      <c r="F3428" s="112" t="s">
        <v>9595</v>
      </c>
      <c r="G3428" s="117" t="s">
        <v>15895</v>
      </c>
      <c r="H3428" s="114" t="s">
        <v>6734</v>
      </c>
      <c r="I3428" s="113">
        <f>'21'!D88</f>
        <v>0</v>
      </c>
    </row>
    <row r="3429" spans="2:9" ht="12.75">
      <c r="B3429" s="114" t="str">
        <f>INDEX(SUM!D:D,MATCH(SUM!$F$3,SUM!B:B,0),0)</f>
        <v>P085</v>
      </c>
      <c r="E3429" s="116">
        <v>2020</v>
      </c>
      <c r="F3429" s="112" t="s">
        <v>9596</v>
      </c>
      <c r="G3429" s="117" t="s">
        <v>15896</v>
      </c>
      <c r="H3429" s="114" t="s">
        <v>6734</v>
      </c>
      <c r="I3429" s="113">
        <f>'21'!D89</f>
        <v>0</v>
      </c>
    </row>
    <row r="3430" spans="2:9" ht="12.75">
      <c r="B3430" s="114" t="str">
        <f>INDEX(SUM!D:D,MATCH(SUM!$F$3,SUM!B:B,0),0)</f>
        <v>P085</v>
      </c>
      <c r="E3430" s="116">
        <v>2020</v>
      </c>
      <c r="F3430" s="112" t="s">
        <v>9597</v>
      </c>
      <c r="G3430" s="117" t="s">
        <v>15897</v>
      </c>
      <c r="H3430" s="114" t="s">
        <v>6734</v>
      </c>
      <c r="I3430" s="113">
        <f>'21'!D90</f>
        <v>0</v>
      </c>
    </row>
    <row r="3431" spans="2:9" ht="12.75">
      <c r="B3431" s="114" t="str">
        <f>INDEX(SUM!D:D,MATCH(SUM!$F$3,SUM!B:B,0),0)</f>
        <v>P085</v>
      </c>
      <c r="E3431" s="116">
        <v>2020</v>
      </c>
      <c r="F3431" s="112" t="s">
        <v>9598</v>
      </c>
      <c r="G3431" s="117" t="s">
        <v>15898</v>
      </c>
      <c r="H3431" s="114" t="s">
        <v>6734</v>
      </c>
      <c r="I3431" s="113">
        <f>'21'!D91</f>
        <v>0</v>
      </c>
    </row>
    <row r="3432" spans="2:9" ht="12.75">
      <c r="B3432" s="114" t="str">
        <f>INDEX(SUM!D:D,MATCH(SUM!$F$3,SUM!B:B,0),0)</f>
        <v>P085</v>
      </c>
      <c r="E3432" s="116">
        <v>2020</v>
      </c>
      <c r="F3432" s="112" t="s">
        <v>9599</v>
      </c>
      <c r="G3432" s="117" t="s">
        <v>15899</v>
      </c>
      <c r="H3432" s="114" t="s">
        <v>6734</v>
      </c>
      <c r="I3432" s="113">
        <f>'21'!D92</f>
        <v>0</v>
      </c>
    </row>
    <row r="3433" spans="2:9" ht="12.75">
      <c r="B3433" s="114" t="str">
        <f>INDEX(SUM!D:D,MATCH(SUM!$F$3,SUM!B:B,0),0)</f>
        <v>P085</v>
      </c>
      <c r="E3433" s="116">
        <v>2020</v>
      </c>
      <c r="F3433" s="112" t="s">
        <v>9600</v>
      </c>
      <c r="G3433" s="117" t="s">
        <v>15900</v>
      </c>
      <c r="H3433" s="114" t="s">
        <v>6734</v>
      </c>
      <c r="I3433" s="113">
        <f>'21'!D93</f>
        <v>0</v>
      </c>
    </row>
    <row r="3434" spans="2:9" ht="12.75">
      <c r="B3434" s="114" t="str">
        <f>INDEX(SUM!D:D,MATCH(SUM!$F$3,SUM!B:B,0),0)</f>
        <v>P085</v>
      </c>
      <c r="E3434" s="116">
        <v>2020</v>
      </c>
      <c r="F3434" s="112" t="s">
        <v>9601</v>
      </c>
      <c r="G3434" s="117" t="s">
        <v>15901</v>
      </c>
      <c r="H3434" s="114" t="s">
        <v>6734</v>
      </c>
      <c r="I3434" s="113">
        <f>'21'!D94</f>
        <v>0</v>
      </c>
    </row>
    <row r="3435" spans="2:9" ht="12.75">
      <c r="B3435" s="114" t="str">
        <f>INDEX(SUM!D:D,MATCH(SUM!$F$3,SUM!B:B,0),0)</f>
        <v>P085</v>
      </c>
      <c r="E3435" s="116">
        <v>2020</v>
      </c>
      <c r="F3435" s="112" t="s">
        <v>9602</v>
      </c>
      <c r="G3435" s="117" t="s">
        <v>15902</v>
      </c>
      <c r="H3435" s="114" t="s">
        <v>6734</v>
      </c>
      <c r="I3435" s="113">
        <f>'21'!D95</f>
        <v>0</v>
      </c>
    </row>
    <row r="3436" spans="2:9" ht="12.75">
      <c r="B3436" s="114" t="str">
        <f>INDEX(SUM!D:D,MATCH(SUM!$F$3,SUM!B:B,0),0)</f>
        <v>P085</v>
      </c>
      <c r="E3436" s="116">
        <v>2020</v>
      </c>
      <c r="F3436" s="112" t="s">
        <v>9603</v>
      </c>
      <c r="G3436" s="117" t="s">
        <v>15903</v>
      </c>
      <c r="H3436" s="114" t="s">
        <v>6734</v>
      </c>
      <c r="I3436" s="113">
        <f>'21'!D96</f>
        <v>0</v>
      </c>
    </row>
    <row r="3437" spans="2:9" ht="12.75">
      <c r="B3437" s="114" t="str">
        <f>INDEX(SUM!D:D,MATCH(SUM!$F$3,SUM!B:B,0),0)</f>
        <v>P085</v>
      </c>
      <c r="E3437" s="116">
        <v>2020</v>
      </c>
      <c r="F3437" s="112" t="s">
        <v>9604</v>
      </c>
      <c r="G3437" s="117" t="s">
        <v>15904</v>
      </c>
      <c r="H3437" s="114" t="s">
        <v>6734</v>
      </c>
      <c r="I3437" s="113">
        <f>'21'!D97</f>
        <v>0</v>
      </c>
    </row>
    <row r="3438" spans="2:9" ht="12.75">
      <c r="B3438" s="114" t="str">
        <f>INDEX(SUM!D:D,MATCH(SUM!$F$3,SUM!B:B,0),0)</f>
        <v>P085</v>
      </c>
      <c r="E3438" s="116">
        <v>2020</v>
      </c>
      <c r="F3438" s="112" t="s">
        <v>9605</v>
      </c>
      <c r="G3438" s="117" t="s">
        <v>15905</v>
      </c>
      <c r="H3438" s="114" t="s">
        <v>6734</v>
      </c>
      <c r="I3438" s="113">
        <f>'21'!D98</f>
        <v>0</v>
      </c>
    </row>
    <row r="3439" spans="2:9" ht="12.75">
      <c r="B3439" s="114" t="str">
        <f>INDEX(SUM!D:D,MATCH(SUM!$F$3,SUM!B:B,0),0)</f>
        <v>P085</v>
      </c>
      <c r="E3439" s="116">
        <v>2020</v>
      </c>
      <c r="F3439" s="112" t="s">
        <v>9606</v>
      </c>
      <c r="G3439" s="117" t="s">
        <v>15906</v>
      </c>
      <c r="H3439" s="114" t="s">
        <v>6734</v>
      </c>
      <c r="I3439" s="113">
        <f>'21'!D99</f>
        <v>0</v>
      </c>
    </row>
    <row r="3440" spans="2:9" ht="12.75">
      <c r="B3440" s="114" t="str">
        <f>INDEX(SUM!D:D,MATCH(SUM!$F$3,SUM!B:B,0),0)</f>
        <v>P085</v>
      </c>
      <c r="E3440" s="116">
        <v>2020</v>
      </c>
      <c r="F3440" s="112" t="s">
        <v>9607</v>
      </c>
      <c r="G3440" s="117" t="s">
        <v>15907</v>
      </c>
      <c r="H3440" s="114" t="s">
        <v>6734</v>
      </c>
      <c r="I3440" s="113">
        <f>'21'!D100</f>
        <v>0</v>
      </c>
    </row>
    <row r="3441" spans="2:9" ht="12.75">
      <c r="B3441" s="114" t="str">
        <f>INDEX(SUM!D:D,MATCH(SUM!$F$3,SUM!B:B,0),0)</f>
        <v>P085</v>
      </c>
      <c r="E3441" s="116">
        <v>2020</v>
      </c>
      <c r="F3441" s="112" t="s">
        <v>9608</v>
      </c>
      <c r="G3441" s="117" t="s">
        <v>15908</v>
      </c>
      <c r="H3441" s="114" t="s">
        <v>6735</v>
      </c>
      <c r="I3441" s="113">
        <f>'21'!E11</f>
        <v>0</v>
      </c>
    </row>
    <row r="3442" spans="2:9" ht="12.75">
      <c r="B3442" s="114" t="str">
        <f>INDEX(SUM!D:D,MATCH(SUM!$F$3,SUM!B:B,0),0)</f>
        <v>P085</v>
      </c>
      <c r="E3442" s="116">
        <v>2020</v>
      </c>
      <c r="F3442" s="112" t="s">
        <v>9609</v>
      </c>
      <c r="G3442" s="117" t="s">
        <v>15909</v>
      </c>
      <c r="H3442" s="114" t="s">
        <v>6735</v>
      </c>
      <c r="I3442" s="113">
        <f>'21'!E12</f>
        <v>0</v>
      </c>
    </row>
    <row r="3443" spans="2:9" ht="12.75">
      <c r="B3443" s="114" t="str">
        <f>INDEX(SUM!D:D,MATCH(SUM!$F$3,SUM!B:B,0),0)</f>
        <v>P085</v>
      </c>
      <c r="E3443" s="116">
        <v>2020</v>
      </c>
      <c r="F3443" s="112" t="s">
        <v>9610</v>
      </c>
      <c r="G3443" s="117" t="s">
        <v>15910</v>
      </c>
      <c r="H3443" s="114" t="s">
        <v>6735</v>
      </c>
      <c r="I3443" s="113">
        <f>'21'!E13</f>
        <v>0</v>
      </c>
    </row>
    <row r="3444" spans="2:9" ht="12.75">
      <c r="B3444" s="114" t="str">
        <f>INDEX(SUM!D:D,MATCH(SUM!$F$3,SUM!B:B,0),0)</f>
        <v>P085</v>
      </c>
      <c r="E3444" s="116">
        <v>2020</v>
      </c>
      <c r="F3444" s="112" t="s">
        <v>9611</v>
      </c>
      <c r="G3444" s="117" t="s">
        <v>15911</v>
      </c>
      <c r="H3444" s="114" t="s">
        <v>6735</v>
      </c>
      <c r="I3444" s="113">
        <f>'21'!E14</f>
        <v>0</v>
      </c>
    </row>
    <row r="3445" spans="2:9" ht="12.75">
      <c r="B3445" s="114" t="str">
        <f>INDEX(SUM!D:D,MATCH(SUM!$F$3,SUM!B:B,0),0)</f>
        <v>P085</v>
      </c>
      <c r="E3445" s="116">
        <v>2020</v>
      </c>
      <c r="F3445" s="112" t="s">
        <v>9612</v>
      </c>
      <c r="G3445" s="117" t="s">
        <v>15912</v>
      </c>
      <c r="H3445" s="114" t="s">
        <v>6735</v>
      </c>
      <c r="I3445" s="113">
        <f>'21'!E15</f>
        <v>0</v>
      </c>
    </row>
    <row r="3446" spans="2:9" ht="12.75">
      <c r="B3446" s="114" t="str">
        <f>INDEX(SUM!D:D,MATCH(SUM!$F$3,SUM!B:B,0),0)</f>
        <v>P085</v>
      </c>
      <c r="E3446" s="116">
        <v>2020</v>
      </c>
      <c r="F3446" s="112" t="s">
        <v>9613</v>
      </c>
      <c r="G3446" s="117" t="s">
        <v>15913</v>
      </c>
      <c r="H3446" s="114" t="s">
        <v>6735</v>
      </c>
      <c r="I3446" s="113">
        <f>'21'!E16</f>
        <v>0</v>
      </c>
    </row>
    <row r="3447" spans="2:9" ht="12.75">
      <c r="B3447" s="114" t="str">
        <f>INDEX(SUM!D:D,MATCH(SUM!$F$3,SUM!B:B,0),0)</f>
        <v>P085</v>
      </c>
      <c r="E3447" s="116">
        <v>2020</v>
      </c>
      <c r="F3447" s="112" t="s">
        <v>9614</v>
      </c>
      <c r="G3447" s="117" t="s">
        <v>15914</v>
      </c>
      <c r="H3447" s="114" t="s">
        <v>6735</v>
      </c>
      <c r="I3447" s="113">
        <f>'21'!E17</f>
        <v>0</v>
      </c>
    </row>
    <row r="3448" spans="2:9" ht="12.75">
      <c r="B3448" s="114" t="str">
        <f>INDEX(SUM!D:D,MATCH(SUM!$F$3,SUM!B:B,0),0)</f>
        <v>P085</v>
      </c>
      <c r="E3448" s="116">
        <v>2020</v>
      </c>
      <c r="F3448" s="112" t="s">
        <v>9615</v>
      </c>
      <c r="G3448" s="117" t="s">
        <v>15915</v>
      </c>
      <c r="H3448" s="114" t="s">
        <v>6735</v>
      </c>
      <c r="I3448" s="113">
        <f>'21'!E18</f>
        <v>0</v>
      </c>
    </row>
    <row r="3449" spans="2:9" ht="12.75">
      <c r="B3449" s="114" t="str">
        <f>INDEX(SUM!D:D,MATCH(SUM!$F$3,SUM!B:B,0),0)</f>
        <v>P085</v>
      </c>
      <c r="E3449" s="116">
        <v>2020</v>
      </c>
      <c r="F3449" s="112" t="s">
        <v>9616</v>
      </c>
      <c r="G3449" s="117" t="s">
        <v>15916</v>
      </c>
      <c r="H3449" s="114" t="s">
        <v>6735</v>
      </c>
      <c r="I3449" s="113">
        <f>'21'!E19</f>
        <v>0</v>
      </c>
    </row>
    <row r="3450" spans="2:9" ht="12.75">
      <c r="B3450" s="114" t="str">
        <f>INDEX(SUM!D:D,MATCH(SUM!$F$3,SUM!B:B,0),0)</f>
        <v>P085</v>
      </c>
      <c r="E3450" s="116">
        <v>2020</v>
      </c>
      <c r="F3450" s="112" t="s">
        <v>9617</v>
      </c>
      <c r="G3450" s="117" t="s">
        <v>15917</v>
      </c>
      <c r="H3450" s="114" t="s">
        <v>6735</v>
      </c>
      <c r="I3450" s="113">
        <f>'21'!E20</f>
        <v>0</v>
      </c>
    </row>
    <row r="3451" spans="2:9" ht="12.75">
      <c r="B3451" s="114" t="str">
        <f>INDEX(SUM!D:D,MATCH(SUM!$F$3,SUM!B:B,0),0)</f>
        <v>P085</v>
      </c>
      <c r="E3451" s="116">
        <v>2020</v>
      </c>
      <c r="F3451" s="112" t="s">
        <v>9618</v>
      </c>
      <c r="G3451" s="117" t="s">
        <v>15918</v>
      </c>
      <c r="H3451" s="114" t="s">
        <v>6735</v>
      </c>
      <c r="I3451" s="113">
        <f>'21'!E21</f>
        <v>0</v>
      </c>
    </row>
    <row r="3452" spans="2:9" ht="12.75">
      <c r="B3452" s="114" t="str">
        <f>INDEX(SUM!D:D,MATCH(SUM!$F$3,SUM!B:B,0),0)</f>
        <v>P085</v>
      </c>
      <c r="E3452" s="116">
        <v>2020</v>
      </c>
      <c r="F3452" s="112" t="s">
        <v>9619</v>
      </c>
      <c r="G3452" s="117" t="s">
        <v>15919</v>
      </c>
      <c r="H3452" s="114" t="s">
        <v>6735</v>
      </c>
      <c r="I3452" s="113">
        <f>'21'!E22</f>
        <v>0</v>
      </c>
    </row>
    <row r="3453" spans="2:9" ht="12.75">
      <c r="B3453" s="114" t="str">
        <f>INDEX(SUM!D:D,MATCH(SUM!$F$3,SUM!B:B,0),0)</f>
        <v>P085</v>
      </c>
      <c r="E3453" s="116">
        <v>2020</v>
      </c>
      <c r="F3453" s="112" t="s">
        <v>9620</v>
      </c>
      <c r="G3453" s="117" t="s">
        <v>15920</v>
      </c>
      <c r="H3453" s="114" t="s">
        <v>6735</v>
      </c>
      <c r="I3453" s="113">
        <f>'21'!E23</f>
        <v>0</v>
      </c>
    </row>
    <row r="3454" spans="2:9" ht="12.75">
      <c r="B3454" s="114" t="str">
        <f>INDEX(SUM!D:D,MATCH(SUM!$F$3,SUM!B:B,0),0)</f>
        <v>P085</v>
      </c>
      <c r="E3454" s="116">
        <v>2020</v>
      </c>
      <c r="F3454" s="112" t="s">
        <v>9621</v>
      </c>
      <c r="G3454" s="117" t="s">
        <v>15921</v>
      </c>
      <c r="H3454" s="114" t="s">
        <v>6735</v>
      </c>
      <c r="I3454" s="113">
        <f>'21'!E24</f>
        <v>0</v>
      </c>
    </row>
    <row r="3455" spans="2:9" ht="12.75">
      <c r="B3455" s="114" t="str">
        <f>INDEX(SUM!D:D,MATCH(SUM!$F$3,SUM!B:B,0),0)</f>
        <v>P085</v>
      </c>
      <c r="E3455" s="116">
        <v>2020</v>
      </c>
      <c r="F3455" s="112" t="s">
        <v>9622</v>
      </c>
      <c r="G3455" s="117" t="s">
        <v>15922</v>
      </c>
      <c r="H3455" s="114" t="s">
        <v>6735</v>
      </c>
      <c r="I3455" s="113">
        <f>'21'!E25</f>
        <v>0</v>
      </c>
    </row>
    <row r="3456" spans="2:9" ht="12.75">
      <c r="B3456" s="114" t="str">
        <f>INDEX(SUM!D:D,MATCH(SUM!$F$3,SUM!B:B,0),0)</f>
        <v>P085</v>
      </c>
      <c r="E3456" s="116">
        <v>2020</v>
      </c>
      <c r="F3456" s="112" t="s">
        <v>9623</v>
      </c>
      <c r="G3456" s="117" t="s">
        <v>15923</v>
      </c>
      <c r="H3456" s="114" t="s">
        <v>6735</v>
      </c>
      <c r="I3456" s="113">
        <f>'21'!E26</f>
        <v>0</v>
      </c>
    </row>
    <row r="3457" spans="2:9" ht="12.75">
      <c r="B3457" s="114" t="str">
        <f>INDEX(SUM!D:D,MATCH(SUM!$F$3,SUM!B:B,0),0)</f>
        <v>P085</v>
      </c>
      <c r="E3457" s="116">
        <v>2020</v>
      </c>
      <c r="F3457" s="112" t="s">
        <v>9624</v>
      </c>
      <c r="G3457" s="117" t="s">
        <v>15924</v>
      </c>
      <c r="H3457" s="114" t="s">
        <v>6735</v>
      </c>
      <c r="I3457" s="113">
        <f>'21'!E27</f>
        <v>0</v>
      </c>
    </row>
    <row r="3458" spans="2:9" ht="12.75">
      <c r="B3458" s="114" t="str">
        <f>INDEX(SUM!D:D,MATCH(SUM!$F$3,SUM!B:B,0),0)</f>
        <v>P085</v>
      </c>
      <c r="E3458" s="116">
        <v>2020</v>
      </c>
      <c r="F3458" s="112" t="s">
        <v>9625</v>
      </c>
      <c r="G3458" s="117" t="s">
        <v>15925</v>
      </c>
      <c r="H3458" s="114" t="s">
        <v>6735</v>
      </c>
      <c r="I3458" s="113">
        <f>'21'!E28</f>
        <v>0</v>
      </c>
    </row>
    <row r="3459" spans="2:9" ht="12.75">
      <c r="B3459" s="114" t="str">
        <f>INDEX(SUM!D:D,MATCH(SUM!$F$3,SUM!B:B,0),0)</f>
        <v>P085</v>
      </c>
      <c r="E3459" s="116">
        <v>2020</v>
      </c>
      <c r="F3459" s="112" t="s">
        <v>9626</v>
      </c>
      <c r="G3459" s="117" t="s">
        <v>15926</v>
      </c>
      <c r="H3459" s="114" t="s">
        <v>6735</v>
      </c>
      <c r="I3459" s="113">
        <f>'21'!E29</f>
        <v>0</v>
      </c>
    </row>
    <row r="3460" spans="2:9" ht="12.75">
      <c r="B3460" s="114" t="str">
        <f>INDEX(SUM!D:D,MATCH(SUM!$F$3,SUM!B:B,0),0)</f>
        <v>P085</v>
      </c>
      <c r="E3460" s="116">
        <v>2020</v>
      </c>
      <c r="F3460" s="112" t="s">
        <v>9627</v>
      </c>
      <c r="G3460" s="117" t="s">
        <v>15927</v>
      </c>
      <c r="H3460" s="114" t="s">
        <v>6735</v>
      </c>
      <c r="I3460" s="113">
        <f>'21'!E30</f>
        <v>0</v>
      </c>
    </row>
    <row r="3461" spans="2:9" ht="12.75">
      <c r="B3461" s="114" t="str">
        <f>INDEX(SUM!D:D,MATCH(SUM!$F$3,SUM!B:B,0),0)</f>
        <v>P085</v>
      </c>
      <c r="E3461" s="116">
        <v>2020</v>
      </c>
      <c r="F3461" s="112" t="s">
        <v>9628</v>
      </c>
      <c r="G3461" s="117" t="s">
        <v>15928</v>
      </c>
      <c r="H3461" s="114" t="s">
        <v>6735</v>
      </c>
      <c r="I3461" s="113">
        <f>'21'!E31</f>
        <v>0</v>
      </c>
    </row>
    <row r="3462" spans="2:9" ht="12.75">
      <c r="B3462" s="114" t="str">
        <f>INDEX(SUM!D:D,MATCH(SUM!$F$3,SUM!B:B,0),0)</f>
        <v>P085</v>
      </c>
      <c r="E3462" s="116">
        <v>2020</v>
      </c>
      <c r="F3462" s="112" t="s">
        <v>9629</v>
      </c>
      <c r="G3462" s="117" t="s">
        <v>15929</v>
      </c>
      <c r="H3462" s="114" t="s">
        <v>6735</v>
      </c>
      <c r="I3462" s="113">
        <f>'21'!E32</f>
        <v>0</v>
      </c>
    </row>
    <row r="3463" spans="2:9" ht="12.75">
      <c r="B3463" s="114" t="str">
        <f>INDEX(SUM!D:D,MATCH(SUM!$F$3,SUM!B:B,0),0)</f>
        <v>P085</v>
      </c>
      <c r="E3463" s="116">
        <v>2020</v>
      </c>
      <c r="F3463" s="112" t="s">
        <v>9630</v>
      </c>
      <c r="G3463" s="117" t="s">
        <v>15930</v>
      </c>
      <c r="H3463" s="114" t="s">
        <v>6735</v>
      </c>
      <c r="I3463" s="113">
        <f>'21'!E33</f>
        <v>0</v>
      </c>
    </row>
    <row r="3464" spans="2:9" ht="12.75">
      <c r="B3464" s="114" t="str">
        <f>INDEX(SUM!D:D,MATCH(SUM!$F$3,SUM!B:B,0),0)</f>
        <v>P085</v>
      </c>
      <c r="E3464" s="116">
        <v>2020</v>
      </c>
      <c r="F3464" s="112" t="s">
        <v>9631</v>
      </c>
      <c r="G3464" s="117" t="s">
        <v>15931</v>
      </c>
      <c r="H3464" s="114" t="s">
        <v>6735</v>
      </c>
      <c r="I3464" s="113">
        <f>'21'!E34</f>
        <v>0</v>
      </c>
    </row>
    <row r="3465" spans="2:9" ht="12.75">
      <c r="B3465" s="114" t="str">
        <f>INDEX(SUM!D:D,MATCH(SUM!$F$3,SUM!B:B,0),0)</f>
        <v>P085</v>
      </c>
      <c r="E3465" s="116">
        <v>2020</v>
      </c>
      <c r="F3465" s="112" t="s">
        <v>9632</v>
      </c>
      <c r="G3465" s="117" t="s">
        <v>15932</v>
      </c>
      <c r="H3465" s="114" t="s">
        <v>6735</v>
      </c>
      <c r="I3465" s="113">
        <f>'21'!E35</f>
        <v>0</v>
      </c>
    </row>
    <row r="3466" spans="2:9" ht="12.75">
      <c r="B3466" s="114" t="str">
        <f>INDEX(SUM!D:D,MATCH(SUM!$F$3,SUM!B:B,0),0)</f>
        <v>P085</v>
      </c>
      <c r="E3466" s="116">
        <v>2020</v>
      </c>
      <c r="F3466" s="112" t="s">
        <v>9633</v>
      </c>
      <c r="G3466" s="117" t="s">
        <v>15933</v>
      </c>
      <c r="H3466" s="114" t="s">
        <v>6735</v>
      </c>
      <c r="I3466" s="113">
        <f>'21'!E36</f>
        <v>0</v>
      </c>
    </row>
    <row r="3467" spans="2:9" ht="12.75">
      <c r="B3467" s="114" t="str">
        <f>INDEX(SUM!D:D,MATCH(SUM!$F$3,SUM!B:B,0),0)</f>
        <v>P085</v>
      </c>
      <c r="E3467" s="116">
        <v>2020</v>
      </c>
      <c r="F3467" s="112" t="s">
        <v>9634</v>
      </c>
      <c r="G3467" s="117" t="s">
        <v>15934</v>
      </c>
      <c r="H3467" s="114" t="s">
        <v>6735</v>
      </c>
      <c r="I3467" s="113">
        <f>'21'!E37</f>
        <v>0</v>
      </c>
    </row>
    <row r="3468" spans="2:9" ht="12.75">
      <c r="B3468" s="114" t="str">
        <f>INDEX(SUM!D:D,MATCH(SUM!$F$3,SUM!B:B,0),0)</f>
        <v>P085</v>
      </c>
      <c r="E3468" s="116">
        <v>2020</v>
      </c>
      <c r="F3468" s="112" t="s">
        <v>9635</v>
      </c>
      <c r="G3468" s="117" t="s">
        <v>15935</v>
      </c>
      <c r="H3468" s="114" t="s">
        <v>6735</v>
      </c>
      <c r="I3468" s="113">
        <f>'21'!E38</f>
        <v>0</v>
      </c>
    </row>
    <row r="3469" spans="2:9" ht="12.75">
      <c r="B3469" s="114" t="str">
        <f>INDEX(SUM!D:D,MATCH(SUM!$F$3,SUM!B:B,0),0)</f>
        <v>P085</v>
      </c>
      <c r="E3469" s="116">
        <v>2020</v>
      </c>
      <c r="F3469" s="112" t="s">
        <v>9636</v>
      </c>
      <c r="G3469" s="117" t="s">
        <v>15936</v>
      </c>
      <c r="H3469" s="114" t="s">
        <v>6735</v>
      </c>
      <c r="I3469" s="113">
        <f>'21'!E39</f>
        <v>0</v>
      </c>
    </row>
    <row r="3470" spans="2:9" ht="12.75">
      <c r="B3470" s="114" t="str">
        <f>INDEX(SUM!D:D,MATCH(SUM!$F$3,SUM!B:B,0),0)</f>
        <v>P085</v>
      </c>
      <c r="E3470" s="116">
        <v>2020</v>
      </c>
      <c r="F3470" s="112" t="s">
        <v>9637</v>
      </c>
      <c r="G3470" s="117" t="s">
        <v>15937</v>
      </c>
      <c r="H3470" s="114" t="s">
        <v>6735</v>
      </c>
      <c r="I3470" s="113">
        <f>'21'!E40</f>
        <v>0</v>
      </c>
    </row>
    <row r="3471" spans="2:9" ht="12.75">
      <c r="B3471" s="114" t="str">
        <f>INDEX(SUM!D:D,MATCH(SUM!$F$3,SUM!B:B,0),0)</f>
        <v>P085</v>
      </c>
      <c r="E3471" s="116">
        <v>2020</v>
      </c>
      <c r="F3471" s="112" t="s">
        <v>9638</v>
      </c>
      <c r="G3471" s="117" t="s">
        <v>15938</v>
      </c>
      <c r="H3471" s="114" t="s">
        <v>6735</v>
      </c>
      <c r="I3471" s="113">
        <f>'21'!E41</f>
        <v>0</v>
      </c>
    </row>
    <row r="3472" spans="2:9" ht="12.75">
      <c r="B3472" s="114" t="str">
        <f>INDEX(SUM!D:D,MATCH(SUM!$F$3,SUM!B:B,0),0)</f>
        <v>P085</v>
      </c>
      <c r="E3472" s="116">
        <v>2020</v>
      </c>
      <c r="F3472" s="112" t="s">
        <v>9639</v>
      </c>
      <c r="G3472" s="117" t="s">
        <v>15939</v>
      </c>
      <c r="H3472" s="114" t="s">
        <v>6735</v>
      </c>
      <c r="I3472" s="113">
        <f>'21'!E42</f>
        <v>0</v>
      </c>
    </row>
    <row r="3473" spans="2:9" ht="12.75">
      <c r="B3473" s="114" t="str">
        <f>INDEX(SUM!D:D,MATCH(SUM!$F$3,SUM!B:B,0),0)</f>
        <v>P085</v>
      </c>
      <c r="E3473" s="116">
        <v>2020</v>
      </c>
      <c r="F3473" s="112" t="s">
        <v>9640</v>
      </c>
      <c r="G3473" s="117" t="s">
        <v>15940</v>
      </c>
      <c r="H3473" s="114" t="s">
        <v>6735</v>
      </c>
      <c r="I3473" s="113">
        <f>'21'!E43</f>
        <v>0</v>
      </c>
    </row>
    <row r="3474" spans="2:9" ht="12.75">
      <c r="B3474" s="114" t="str">
        <f>INDEX(SUM!D:D,MATCH(SUM!$F$3,SUM!B:B,0),0)</f>
        <v>P085</v>
      </c>
      <c r="E3474" s="116">
        <v>2020</v>
      </c>
      <c r="F3474" s="112" t="s">
        <v>9641</v>
      </c>
      <c r="G3474" s="117" t="s">
        <v>15941</v>
      </c>
      <c r="H3474" s="114" t="s">
        <v>6735</v>
      </c>
      <c r="I3474" s="113">
        <f>'21'!E44</f>
        <v>0</v>
      </c>
    </row>
    <row r="3475" spans="2:9" ht="12.75">
      <c r="B3475" s="114" t="str">
        <f>INDEX(SUM!D:D,MATCH(SUM!$F$3,SUM!B:B,0),0)</f>
        <v>P085</v>
      </c>
      <c r="E3475" s="116">
        <v>2020</v>
      </c>
      <c r="F3475" s="112" t="s">
        <v>9642</v>
      </c>
      <c r="G3475" s="117" t="s">
        <v>15942</v>
      </c>
      <c r="H3475" s="114" t="s">
        <v>6735</v>
      </c>
      <c r="I3475" s="113">
        <f>'21'!E45</f>
        <v>0</v>
      </c>
    </row>
    <row r="3476" spans="2:9" ht="12.75">
      <c r="B3476" s="114" t="str">
        <f>INDEX(SUM!D:D,MATCH(SUM!$F$3,SUM!B:B,0),0)</f>
        <v>P085</v>
      </c>
      <c r="E3476" s="116">
        <v>2020</v>
      </c>
      <c r="F3476" s="112" t="s">
        <v>9643</v>
      </c>
      <c r="G3476" s="117" t="s">
        <v>15943</v>
      </c>
      <c r="H3476" s="114" t="s">
        <v>6735</v>
      </c>
      <c r="I3476" s="113">
        <f>'21'!E46</f>
        <v>0</v>
      </c>
    </row>
    <row r="3477" spans="2:9" ht="12.75">
      <c r="B3477" s="114" t="str">
        <f>INDEX(SUM!D:D,MATCH(SUM!$F$3,SUM!B:B,0),0)</f>
        <v>P085</v>
      </c>
      <c r="E3477" s="116">
        <v>2020</v>
      </c>
      <c r="F3477" s="112" t="s">
        <v>9644</v>
      </c>
      <c r="G3477" s="117" t="s">
        <v>15944</v>
      </c>
      <c r="H3477" s="114" t="s">
        <v>6735</v>
      </c>
      <c r="I3477" s="113">
        <f>'21'!E47</f>
        <v>0</v>
      </c>
    </row>
    <row r="3478" spans="2:9" ht="12.75">
      <c r="B3478" s="114" t="str">
        <f>INDEX(SUM!D:D,MATCH(SUM!$F$3,SUM!B:B,0),0)</f>
        <v>P085</v>
      </c>
      <c r="E3478" s="116">
        <v>2020</v>
      </c>
      <c r="F3478" s="112" t="s">
        <v>9645</v>
      </c>
      <c r="G3478" s="117" t="s">
        <v>15945</v>
      </c>
      <c r="H3478" s="114" t="s">
        <v>6735</v>
      </c>
      <c r="I3478" s="113">
        <f>'21'!E48</f>
        <v>0</v>
      </c>
    </row>
    <row r="3479" spans="2:9" ht="12.75">
      <c r="B3479" s="114" t="str">
        <f>INDEX(SUM!D:D,MATCH(SUM!$F$3,SUM!B:B,0),0)</f>
        <v>P085</v>
      </c>
      <c r="E3479" s="116">
        <v>2020</v>
      </c>
      <c r="F3479" s="112" t="s">
        <v>9646</v>
      </c>
      <c r="G3479" s="117" t="s">
        <v>15946</v>
      </c>
      <c r="H3479" s="114" t="s">
        <v>6735</v>
      </c>
      <c r="I3479" s="113">
        <f>'21'!E49</f>
        <v>0</v>
      </c>
    </row>
    <row r="3480" spans="2:9" ht="12.75">
      <c r="B3480" s="114" t="str">
        <f>INDEX(SUM!D:D,MATCH(SUM!$F$3,SUM!B:B,0),0)</f>
        <v>P085</v>
      </c>
      <c r="E3480" s="116">
        <v>2020</v>
      </c>
      <c r="F3480" s="112" t="s">
        <v>9647</v>
      </c>
      <c r="G3480" s="117" t="s">
        <v>15947</v>
      </c>
      <c r="H3480" s="114" t="s">
        <v>6735</v>
      </c>
      <c r="I3480" s="113">
        <f>'21'!E50</f>
        <v>0</v>
      </c>
    </row>
    <row r="3481" spans="2:9" ht="12.75">
      <c r="B3481" s="114" t="str">
        <f>INDEX(SUM!D:D,MATCH(SUM!$F$3,SUM!B:B,0),0)</f>
        <v>P085</v>
      </c>
      <c r="E3481" s="116">
        <v>2020</v>
      </c>
      <c r="F3481" s="112" t="s">
        <v>9648</v>
      </c>
      <c r="G3481" s="117" t="s">
        <v>15948</v>
      </c>
      <c r="H3481" s="114" t="s">
        <v>6735</v>
      </c>
      <c r="I3481" s="113">
        <f>'21'!E51</f>
        <v>0</v>
      </c>
    </row>
    <row r="3482" spans="2:9" ht="12.75">
      <c r="B3482" s="114" t="str">
        <f>INDEX(SUM!D:D,MATCH(SUM!$F$3,SUM!B:B,0),0)</f>
        <v>P085</v>
      </c>
      <c r="E3482" s="116">
        <v>2020</v>
      </c>
      <c r="F3482" s="112" t="s">
        <v>9649</v>
      </c>
      <c r="G3482" s="117" t="s">
        <v>15949</v>
      </c>
      <c r="H3482" s="114" t="s">
        <v>6735</v>
      </c>
      <c r="I3482" s="113">
        <f>'21'!E52</f>
        <v>0</v>
      </c>
    </row>
    <row r="3483" spans="2:9" ht="12.75">
      <c r="B3483" s="114" t="str">
        <f>INDEX(SUM!D:D,MATCH(SUM!$F$3,SUM!B:B,0),0)</f>
        <v>P085</v>
      </c>
      <c r="E3483" s="116">
        <v>2020</v>
      </c>
      <c r="F3483" s="112" t="s">
        <v>9650</v>
      </c>
      <c r="G3483" s="117" t="s">
        <v>15950</v>
      </c>
      <c r="H3483" s="114" t="s">
        <v>6735</v>
      </c>
      <c r="I3483" s="113">
        <f>'21'!E53</f>
        <v>0</v>
      </c>
    </row>
    <row r="3484" spans="2:9" ht="12.75">
      <c r="B3484" s="114" t="str">
        <f>INDEX(SUM!D:D,MATCH(SUM!$F$3,SUM!B:B,0),0)</f>
        <v>P085</v>
      </c>
      <c r="E3484" s="116">
        <v>2020</v>
      </c>
      <c r="F3484" s="112" t="s">
        <v>9651</v>
      </c>
      <c r="G3484" s="117" t="s">
        <v>15951</v>
      </c>
      <c r="H3484" s="114" t="s">
        <v>6735</v>
      </c>
      <c r="I3484" s="113">
        <f>'21'!E54</f>
        <v>0</v>
      </c>
    </row>
    <row r="3485" spans="2:9" ht="12.75">
      <c r="B3485" s="114" t="str">
        <f>INDEX(SUM!D:D,MATCH(SUM!$F$3,SUM!B:B,0),0)</f>
        <v>P085</v>
      </c>
      <c r="E3485" s="116">
        <v>2020</v>
      </c>
      <c r="F3485" s="112" t="s">
        <v>9652</v>
      </c>
      <c r="G3485" s="117" t="s">
        <v>15952</v>
      </c>
      <c r="H3485" s="114" t="s">
        <v>6735</v>
      </c>
      <c r="I3485" s="113">
        <f>'21'!E55</f>
        <v>0</v>
      </c>
    </row>
    <row r="3486" spans="2:9" ht="12.75">
      <c r="B3486" s="114" t="str">
        <f>INDEX(SUM!D:D,MATCH(SUM!$F$3,SUM!B:B,0),0)</f>
        <v>P085</v>
      </c>
      <c r="E3486" s="116">
        <v>2020</v>
      </c>
      <c r="F3486" s="112" t="s">
        <v>9653</v>
      </c>
      <c r="G3486" s="117" t="s">
        <v>15953</v>
      </c>
      <c r="H3486" s="114" t="s">
        <v>6735</v>
      </c>
      <c r="I3486" s="113">
        <f>'21'!E56</f>
        <v>0</v>
      </c>
    </row>
    <row r="3487" spans="2:9" ht="12.75">
      <c r="B3487" s="114" t="str">
        <f>INDEX(SUM!D:D,MATCH(SUM!$F$3,SUM!B:B,0),0)</f>
        <v>P085</v>
      </c>
      <c r="E3487" s="116">
        <v>2020</v>
      </c>
      <c r="F3487" s="112" t="s">
        <v>9654</v>
      </c>
      <c r="G3487" s="117" t="s">
        <v>15954</v>
      </c>
      <c r="H3487" s="114" t="s">
        <v>6735</v>
      </c>
      <c r="I3487" s="113">
        <f>'21'!E57</f>
        <v>0</v>
      </c>
    </row>
    <row r="3488" spans="2:9" ht="12.75">
      <c r="B3488" s="114" t="str">
        <f>INDEX(SUM!D:D,MATCH(SUM!$F$3,SUM!B:B,0),0)</f>
        <v>P085</v>
      </c>
      <c r="E3488" s="116">
        <v>2020</v>
      </c>
      <c r="F3488" s="112" t="s">
        <v>9655</v>
      </c>
      <c r="G3488" s="117" t="s">
        <v>15955</v>
      </c>
      <c r="H3488" s="114" t="s">
        <v>6735</v>
      </c>
      <c r="I3488" s="113">
        <f>'21'!E58</f>
        <v>0</v>
      </c>
    </row>
    <row r="3489" spans="2:9" ht="12.75">
      <c r="B3489" s="114" t="str">
        <f>INDEX(SUM!D:D,MATCH(SUM!$F$3,SUM!B:B,0),0)</f>
        <v>P085</v>
      </c>
      <c r="E3489" s="116">
        <v>2020</v>
      </c>
      <c r="F3489" s="112" t="s">
        <v>9656</v>
      </c>
      <c r="G3489" s="117" t="s">
        <v>15956</v>
      </c>
      <c r="H3489" s="114" t="s">
        <v>6735</v>
      </c>
      <c r="I3489" s="113">
        <f>'21'!E59</f>
        <v>0</v>
      </c>
    </row>
    <row r="3490" spans="2:9" ht="12.75">
      <c r="B3490" s="114" t="str">
        <f>INDEX(SUM!D:D,MATCH(SUM!$F$3,SUM!B:B,0),0)</f>
        <v>P085</v>
      </c>
      <c r="E3490" s="116">
        <v>2020</v>
      </c>
      <c r="F3490" s="112" t="s">
        <v>9657</v>
      </c>
      <c r="G3490" s="117" t="s">
        <v>15957</v>
      </c>
      <c r="H3490" s="114" t="s">
        <v>6735</v>
      </c>
      <c r="I3490" s="113">
        <f>'21'!E60</f>
        <v>0</v>
      </c>
    </row>
    <row r="3491" spans="2:9" ht="12.75">
      <c r="B3491" s="114" t="str">
        <f>INDEX(SUM!D:D,MATCH(SUM!$F$3,SUM!B:B,0),0)</f>
        <v>P085</v>
      </c>
      <c r="E3491" s="116">
        <v>2020</v>
      </c>
      <c r="F3491" s="112" t="s">
        <v>9658</v>
      </c>
      <c r="G3491" s="117" t="s">
        <v>15958</v>
      </c>
      <c r="H3491" s="114" t="s">
        <v>6735</v>
      </c>
      <c r="I3491" s="113">
        <f>'21'!E61</f>
        <v>0</v>
      </c>
    </row>
    <row r="3492" spans="2:9" ht="12.75">
      <c r="B3492" s="114" t="str">
        <f>INDEX(SUM!D:D,MATCH(SUM!$F$3,SUM!B:B,0),0)</f>
        <v>P085</v>
      </c>
      <c r="E3492" s="116">
        <v>2020</v>
      </c>
      <c r="F3492" s="112" t="s">
        <v>9659</v>
      </c>
      <c r="G3492" s="117" t="s">
        <v>15959</v>
      </c>
      <c r="H3492" s="114" t="s">
        <v>6735</v>
      </c>
      <c r="I3492" s="113">
        <f>'21'!E62</f>
        <v>0</v>
      </c>
    </row>
    <row r="3493" spans="2:9" ht="12.75">
      <c r="B3493" s="114" t="str">
        <f>INDEX(SUM!D:D,MATCH(SUM!$F$3,SUM!B:B,0),0)</f>
        <v>P085</v>
      </c>
      <c r="E3493" s="116">
        <v>2020</v>
      </c>
      <c r="F3493" s="112" t="s">
        <v>9660</v>
      </c>
      <c r="G3493" s="117" t="s">
        <v>15960</v>
      </c>
      <c r="H3493" s="114" t="s">
        <v>6735</v>
      </c>
      <c r="I3493" s="113">
        <f>'21'!E63</f>
        <v>0</v>
      </c>
    </row>
    <row r="3494" spans="2:9" ht="12.75">
      <c r="B3494" s="114" t="str">
        <f>INDEX(SUM!D:D,MATCH(SUM!$F$3,SUM!B:B,0),0)</f>
        <v>P085</v>
      </c>
      <c r="E3494" s="116">
        <v>2020</v>
      </c>
      <c r="F3494" s="112" t="s">
        <v>9661</v>
      </c>
      <c r="G3494" s="117" t="s">
        <v>15961</v>
      </c>
      <c r="H3494" s="114" t="s">
        <v>6735</v>
      </c>
      <c r="I3494" s="113">
        <f>'21'!E64</f>
        <v>0</v>
      </c>
    </row>
    <row r="3495" spans="2:9" ht="12.75">
      <c r="B3495" s="114" t="str">
        <f>INDEX(SUM!D:D,MATCH(SUM!$F$3,SUM!B:B,0),0)</f>
        <v>P085</v>
      </c>
      <c r="E3495" s="116">
        <v>2020</v>
      </c>
      <c r="F3495" s="112" t="s">
        <v>9662</v>
      </c>
      <c r="G3495" s="117" t="s">
        <v>15962</v>
      </c>
      <c r="H3495" s="114" t="s">
        <v>6735</v>
      </c>
      <c r="I3495" s="113">
        <f>'21'!E65</f>
        <v>0</v>
      </c>
    </row>
    <row r="3496" spans="2:9" ht="12.75">
      <c r="B3496" s="114" t="str">
        <f>INDEX(SUM!D:D,MATCH(SUM!$F$3,SUM!B:B,0),0)</f>
        <v>P085</v>
      </c>
      <c r="E3496" s="116">
        <v>2020</v>
      </c>
      <c r="F3496" s="112" t="s">
        <v>9663</v>
      </c>
      <c r="G3496" s="117" t="s">
        <v>15963</v>
      </c>
      <c r="H3496" s="114" t="s">
        <v>6735</v>
      </c>
      <c r="I3496" s="113">
        <f>'21'!E66</f>
        <v>0</v>
      </c>
    </row>
    <row r="3497" spans="2:9" ht="12.75">
      <c r="B3497" s="114" t="str">
        <f>INDEX(SUM!D:D,MATCH(SUM!$F$3,SUM!B:B,0),0)</f>
        <v>P085</v>
      </c>
      <c r="E3497" s="116">
        <v>2020</v>
      </c>
      <c r="F3497" s="112" t="s">
        <v>9664</v>
      </c>
      <c r="G3497" s="117" t="s">
        <v>15964</v>
      </c>
      <c r="H3497" s="114" t="s">
        <v>6735</v>
      </c>
      <c r="I3497" s="113">
        <f>'21'!E67</f>
        <v>0</v>
      </c>
    </row>
    <row r="3498" spans="2:9" ht="12.75">
      <c r="B3498" s="114" t="str">
        <f>INDEX(SUM!D:D,MATCH(SUM!$F$3,SUM!B:B,0),0)</f>
        <v>P085</v>
      </c>
      <c r="E3498" s="116">
        <v>2020</v>
      </c>
      <c r="F3498" s="112" t="s">
        <v>9665</v>
      </c>
      <c r="G3498" s="117" t="s">
        <v>15965</v>
      </c>
      <c r="H3498" s="114" t="s">
        <v>6735</v>
      </c>
      <c r="I3498" s="113">
        <f>'21'!E68</f>
        <v>0</v>
      </c>
    </row>
    <row r="3499" spans="2:9" ht="12.75">
      <c r="B3499" s="114" t="str">
        <f>INDEX(SUM!D:D,MATCH(SUM!$F$3,SUM!B:B,0),0)</f>
        <v>P085</v>
      </c>
      <c r="E3499" s="116">
        <v>2020</v>
      </c>
      <c r="F3499" s="112" t="s">
        <v>9666</v>
      </c>
      <c r="G3499" s="117" t="s">
        <v>15966</v>
      </c>
      <c r="H3499" s="114" t="s">
        <v>6735</v>
      </c>
      <c r="I3499" s="113">
        <f>'21'!E69</f>
        <v>0</v>
      </c>
    </row>
    <row r="3500" spans="2:9" ht="12.75">
      <c r="B3500" s="114" t="str">
        <f>INDEX(SUM!D:D,MATCH(SUM!$F$3,SUM!B:B,0),0)</f>
        <v>P085</v>
      </c>
      <c r="E3500" s="116">
        <v>2020</v>
      </c>
      <c r="F3500" s="112" t="s">
        <v>9667</v>
      </c>
      <c r="G3500" s="117" t="s">
        <v>15967</v>
      </c>
      <c r="H3500" s="114" t="s">
        <v>6735</v>
      </c>
      <c r="I3500" s="113">
        <f>'21'!E70</f>
        <v>0</v>
      </c>
    </row>
    <row r="3501" spans="2:9" ht="12.75">
      <c r="B3501" s="114" t="str">
        <f>INDEX(SUM!D:D,MATCH(SUM!$F$3,SUM!B:B,0),0)</f>
        <v>P085</v>
      </c>
      <c r="E3501" s="116">
        <v>2020</v>
      </c>
      <c r="F3501" s="112" t="s">
        <v>9668</v>
      </c>
      <c r="G3501" s="117" t="s">
        <v>15968</v>
      </c>
      <c r="H3501" s="114" t="s">
        <v>6735</v>
      </c>
      <c r="I3501" s="113">
        <f>'21'!E71</f>
        <v>0</v>
      </c>
    </row>
    <row r="3502" spans="2:9" ht="12.75">
      <c r="B3502" s="114" t="str">
        <f>INDEX(SUM!D:D,MATCH(SUM!$F$3,SUM!B:B,0),0)</f>
        <v>P085</v>
      </c>
      <c r="E3502" s="116">
        <v>2020</v>
      </c>
      <c r="F3502" s="112" t="s">
        <v>9669</v>
      </c>
      <c r="G3502" s="117" t="s">
        <v>15969</v>
      </c>
      <c r="H3502" s="114" t="s">
        <v>6735</v>
      </c>
      <c r="I3502" s="113">
        <f>'21'!E72</f>
        <v>0</v>
      </c>
    </row>
    <row r="3503" spans="2:9" ht="12.75">
      <c r="B3503" s="114" t="str">
        <f>INDEX(SUM!D:D,MATCH(SUM!$F$3,SUM!B:B,0),0)</f>
        <v>P085</v>
      </c>
      <c r="E3503" s="116">
        <v>2020</v>
      </c>
      <c r="F3503" s="112" t="s">
        <v>9670</v>
      </c>
      <c r="G3503" s="117" t="s">
        <v>15970</v>
      </c>
      <c r="H3503" s="114" t="s">
        <v>6735</v>
      </c>
      <c r="I3503" s="113">
        <f>'21'!E73</f>
        <v>0</v>
      </c>
    </row>
    <row r="3504" spans="2:9" ht="12.75">
      <c r="B3504" s="114" t="str">
        <f>INDEX(SUM!D:D,MATCH(SUM!$F$3,SUM!B:B,0),0)</f>
        <v>P085</v>
      </c>
      <c r="E3504" s="116">
        <v>2020</v>
      </c>
      <c r="F3504" s="112" t="s">
        <v>9671</v>
      </c>
      <c r="G3504" s="117" t="s">
        <v>15971</v>
      </c>
      <c r="H3504" s="114" t="s">
        <v>6735</v>
      </c>
      <c r="I3504" s="113">
        <f>'21'!E74</f>
        <v>0</v>
      </c>
    </row>
    <row r="3505" spans="2:9" ht="12.75">
      <c r="B3505" s="114" t="str">
        <f>INDEX(SUM!D:D,MATCH(SUM!$F$3,SUM!B:B,0),0)</f>
        <v>P085</v>
      </c>
      <c r="E3505" s="116">
        <v>2020</v>
      </c>
      <c r="F3505" s="112" t="s">
        <v>9672</v>
      </c>
      <c r="G3505" s="117" t="s">
        <v>15972</v>
      </c>
      <c r="H3505" s="114" t="s">
        <v>6735</v>
      </c>
      <c r="I3505" s="113">
        <f>'21'!E75</f>
        <v>0</v>
      </c>
    </row>
    <row r="3506" spans="2:9" ht="12.75">
      <c r="B3506" s="114" t="str">
        <f>INDEX(SUM!D:D,MATCH(SUM!$F$3,SUM!B:B,0),0)</f>
        <v>P085</v>
      </c>
      <c r="E3506" s="116">
        <v>2020</v>
      </c>
      <c r="F3506" s="112" t="s">
        <v>9673</v>
      </c>
      <c r="G3506" s="117" t="s">
        <v>15973</v>
      </c>
      <c r="H3506" s="114" t="s">
        <v>6735</v>
      </c>
      <c r="I3506" s="113">
        <f>'21'!E76</f>
        <v>0</v>
      </c>
    </row>
    <row r="3507" spans="2:9" ht="12.75">
      <c r="B3507" s="114" t="str">
        <f>INDEX(SUM!D:D,MATCH(SUM!$F$3,SUM!B:B,0),0)</f>
        <v>P085</v>
      </c>
      <c r="E3507" s="116">
        <v>2020</v>
      </c>
      <c r="F3507" s="112" t="s">
        <v>9674</v>
      </c>
      <c r="G3507" s="117" t="s">
        <v>15974</v>
      </c>
      <c r="H3507" s="114" t="s">
        <v>6735</v>
      </c>
      <c r="I3507" s="113">
        <f>'21'!E77</f>
        <v>0</v>
      </c>
    </row>
    <row r="3508" spans="2:9" ht="12.75">
      <c r="B3508" s="114" t="str">
        <f>INDEX(SUM!D:D,MATCH(SUM!$F$3,SUM!B:B,0),0)</f>
        <v>P085</v>
      </c>
      <c r="E3508" s="116">
        <v>2020</v>
      </c>
      <c r="F3508" s="112" t="s">
        <v>9675</v>
      </c>
      <c r="G3508" s="117" t="s">
        <v>15975</v>
      </c>
      <c r="H3508" s="114" t="s">
        <v>6735</v>
      </c>
      <c r="I3508" s="113">
        <f>'21'!E78</f>
        <v>0</v>
      </c>
    </row>
    <row r="3509" spans="2:9" ht="12.75">
      <c r="B3509" s="114" t="str">
        <f>INDEX(SUM!D:D,MATCH(SUM!$F$3,SUM!B:B,0),0)</f>
        <v>P085</v>
      </c>
      <c r="E3509" s="116">
        <v>2020</v>
      </c>
      <c r="F3509" s="112" t="s">
        <v>9676</v>
      </c>
      <c r="G3509" s="117" t="s">
        <v>15976</v>
      </c>
      <c r="H3509" s="114" t="s">
        <v>6735</v>
      </c>
      <c r="I3509" s="113">
        <f>'21'!E79</f>
        <v>0</v>
      </c>
    </row>
    <row r="3510" spans="2:9" ht="12.75">
      <c r="B3510" s="114" t="str">
        <f>INDEX(SUM!D:D,MATCH(SUM!$F$3,SUM!B:B,0),0)</f>
        <v>P085</v>
      </c>
      <c r="E3510" s="116">
        <v>2020</v>
      </c>
      <c r="F3510" s="112" t="s">
        <v>9677</v>
      </c>
      <c r="G3510" s="117" t="s">
        <v>15977</v>
      </c>
      <c r="H3510" s="114" t="s">
        <v>6735</v>
      </c>
      <c r="I3510" s="113">
        <f>'21'!E80</f>
        <v>0</v>
      </c>
    </row>
    <row r="3511" spans="2:9" ht="12.75">
      <c r="B3511" s="114" t="str">
        <f>INDEX(SUM!D:D,MATCH(SUM!$F$3,SUM!B:B,0),0)</f>
        <v>P085</v>
      </c>
      <c r="E3511" s="116">
        <v>2020</v>
      </c>
      <c r="F3511" s="112" t="s">
        <v>9678</v>
      </c>
      <c r="G3511" s="117" t="s">
        <v>15978</v>
      </c>
      <c r="H3511" s="114" t="s">
        <v>6735</v>
      </c>
      <c r="I3511" s="113">
        <f>'21'!E81</f>
        <v>0</v>
      </c>
    </row>
    <row r="3512" spans="2:9" ht="12.75">
      <c r="B3512" s="114" t="str">
        <f>INDEX(SUM!D:D,MATCH(SUM!$F$3,SUM!B:B,0),0)</f>
        <v>P085</v>
      </c>
      <c r="E3512" s="116">
        <v>2020</v>
      </c>
      <c r="F3512" s="112" t="s">
        <v>9679</v>
      </c>
      <c r="G3512" s="117" t="s">
        <v>15979</v>
      </c>
      <c r="H3512" s="114" t="s">
        <v>6735</v>
      </c>
      <c r="I3512" s="113">
        <f>'21'!E82</f>
        <v>0</v>
      </c>
    </row>
    <row r="3513" spans="2:9" ht="12.75">
      <c r="B3513" s="114" t="str">
        <f>INDEX(SUM!D:D,MATCH(SUM!$F$3,SUM!B:B,0),0)</f>
        <v>P085</v>
      </c>
      <c r="E3513" s="116">
        <v>2020</v>
      </c>
      <c r="F3513" s="112" t="s">
        <v>9680</v>
      </c>
      <c r="G3513" s="117" t="s">
        <v>15980</v>
      </c>
      <c r="H3513" s="114" t="s">
        <v>6735</v>
      </c>
      <c r="I3513" s="113">
        <f>'21'!E83</f>
        <v>0</v>
      </c>
    </row>
    <row r="3514" spans="2:9" ht="12.75">
      <c r="B3514" s="114" t="str">
        <f>INDEX(SUM!D:D,MATCH(SUM!$F$3,SUM!B:B,0),0)</f>
        <v>P085</v>
      </c>
      <c r="E3514" s="116">
        <v>2020</v>
      </c>
      <c r="F3514" s="112" t="s">
        <v>9681</v>
      </c>
      <c r="G3514" s="117" t="s">
        <v>15981</v>
      </c>
      <c r="H3514" s="114" t="s">
        <v>6735</v>
      </c>
      <c r="I3514" s="113">
        <f>'21'!E84</f>
        <v>0</v>
      </c>
    </row>
    <row r="3515" spans="2:9" ht="12.75">
      <c r="B3515" s="114" t="str">
        <f>INDEX(SUM!D:D,MATCH(SUM!$F$3,SUM!B:B,0),0)</f>
        <v>P085</v>
      </c>
      <c r="E3515" s="116">
        <v>2020</v>
      </c>
      <c r="F3515" s="112" t="s">
        <v>9682</v>
      </c>
      <c r="G3515" s="117" t="s">
        <v>15982</v>
      </c>
      <c r="H3515" s="114" t="s">
        <v>6735</v>
      </c>
      <c r="I3515" s="113">
        <f>'21'!E85</f>
        <v>0</v>
      </c>
    </row>
    <row r="3516" spans="2:9" ht="12.75">
      <c r="B3516" s="114" t="str">
        <f>INDEX(SUM!D:D,MATCH(SUM!$F$3,SUM!B:B,0),0)</f>
        <v>P085</v>
      </c>
      <c r="E3516" s="116">
        <v>2020</v>
      </c>
      <c r="F3516" s="112" t="s">
        <v>9683</v>
      </c>
      <c r="G3516" s="117" t="s">
        <v>15983</v>
      </c>
      <c r="H3516" s="114" t="s">
        <v>6735</v>
      </c>
      <c r="I3516" s="113">
        <f>'21'!E86</f>
        <v>0</v>
      </c>
    </row>
    <row r="3517" spans="2:9" ht="12.75">
      <c r="B3517" s="114" t="str">
        <f>INDEX(SUM!D:D,MATCH(SUM!$F$3,SUM!B:B,0),0)</f>
        <v>P085</v>
      </c>
      <c r="E3517" s="116">
        <v>2020</v>
      </c>
      <c r="F3517" s="112" t="s">
        <v>9684</v>
      </c>
      <c r="G3517" s="117" t="s">
        <v>15984</v>
      </c>
      <c r="H3517" s="114" t="s">
        <v>6735</v>
      </c>
      <c r="I3517" s="113">
        <f>'21'!E87</f>
        <v>0</v>
      </c>
    </row>
    <row r="3518" spans="2:9" ht="12.75">
      <c r="B3518" s="114" t="str">
        <f>INDEX(SUM!D:D,MATCH(SUM!$F$3,SUM!B:B,0),0)</f>
        <v>P085</v>
      </c>
      <c r="E3518" s="116">
        <v>2020</v>
      </c>
      <c r="F3518" s="112" t="s">
        <v>9685</v>
      </c>
      <c r="G3518" s="117" t="s">
        <v>15985</v>
      </c>
      <c r="H3518" s="114" t="s">
        <v>6735</v>
      </c>
      <c r="I3518" s="113">
        <f>'21'!E88</f>
        <v>0</v>
      </c>
    </row>
    <row r="3519" spans="2:9" ht="12.75">
      <c r="B3519" s="114" t="str">
        <f>INDEX(SUM!D:D,MATCH(SUM!$F$3,SUM!B:B,0),0)</f>
        <v>P085</v>
      </c>
      <c r="E3519" s="116">
        <v>2020</v>
      </c>
      <c r="F3519" s="112" t="s">
        <v>9686</v>
      </c>
      <c r="G3519" s="117" t="s">
        <v>15986</v>
      </c>
      <c r="H3519" s="114" t="s">
        <v>6735</v>
      </c>
      <c r="I3519" s="113">
        <f>'21'!E89</f>
        <v>0</v>
      </c>
    </row>
    <row r="3520" spans="2:9" ht="12.75">
      <c r="B3520" s="114" t="str">
        <f>INDEX(SUM!D:D,MATCH(SUM!$F$3,SUM!B:B,0),0)</f>
        <v>P085</v>
      </c>
      <c r="E3520" s="116">
        <v>2020</v>
      </c>
      <c r="F3520" s="112" t="s">
        <v>9687</v>
      </c>
      <c r="G3520" s="117" t="s">
        <v>15987</v>
      </c>
      <c r="H3520" s="114" t="s">
        <v>6735</v>
      </c>
      <c r="I3520" s="113">
        <f>'21'!E90</f>
        <v>0</v>
      </c>
    </row>
    <row r="3521" spans="2:9" ht="12.75">
      <c r="B3521" s="114" t="str">
        <f>INDEX(SUM!D:D,MATCH(SUM!$F$3,SUM!B:B,0),0)</f>
        <v>P085</v>
      </c>
      <c r="E3521" s="116">
        <v>2020</v>
      </c>
      <c r="F3521" s="112" t="s">
        <v>9688</v>
      </c>
      <c r="G3521" s="117" t="s">
        <v>15988</v>
      </c>
      <c r="H3521" s="114" t="s">
        <v>6735</v>
      </c>
      <c r="I3521" s="113">
        <f>'21'!E91</f>
        <v>0</v>
      </c>
    </row>
    <row r="3522" spans="2:9" ht="12.75">
      <c r="B3522" s="114" t="str">
        <f>INDEX(SUM!D:D,MATCH(SUM!$F$3,SUM!B:B,0),0)</f>
        <v>P085</v>
      </c>
      <c r="E3522" s="116">
        <v>2020</v>
      </c>
      <c r="F3522" s="112" t="s">
        <v>9689</v>
      </c>
      <c r="G3522" s="117" t="s">
        <v>15989</v>
      </c>
      <c r="H3522" s="114" t="s">
        <v>6735</v>
      </c>
      <c r="I3522" s="113">
        <f>'21'!E92</f>
        <v>0</v>
      </c>
    </row>
    <row r="3523" spans="2:9" ht="12.75">
      <c r="B3523" s="114" t="str">
        <f>INDEX(SUM!D:D,MATCH(SUM!$F$3,SUM!B:B,0),0)</f>
        <v>P085</v>
      </c>
      <c r="E3523" s="116">
        <v>2020</v>
      </c>
      <c r="F3523" s="112" t="s">
        <v>9690</v>
      </c>
      <c r="G3523" s="117" t="s">
        <v>15990</v>
      </c>
      <c r="H3523" s="114" t="s">
        <v>6735</v>
      </c>
      <c r="I3523" s="113">
        <f>'21'!E93</f>
        <v>0</v>
      </c>
    </row>
    <row r="3524" spans="2:9" ht="12.75">
      <c r="B3524" s="114" t="str">
        <f>INDEX(SUM!D:D,MATCH(SUM!$F$3,SUM!B:B,0),0)</f>
        <v>P085</v>
      </c>
      <c r="E3524" s="116">
        <v>2020</v>
      </c>
      <c r="F3524" s="112" t="s">
        <v>9691</v>
      </c>
      <c r="G3524" s="117" t="s">
        <v>15991</v>
      </c>
      <c r="H3524" s="114" t="s">
        <v>6735</v>
      </c>
      <c r="I3524" s="113">
        <f>'21'!E94</f>
        <v>0</v>
      </c>
    </row>
    <row r="3525" spans="2:9" ht="12.75">
      <c r="B3525" s="114" t="str">
        <f>INDEX(SUM!D:D,MATCH(SUM!$F$3,SUM!B:B,0),0)</f>
        <v>P085</v>
      </c>
      <c r="E3525" s="116">
        <v>2020</v>
      </c>
      <c r="F3525" s="112" t="s">
        <v>9692</v>
      </c>
      <c r="G3525" s="117" t="s">
        <v>15992</v>
      </c>
      <c r="H3525" s="114" t="s">
        <v>6735</v>
      </c>
      <c r="I3525" s="113">
        <f>'21'!E95</f>
        <v>0</v>
      </c>
    </row>
    <row r="3526" spans="2:9" ht="12.75">
      <c r="B3526" s="114" t="str">
        <f>INDEX(SUM!D:D,MATCH(SUM!$F$3,SUM!B:B,0),0)</f>
        <v>P085</v>
      </c>
      <c r="E3526" s="116">
        <v>2020</v>
      </c>
      <c r="F3526" s="112" t="s">
        <v>9693</v>
      </c>
      <c r="G3526" s="117" t="s">
        <v>15993</v>
      </c>
      <c r="H3526" s="114" t="s">
        <v>6735</v>
      </c>
      <c r="I3526" s="113">
        <f>'21'!E96</f>
        <v>0</v>
      </c>
    </row>
    <row r="3527" spans="2:9" ht="12.75">
      <c r="B3527" s="114" t="str">
        <f>INDEX(SUM!D:D,MATCH(SUM!$F$3,SUM!B:B,0),0)</f>
        <v>P085</v>
      </c>
      <c r="E3527" s="116">
        <v>2020</v>
      </c>
      <c r="F3527" s="112" t="s">
        <v>9694</v>
      </c>
      <c r="G3527" s="117" t="s">
        <v>15994</v>
      </c>
      <c r="H3527" s="114" t="s">
        <v>6735</v>
      </c>
      <c r="I3527" s="113">
        <f>'21'!E97</f>
        <v>0</v>
      </c>
    </row>
    <row r="3528" spans="2:9" ht="12.75">
      <c r="B3528" s="114" t="str">
        <f>INDEX(SUM!D:D,MATCH(SUM!$F$3,SUM!B:B,0),0)</f>
        <v>P085</v>
      </c>
      <c r="E3528" s="116">
        <v>2020</v>
      </c>
      <c r="F3528" s="112" t="s">
        <v>9695</v>
      </c>
      <c r="G3528" s="117" t="s">
        <v>15995</v>
      </c>
      <c r="H3528" s="114" t="s">
        <v>6735</v>
      </c>
      <c r="I3528" s="113">
        <f>'21'!E98</f>
        <v>0</v>
      </c>
    </row>
    <row r="3529" spans="2:9" ht="12.75">
      <c r="B3529" s="114" t="str">
        <f>INDEX(SUM!D:D,MATCH(SUM!$F$3,SUM!B:B,0),0)</f>
        <v>P085</v>
      </c>
      <c r="E3529" s="116">
        <v>2020</v>
      </c>
      <c r="F3529" s="112" t="s">
        <v>9696</v>
      </c>
      <c r="G3529" s="117" t="s">
        <v>15996</v>
      </c>
      <c r="H3529" s="114" t="s">
        <v>6735</v>
      </c>
      <c r="I3529" s="113">
        <f>'21'!E99</f>
        <v>0</v>
      </c>
    </row>
    <row r="3530" spans="2:9" ht="12.75">
      <c r="B3530" s="114" t="str">
        <f>INDEX(SUM!D:D,MATCH(SUM!$F$3,SUM!B:B,0),0)</f>
        <v>P085</v>
      </c>
      <c r="E3530" s="116">
        <v>2020</v>
      </c>
      <c r="F3530" s="112" t="s">
        <v>9697</v>
      </c>
      <c r="G3530" s="117" t="s">
        <v>15997</v>
      </c>
      <c r="H3530" s="114" t="s">
        <v>6735</v>
      </c>
      <c r="I3530" s="113">
        <f>'21'!E100</f>
        <v>0</v>
      </c>
    </row>
    <row r="3531" spans="2:9" ht="12.75">
      <c r="B3531" s="114" t="str">
        <f>INDEX(SUM!D:D,MATCH(SUM!$F$3,SUM!B:B,0),0)</f>
        <v>P085</v>
      </c>
      <c r="E3531" s="116">
        <v>2020</v>
      </c>
      <c r="F3531" s="112" t="s">
        <v>9698</v>
      </c>
      <c r="G3531" s="117" t="s">
        <v>15998</v>
      </c>
      <c r="H3531" s="114" t="s">
        <v>6736</v>
      </c>
      <c r="I3531" s="113">
        <f>'21'!F11</f>
        <v>3</v>
      </c>
    </row>
    <row r="3532" spans="2:9" ht="12.75">
      <c r="B3532" s="114" t="str">
        <f>INDEX(SUM!D:D,MATCH(SUM!$F$3,SUM!B:B,0),0)</f>
        <v>P085</v>
      </c>
      <c r="E3532" s="116">
        <v>2020</v>
      </c>
      <c r="F3532" s="112" t="s">
        <v>9699</v>
      </c>
      <c r="G3532" s="117" t="s">
        <v>15999</v>
      </c>
      <c r="H3532" s="114" t="s">
        <v>6736</v>
      </c>
      <c r="I3532" s="113">
        <f>'21'!F12</f>
        <v>0</v>
      </c>
    </row>
    <row r="3533" spans="2:9" ht="12.75">
      <c r="B3533" s="114" t="str">
        <f>INDEX(SUM!D:D,MATCH(SUM!$F$3,SUM!B:B,0),0)</f>
        <v>P085</v>
      </c>
      <c r="E3533" s="116">
        <v>2020</v>
      </c>
      <c r="F3533" s="112" t="s">
        <v>9700</v>
      </c>
      <c r="G3533" s="117" t="s">
        <v>16000</v>
      </c>
      <c r="H3533" s="114" t="s">
        <v>6736</v>
      </c>
      <c r="I3533" s="113">
        <f>'21'!F13</f>
        <v>0</v>
      </c>
    </row>
    <row r="3534" spans="2:9" ht="12.75">
      <c r="B3534" s="114" t="str">
        <f>INDEX(SUM!D:D,MATCH(SUM!$F$3,SUM!B:B,0),0)</f>
        <v>P085</v>
      </c>
      <c r="E3534" s="116">
        <v>2020</v>
      </c>
      <c r="F3534" s="112" t="s">
        <v>9701</v>
      </c>
      <c r="G3534" s="117" t="s">
        <v>16001</v>
      </c>
      <c r="H3534" s="114" t="s">
        <v>6736</v>
      </c>
      <c r="I3534" s="113">
        <f>'21'!F14</f>
        <v>0</v>
      </c>
    </row>
    <row r="3535" spans="2:9" ht="12.75">
      <c r="B3535" s="114" t="str">
        <f>INDEX(SUM!D:D,MATCH(SUM!$F$3,SUM!B:B,0),0)</f>
        <v>P085</v>
      </c>
      <c r="E3535" s="116">
        <v>2020</v>
      </c>
      <c r="F3535" s="112" t="s">
        <v>9702</v>
      </c>
      <c r="G3535" s="117" t="s">
        <v>16002</v>
      </c>
      <c r="H3535" s="114" t="s">
        <v>6736</v>
      </c>
      <c r="I3535" s="113">
        <f>'21'!F15</f>
        <v>0</v>
      </c>
    </row>
    <row r="3536" spans="2:9" ht="12.75">
      <c r="B3536" s="114" t="str">
        <f>INDEX(SUM!D:D,MATCH(SUM!$F$3,SUM!B:B,0),0)</f>
        <v>P085</v>
      </c>
      <c r="E3536" s="116">
        <v>2020</v>
      </c>
      <c r="F3536" s="112" t="s">
        <v>9703</v>
      </c>
      <c r="G3536" s="117" t="s">
        <v>16003</v>
      </c>
      <c r="H3536" s="114" t="s">
        <v>6736</v>
      </c>
      <c r="I3536" s="113">
        <f>'21'!F16</f>
        <v>0</v>
      </c>
    </row>
    <row r="3537" spans="2:9" ht="12.75">
      <c r="B3537" s="114" t="str">
        <f>INDEX(SUM!D:D,MATCH(SUM!$F$3,SUM!B:B,0),0)</f>
        <v>P085</v>
      </c>
      <c r="E3537" s="116">
        <v>2020</v>
      </c>
      <c r="F3537" s="112" t="s">
        <v>9704</v>
      </c>
      <c r="G3537" s="117" t="s">
        <v>16004</v>
      </c>
      <c r="H3537" s="114" t="s">
        <v>6736</v>
      </c>
      <c r="I3537" s="113">
        <f>'21'!F17</f>
        <v>0</v>
      </c>
    </row>
    <row r="3538" spans="2:9" ht="12.75">
      <c r="B3538" s="114" t="str">
        <f>INDEX(SUM!D:D,MATCH(SUM!$F$3,SUM!B:B,0),0)</f>
        <v>P085</v>
      </c>
      <c r="E3538" s="116">
        <v>2020</v>
      </c>
      <c r="F3538" s="112" t="s">
        <v>9705</v>
      </c>
      <c r="G3538" s="117" t="s">
        <v>16005</v>
      </c>
      <c r="H3538" s="114" t="s">
        <v>6736</v>
      </c>
      <c r="I3538" s="113">
        <f>'21'!F18</f>
        <v>0</v>
      </c>
    </row>
    <row r="3539" spans="2:9" ht="12.75">
      <c r="B3539" s="114" t="str">
        <f>INDEX(SUM!D:D,MATCH(SUM!$F$3,SUM!B:B,0),0)</f>
        <v>P085</v>
      </c>
      <c r="E3539" s="116">
        <v>2020</v>
      </c>
      <c r="F3539" s="112" t="s">
        <v>9706</v>
      </c>
      <c r="G3539" s="117" t="s">
        <v>16006</v>
      </c>
      <c r="H3539" s="114" t="s">
        <v>6736</v>
      </c>
      <c r="I3539" s="113">
        <f>'21'!F19</f>
        <v>0</v>
      </c>
    </row>
    <row r="3540" spans="2:9" ht="12.75">
      <c r="B3540" s="114" t="str">
        <f>INDEX(SUM!D:D,MATCH(SUM!$F$3,SUM!B:B,0),0)</f>
        <v>P085</v>
      </c>
      <c r="E3540" s="116">
        <v>2020</v>
      </c>
      <c r="F3540" s="112" t="s">
        <v>9707</v>
      </c>
      <c r="G3540" s="117" t="s">
        <v>16007</v>
      </c>
      <c r="H3540" s="114" t="s">
        <v>6736</v>
      </c>
      <c r="I3540" s="113">
        <f>'21'!F20</f>
        <v>0</v>
      </c>
    </row>
    <row r="3541" spans="2:9" ht="12.75">
      <c r="B3541" s="114" t="str">
        <f>INDEX(SUM!D:D,MATCH(SUM!$F$3,SUM!B:B,0),0)</f>
        <v>P085</v>
      </c>
      <c r="E3541" s="116">
        <v>2020</v>
      </c>
      <c r="F3541" s="112" t="s">
        <v>9708</v>
      </c>
      <c r="G3541" s="117" t="s">
        <v>16008</v>
      </c>
      <c r="H3541" s="114" t="s">
        <v>6736</v>
      </c>
      <c r="I3541" s="113">
        <f>'21'!F21</f>
        <v>0</v>
      </c>
    </row>
    <row r="3542" spans="2:9" ht="12.75">
      <c r="B3542" s="114" t="str">
        <f>INDEX(SUM!D:D,MATCH(SUM!$F$3,SUM!B:B,0),0)</f>
        <v>P085</v>
      </c>
      <c r="E3542" s="116">
        <v>2020</v>
      </c>
      <c r="F3542" s="112" t="s">
        <v>9709</v>
      </c>
      <c r="G3542" s="117" t="s">
        <v>16009</v>
      </c>
      <c r="H3542" s="114" t="s">
        <v>6736</v>
      </c>
      <c r="I3542" s="113">
        <f>'21'!F22</f>
        <v>0</v>
      </c>
    </row>
    <row r="3543" spans="2:9" ht="12.75">
      <c r="B3543" s="114" t="str">
        <f>INDEX(SUM!D:D,MATCH(SUM!$F$3,SUM!B:B,0),0)</f>
        <v>P085</v>
      </c>
      <c r="E3543" s="116">
        <v>2020</v>
      </c>
      <c r="F3543" s="112" t="s">
        <v>9710</v>
      </c>
      <c r="G3543" s="117" t="s">
        <v>16010</v>
      </c>
      <c r="H3543" s="114" t="s">
        <v>6736</v>
      </c>
      <c r="I3543" s="113">
        <f>'21'!F23</f>
        <v>0</v>
      </c>
    </row>
    <row r="3544" spans="2:9" ht="12.75">
      <c r="B3544" s="114" t="str">
        <f>INDEX(SUM!D:D,MATCH(SUM!$F$3,SUM!B:B,0),0)</f>
        <v>P085</v>
      </c>
      <c r="E3544" s="116">
        <v>2020</v>
      </c>
      <c r="F3544" s="112" t="s">
        <v>9711</v>
      </c>
      <c r="G3544" s="117" t="s">
        <v>16011</v>
      </c>
      <c r="H3544" s="114" t="s">
        <v>6736</v>
      </c>
      <c r="I3544" s="113">
        <f>'21'!F24</f>
        <v>0</v>
      </c>
    </row>
    <row r="3545" spans="2:9" ht="12.75">
      <c r="B3545" s="114" t="str">
        <f>INDEX(SUM!D:D,MATCH(SUM!$F$3,SUM!B:B,0),0)</f>
        <v>P085</v>
      </c>
      <c r="E3545" s="116">
        <v>2020</v>
      </c>
      <c r="F3545" s="112" t="s">
        <v>9712</v>
      </c>
      <c r="G3545" s="117" t="s">
        <v>16012</v>
      </c>
      <c r="H3545" s="114" t="s">
        <v>6736</v>
      </c>
      <c r="I3545" s="113">
        <f>'21'!F25</f>
        <v>0</v>
      </c>
    </row>
    <row r="3546" spans="2:9" ht="12.75">
      <c r="B3546" s="114" t="str">
        <f>INDEX(SUM!D:D,MATCH(SUM!$F$3,SUM!B:B,0),0)</f>
        <v>P085</v>
      </c>
      <c r="E3546" s="116">
        <v>2020</v>
      </c>
      <c r="F3546" s="112" t="s">
        <v>9713</v>
      </c>
      <c r="G3546" s="117" t="s">
        <v>16013</v>
      </c>
      <c r="H3546" s="114" t="s">
        <v>6736</v>
      </c>
      <c r="I3546" s="113">
        <f>'21'!F26</f>
        <v>0</v>
      </c>
    </row>
    <row r="3547" spans="2:9" ht="12.75">
      <c r="B3547" s="114" t="str">
        <f>INDEX(SUM!D:D,MATCH(SUM!$F$3,SUM!B:B,0),0)</f>
        <v>P085</v>
      </c>
      <c r="E3547" s="116">
        <v>2020</v>
      </c>
      <c r="F3547" s="112" t="s">
        <v>9714</v>
      </c>
      <c r="G3547" s="117" t="s">
        <v>16014</v>
      </c>
      <c r="H3547" s="114" t="s">
        <v>6736</v>
      </c>
      <c r="I3547" s="113">
        <f>'21'!F27</f>
        <v>0</v>
      </c>
    </row>
    <row r="3548" spans="2:9" ht="12.75">
      <c r="B3548" s="114" t="str">
        <f>INDEX(SUM!D:D,MATCH(SUM!$F$3,SUM!B:B,0),0)</f>
        <v>P085</v>
      </c>
      <c r="E3548" s="116">
        <v>2020</v>
      </c>
      <c r="F3548" s="112" t="s">
        <v>9715</v>
      </c>
      <c r="G3548" s="117" t="s">
        <v>16015</v>
      </c>
      <c r="H3548" s="114" t="s">
        <v>6736</v>
      </c>
      <c r="I3548" s="113">
        <f>'21'!F28</f>
        <v>0</v>
      </c>
    </row>
    <row r="3549" spans="2:9" ht="12.75">
      <c r="B3549" s="114" t="str">
        <f>INDEX(SUM!D:D,MATCH(SUM!$F$3,SUM!B:B,0),0)</f>
        <v>P085</v>
      </c>
      <c r="E3549" s="116">
        <v>2020</v>
      </c>
      <c r="F3549" s="112" t="s">
        <v>9716</v>
      </c>
      <c r="G3549" s="117" t="s">
        <v>16016</v>
      </c>
      <c r="H3549" s="114" t="s">
        <v>6736</v>
      </c>
      <c r="I3549" s="113">
        <f>'21'!F29</f>
        <v>0</v>
      </c>
    </row>
    <row r="3550" spans="2:9" ht="12.75">
      <c r="B3550" s="114" t="str">
        <f>INDEX(SUM!D:D,MATCH(SUM!$F$3,SUM!B:B,0),0)</f>
        <v>P085</v>
      </c>
      <c r="E3550" s="116">
        <v>2020</v>
      </c>
      <c r="F3550" s="112" t="s">
        <v>9717</v>
      </c>
      <c r="G3550" s="117" t="s">
        <v>16017</v>
      </c>
      <c r="H3550" s="114" t="s">
        <v>6736</v>
      </c>
      <c r="I3550" s="113">
        <f>'21'!F30</f>
        <v>0</v>
      </c>
    </row>
    <row r="3551" spans="2:9" ht="12.75">
      <c r="B3551" s="114" t="str">
        <f>INDEX(SUM!D:D,MATCH(SUM!$F$3,SUM!B:B,0),0)</f>
        <v>P085</v>
      </c>
      <c r="E3551" s="116">
        <v>2020</v>
      </c>
      <c r="F3551" s="112" t="s">
        <v>9718</v>
      </c>
      <c r="G3551" s="117" t="s">
        <v>16018</v>
      </c>
      <c r="H3551" s="114" t="s">
        <v>6736</v>
      </c>
      <c r="I3551" s="113">
        <f>'21'!F31</f>
        <v>0</v>
      </c>
    </row>
    <row r="3552" spans="2:9" ht="12.75">
      <c r="B3552" s="114" t="str">
        <f>INDEX(SUM!D:D,MATCH(SUM!$F$3,SUM!B:B,0),0)</f>
        <v>P085</v>
      </c>
      <c r="E3552" s="116">
        <v>2020</v>
      </c>
      <c r="F3552" s="112" t="s">
        <v>9719</v>
      </c>
      <c r="G3552" s="117" t="s">
        <v>16019</v>
      </c>
      <c r="H3552" s="114" t="s">
        <v>6736</v>
      </c>
      <c r="I3552" s="113">
        <f>'21'!F32</f>
        <v>0</v>
      </c>
    </row>
    <row r="3553" spans="2:9" ht="12.75">
      <c r="B3553" s="114" t="str">
        <f>INDEX(SUM!D:D,MATCH(SUM!$F$3,SUM!B:B,0),0)</f>
        <v>P085</v>
      </c>
      <c r="E3553" s="116">
        <v>2020</v>
      </c>
      <c r="F3553" s="112" t="s">
        <v>9720</v>
      </c>
      <c r="G3553" s="117" t="s">
        <v>16020</v>
      </c>
      <c r="H3553" s="114" t="s">
        <v>6736</v>
      </c>
      <c r="I3553" s="113">
        <f>'21'!F33</f>
        <v>0</v>
      </c>
    </row>
    <row r="3554" spans="2:9" ht="12.75">
      <c r="B3554" s="114" t="str">
        <f>INDEX(SUM!D:D,MATCH(SUM!$F$3,SUM!B:B,0),0)</f>
        <v>P085</v>
      </c>
      <c r="E3554" s="116">
        <v>2020</v>
      </c>
      <c r="F3554" s="112" t="s">
        <v>9721</v>
      </c>
      <c r="G3554" s="117" t="s">
        <v>16021</v>
      </c>
      <c r="H3554" s="114" t="s">
        <v>6736</v>
      </c>
      <c r="I3554" s="113">
        <f>'21'!F34</f>
        <v>0</v>
      </c>
    </row>
    <row r="3555" spans="2:9" ht="12.75">
      <c r="B3555" s="114" t="str">
        <f>INDEX(SUM!D:D,MATCH(SUM!$F$3,SUM!B:B,0),0)</f>
        <v>P085</v>
      </c>
      <c r="E3555" s="116">
        <v>2020</v>
      </c>
      <c r="F3555" s="112" t="s">
        <v>9722</v>
      </c>
      <c r="G3555" s="117" t="s">
        <v>16022</v>
      </c>
      <c r="H3555" s="114" t="s">
        <v>6736</v>
      </c>
      <c r="I3555" s="113">
        <f>'21'!F35</f>
        <v>0</v>
      </c>
    </row>
    <row r="3556" spans="2:9" ht="12.75">
      <c r="B3556" s="114" t="str">
        <f>INDEX(SUM!D:D,MATCH(SUM!$F$3,SUM!B:B,0),0)</f>
        <v>P085</v>
      </c>
      <c r="E3556" s="116">
        <v>2020</v>
      </c>
      <c r="F3556" s="112" t="s">
        <v>9723</v>
      </c>
      <c r="G3556" s="117" t="s">
        <v>16023</v>
      </c>
      <c r="H3556" s="114" t="s">
        <v>6736</v>
      </c>
      <c r="I3556" s="113">
        <f>'21'!F36</f>
        <v>0</v>
      </c>
    </row>
    <row r="3557" spans="2:9" ht="12.75">
      <c r="B3557" s="114" t="str">
        <f>INDEX(SUM!D:D,MATCH(SUM!$F$3,SUM!B:B,0),0)</f>
        <v>P085</v>
      </c>
      <c r="E3557" s="116">
        <v>2020</v>
      </c>
      <c r="F3557" s="112" t="s">
        <v>9724</v>
      </c>
      <c r="G3557" s="117" t="s">
        <v>16024</v>
      </c>
      <c r="H3557" s="114" t="s">
        <v>6736</v>
      </c>
      <c r="I3557" s="113">
        <f>'21'!F37</f>
        <v>0</v>
      </c>
    </row>
    <row r="3558" spans="2:9" ht="12.75">
      <c r="B3558" s="114" t="str">
        <f>INDEX(SUM!D:D,MATCH(SUM!$F$3,SUM!B:B,0),0)</f>
        <v>P085</v>
      </c>
      <c r="E3558" s="116">
        <v>2020</v>
      </c>
      <c r="F3558" s="112" t="s">
        <v>9725</v>
      </c>
      <c r="G3558" s="117" t="s">
        <v>16025</v>
      </c>
      <c r="H3558" s="114" t="s">
        <v>6736</v>
      </c>
      <c r="I3558" s="113">
        <f>'21'!F38</f>
        <v>0</v>
      </c>
    </row>
    <row r="3559" spans="2:9" ht="12.75">
      <c r="B3559" s="114" t="str">
        <f>INDEX(SUM!D:D,MATCH(SUM!$F$3,SUM!B:B,0),0)</f>
        <v>P085</v>
      </c>
      <c r="E3559" s="116">
        <v>2020</v>
      </c>
      <c r="F3559" s="112" t="s">
        <v>9726</v>
      </c>
      <c r="G3559" s="117" t="s">
        <v>16026</v>
      </c>
      <c r="H3559" s="114" t="s">
        <v>6736</v>
      </c>
      <c r="I3559" s="113">
        <f>'21'!F39</f>
        <v>0</v>
      </c>
    </row>
    <row r="3560" spans="2:9" ht="12.75">
      <c r="B3560" s="114" t="str">
        <f>INDEX(SUM!D:D,MATCH(SUM!$F$3,SUM!B:B,0),0)</f>
        <v>P085</v>
      </c>
      <c r="E3560" s="116">
        <v>2020</v>
      </c>
      <c r="F3560" s="112" t="s">
        <v>9727</v>
      </c>
      <c r="G3560" s="117" t="s">
        <v>16027</v>
      </c>
      <c r="H3560" s="114" t="s">
        <v>6736</v>
      </c>
      <c r="I3560" s="113">
        <f>'21'!F40</f>
        <v>0</v>
      </c>
    </row>
    <row r="3561" spans="2:9" ht="12.75">
      <c r="B3561" s="114" t="str">
        <f>INDEX(SUM!D:D,MATCH(SUM!$F$3,SUM!B:B,0),0)</f>
        <v>P085</v>
      </c>
      <c r="E3561" s="116">
        <v>2020</v>
      </c>
      <c r="F3561" s="112" t="s">
        <v>9728</v>
      </c>
      <c r="G3561" s="117" t="s">
        <v>16028</v>
      </c>
      <c r="H3561" s="114" t="s">
        <v>6736</v>
      </c>
      <c r="I3561" s="113">
        <f>'21'!F41</f>
        <v>0</v>
      </c>
    </row>
    <row r="3562" spans="2:9" ht="12.75">
      <c r="B3562" s="114" t="str">
        <f>INDEX(SUM!D:D,MATCH(SUM!$F$3,SUM!B:B,0),0)</f>
        <v>P085</v>
      </c>
      <c r="E3562" s="116">
        <v>2020</v>
      </c>
      <c r="F3562" s="112" t="s">
        <v>9729</v>
      </c>
      <c r="G3562" s="117" t="s">
        <v>16029</v>
      </c>
      <c r="H3562" s="114" t="s">
        <v>6736</v>
      </c>
      <c r="I3562" s="113">
        <f>'21'!F42</f>
        <v>0</v>
      </c>
    </row>
    <row r="3563" spans="2:9" ht="12.75">
      <c r="B3563" s="114" t="str">
        <f>INDEX(SUM!D:D,MATCH(SUM!$F$3,SUM!B:B,0),0)</f>
        <v>P085</v>
      </c>
      <c r="E3563" s="116">
        <v>2020</v>
      </c>
      <c r="F3563" s="112" t="s">
        <v>9730</v>
      </c>
      <c r="G3563" s="117" t="s">
        <v>16030</v>
      </c>
      <c r="H3563" s="114" t="s">
        <v>6736</v>
      </c>
      <c r="I3563" s="113">
        <f>'21'!F43</f>
        <v>0</v>
      </c>
    </row>
    <row r="3564" spans="2:9" ht="12.75">
      <c r="B3564" s="114" t="str">
        <f>INDEX(SUM!D:D,MATCH(SUM!$F$3,SUM!B:B,0),0)</f>
        <v>P085</v>
      </c>
      <c r="E3564" s="116">
        <v>2020</v>
      </c>
      <c r="F3564" s="112" t="s">
        <v>9731</v>
      </c>
      <c r="G3564" s="117" t="s">
        <v>16031</v>
      </c>
      <c r="H3564" s="114" t="s">
        <v>6736</v>
      </c>
      <c r="I3564" s="113">
        <f>'21'!F44</f>
        <v>0</v>
      </c>
    </row>
    <row r="3565" spans="2:9" ht="12.75">
      <c r="B3565" s="114" t="str">
        <f>INDEX(SUM!D:D,MATCH(SUM!$F$3,SUM!B:B,0),0)</f>
        <v>P085</v>
      </c>
      <c r="E3565" s="116">
        <v>2020</v>
      </c>
      <c r="F3565" s="112" t="s">
        <v>9732</v>
      </c>
      <c r="G3565" s="117" t="s">
        <v>16032</v>
      </c>
      <c r="H3565" s="114" t="s">
        <v>6736</v>
      </c>
      <c r="I3565" s="113">
        <f>'21'!F45</f>
        <v>0</v>
      </c>
    </row>
    <row r="3566" spans="2:9" ht="12.75">
      <c r="B3566" s="114" t="str">
        <f>INDEX(SUM!D:D,MATCH(SUM!$F$3,SUM!B:B,0),0)</f>
        <v>P085</v>
      </c>
      <c r="E3566" s="116">
        <v>2020</v>
      </c>
      <c r="F3566" s="112" t="s">
        <v>9733</v>
      </c>
      <c r="G3566" s="117" t="s">
        <v>16033</v>
      </c>
      <c r="H3566" s="114" t="s">
        <v>6736</v>
      </c>
      <c r="I3566" s="113">
        <f>'21'!F46</f>
        <v>0</v>
      </c>
    </row>
    <row r="3567" spans="2:9" ht="12.75">
      <c r="B3567" s="114" t="str">
        <f>INDEX(SUM!D:D,MATCH(SUM!$F$3,SUM!B:B,0),0)</f>
        <v>P085</v>
      </c>
      <c r="E3567" s="116">
        <v>2020</v>
      </c>
      <c r="F3567" s="112" t="s">
        <v>9734</v>
      </c>
      <c r="G3567" s="117" t="s">
        <v>16034</v>
      </c>
      <c r="H3567" s="114" t="s">
        <v>6736</v>
      </c>
      <c r="I3567" s="113">
        <f>'21'!F47</f>
        <v>0</v>
      </c>
    </row>
    <row r="3568" spans="2:9" ht="12.75">
      <c r="B3568" s="114" t="str">
        <f>INDEX(SUM!D:D,MATCH(SUM!$F$3,SUM!B:B,0),0)</f>
        <v>P085</v>
      </c>
      <c r="E3568" s="116">
        <v>2020</v>
      </c>
      <c r="F3568" s="112" t="s">
        <v>9735</v>
      </c>
      <c r="G3568" s="117" t="s">
        <v>16035</v>
      </c>
      <c r="H3568" s="114" t="s">
        <v>6736</v>
      </c>
      <c r="I3568" s="113">
        <f>'21'!F48</f>
        <v>0</v>
      </c>
    </row>
    <row r="3569" spans="2:9" ht="12.75">
      <c r="B3569" s="114" t="str">
        <f>INDEX(SUM!D:D,MATCH(SUM!$F$3,SUM!B:B,0),0)</f>
        <v>P085</v>
      </c>
      <c r="E3569" s="116">
        <v>2020</v>
      </c>
      <c r="F3569" s="112" t="s">
        <v>9736</v>
      </c>
      <c r="G3569" s="117" t="s">
        <v>16036</v>
      </c>
      <c r="H3569" s="114" t="s">
        <v>6736</v>
      </c>
      <c r="I3569" s="113">
        <f>'21'!F49</f>
        <v>0</v>
      </c>
    </row>
    <row r="3570" spans="2:9" ht="12.75">
      <c r="B3570" s="114" t="str">
        <f>INDEX(SUM!D:D,MATCH(SUM!$F$3,SUM!B:B,0),0)</f>
        <v>P085</v>
      </c>
      <c r="E3570" s="116">
        <v>2020</v>
      </c>
      <c r="F3570" s="112" t="s">
        <v>9737</v>
      </c>
      <c r="G3570" s="117" t="s">
        <v>16037</v>
      </c>
      <c r="H3570" s="114" t="s">
        <v>6736</v>
      </c>
      <c r="I3570" s="113">
        <f>'21'!F50</f>
        <v>0</v>
      </c>
    </row>
    <row r="3571" spans="2:9" ht="12.75">
      <c r="B3571" s="114" t="str">
        <f>INDEX(SUM!D:D,MATCH(SUM!$F$3,SUM!B:B,0),0)</f>
        <v>P085</v>
      </c>
      <c r="E3571" s="116">
        <v>2020</v>
      </c>
      <c r="F3571" s="112" t="s">
        <v>9738</v>
      </c>
      <c r="G3571" s="117" t="s">
        <v>16038</v>
      </c>
      <c r="H3571" s="114" t="s">
        <v>6736</v>
      </c>
      <c r="I3571" s="113">
        <f>'21'!F51</f>
        <v>0</v>
      </c>
    </row>
    <row r="3572" spans="2:9" ht="12.75">
      <c r="B3572" s="114" t="str">
        <f>INDEX(SUM!D:D,MATCH(SUM!$F$3,SUM!B:B,0),0)</f>
        <v>P085</v>
      </c>
      <c r="E3572" s="116">
        <v>2020</v>
      </c>
      <c r="F3572" s="112" t="s">
        <v>9739</v>
      </c>
      <c r="G3572" s="117" t="s">
        <v>16039</v>
      </c>
      <c r="H3572" s="114" t="s">
        <v>6736</v>
      </c>
      <c r="I3572" s="113">
        <f>'21'!F52</f>
        <v>0</v>
      </c>
    </row>
    <row r="3573" spans="2:9" ht="12.75">
      <c r="B3573" s="114" t="str">
        <f>INDEX(SUM!D:D,MATCH(SUM!$F$3,SUM!B:B,0),0)</f>
        <v>P085</v>
      </c>
      <c r="E3573" s="116">
        <v>2020</v>
      </c>
      <c r="F3573" s="112" t="s">
        <v>9740</v>
      </c>
      <c r="G3573" s="117" t="s">
        <v>16040</v>
      </c>
      <c r="H3573" s="114" t="s">
        <v>6736</v>
      </c>
      <c r="I3573" s="113">
        <f>'21'!F53</f>
        <v>0</v>
      </c>
    </row>
    <row r="3574" spans="2:9" ht="12.75">
      <c r="B3574" s="114" t="str">
        <f>INDEX(SUM!D:D,MATCH(SUM!$F$3,SUM!B:B,0),0)</f>
        <v>P085</v>
      </c>
      <c r="E3574" s="116">
        <v>2020</v>
      </c>
      <c r="F3574" s="112" t="s">
        <v>9741</v>
      </c>
      <c r="G3574" s="117" t="s">
        <v>16041</v>
      </c>
      <c r="H3574" s="114" t="s">
        <v>6736</v>
      </c>
      <c r="I3574" s="113">
        <f>'21'!F54</f>
        <v>0</v>
      </c>
    </row>
    <row r="3575" spans="2:9" ht="12.75">
      <c r="B3575" s="114" t="str">
        <f>INDEX(SUM!D:D,MATCH(SUM!$F$3,SUM!B:B,0),0)</f>
        <v>P085</v>
      </c>
      <c r="E3575" s="116">
        <v>2020</v>
      </c>
      <c r="F3575" s="112" t="s">
        <v>9742</v>
      </c>
      <c r="G3575" s="117" t="s">
        <v>16042</v>
      </c>
      <c r="H3575" s="114" t="s">
        <v>6736</v>
      </c>
      <c r="I3575" s="113">
        <f>'21'!F55</f>
        <v>0</v>
      </c>
    </row>
    <row r="3576" spans="2:9" ht="12.75">
      <c r="B3576" s="114" t="str">
        <f>INDEX(SUM!D:D,MATCH(SUM!$F$3,SUM!B:B,0),0)</f>
        <v>P085</v>
      </c>
      <c r="E3576" s="116">
        <v>2020</v>
      </c>
      <c r="F3576" s="112" t="s">
        <v>9743</v>
      </c>
      <c r="G3576" s="117" t="s">
        <v>16043</v>
      </c>
      <c r="H3576" s="114" t="s">
        <v>6736</v>
      </c>
      <c r="I3576" s="113">
        <f>'21'!F56</f>
        <v>0</v>
      </c>
    </row>
    <row r="3577" spans="2:9" ht="12.75">
      <c r="B3577" s="114" t="str">
        <f>INDEX(SUM!D:D,MATCH(SUM!$F$3,SUM!B:B,0),0)</f>
        <v>P085</v>
      </c>
      <c r="E3577" s="116">
        <v>2020</v>
      </c>
      <c r="F3577" s="112" t="s">
        <v>9744</v>
      </c>
      <c r="G3577" s="117" t="s">
        <v>16044</v>
      </c>
      <c r="H3577" s="114" t="s">
        <v>6736</v>
      </c>
      <c r="I3577" s="113">
        <f>'21'!F57</f>
        <v>0</v>
      </c>
    </row>
    <row r="3578" spans="2:9" ht="12.75">
      <c r="B3578" s="114" t="str">
        <f>INDEX(SUM!D:D,MATCH(SUM!$F$3,SUM!B:B,0),0)</f>
        <v>P085</v>
      </c>
      <c r="E3578" s="116">
        <v>2020</v>
      </c>
      <c r="F3578" s="112" t="s">
        <v>9745</v>
      </c>
      <c r="G3578" s="117" t="s">
        <v>16045</v>
      </c>
      <c r="H3578" s="114" t="s">
        <v>6736</v>
      </c>
      <c r="I3578" s="113">
        <f>'21'!F58</f>
        <v>0</v>
      </c>
    </row>
    <row r="3579" spans="2:9" ht="12.75">
      <c r="B3579" s="114" t="str">
        <f>INDEX(SUM!D:D,MATCH(SUM!$F$3,SUM!B:B,0),0)</f>
        <v>P085</v>
      </c>
      <c r="E3579" s="116">
        <v>2020</v>
      </c>
      <c r="F3579" s="112" t="s">
        <v>9746</v>
      </c>
      <c r="G3579" s="117" t="s">
        <v>16046</v>
      </c>
      <c r="H3579" s="114" t="s">
        <v>6736</v>
      </c>
      <c r="I3579" s="113">
        <f>'21'!F59</f>
        <v>0</v>
      </c>
    </row>
    <row r="3580" spans="2:9" ht="12.75">
      <c r="B3580" s="114" t="str">
        <f>INDEX(SUM!D:D,MATCH(SUM!$F$3,SUM!B:B,0),0)</f>
        <v>P085</v>
      </c>
      <c r="E3580" s="116">
        <v>2020</v>
      </c>
      <c r="F3580" s="112" t="s">
        <v>9747</v>
      </c>
      <c r="G3580" s="117" t="s">
        <v>16047</v>
      </c>
      <c r="H3580" s="114" t="s">
        <v>6736</v>
      </c>
      <c r="I3580" s="113">
        <f>'21'!F60</f>
        <v>0</v>
      </c>
    </row>
    <row r="3581" spans="2:9" ht="12.75">
      <c r="B3581" s="114" t="str">
        <f>INDEX(SUM!D:D,MATCH(SUM!$F$3,SUM!B:B,0),0)</f>
        <v>P085</v>
      </c>
      <c r="E3581" s="116">
        <v>2020</v>
      </c>
      <c r="F3581" s="112" t="s">
        <v>9748</v>
      </c>
      <c r="G3581" s="117" t="s">
        <v>16048</v>
      </c>
      <c r="H3581" s="114" t="s">
        <v>6736</v>
      </c>
      <c r="I3581" s="113">
        <f>'21'!F61</f>
        <v>0</v>
      </c>
    </row>
    <row r="3582" spans="2:9" ht="12.75">
      <c r="B3582" s="114" t="str">
        <f>INDEX(SUM!D:D,MATCH(SUM!$F$3,SUM!B:B,0),0)</f>
        <v>P085</v>
      </c>
      <c r="E3582" s="116">
        <v>2020</v>
      </c>
      <c r="F3582" s="112" t="s">
        <v>9749</v>
      </c>
      <c r="G3582" s="117" t="s">
        <v>16049</v>
      </c>
      <c r="H3582" s="114" t="s">
        <v>6736</v>
      </c>
      <c r="I3582" s="113">
        <f>'21'!F62</f>
        <v>0</v>
      </c>
    </row>
    <row r="3583" spans="2:9" ht="12.75">
      <c r="B3583" s="114" t="str">
        <f>INDEX(SUM!D:D,MATCH(SUM!$F$3,SUM!B:B,0),0)</f>
        <v>P085</v>
      </c>
      <c r="E3583" s="116">
        <v>2020</v>
      </c>
      <c r="F3583" s="112" t="s">
        <v>9750</v>
      </c>
      <c r="G3583" s="117" t="s">
        <v>16050</v>
      </c>
      <c r="H3583" s="114" t="s">
        <v>6736</v>
      </c>
      <c r="I3583" s="113">
        <f>'21'!F63</f>
        <v>0</v>
      </c>
    </row>
    <row r="3584" spans="2:9" ht="12.75">
      <c r="B3584" s="114" t="str">
        <f>INDEX(SUM!D:D,MATCH(SUM!$F$3,SUM!B:B,0),0)</f>
        <v>P085</v>
      </c>
      <c r="E3584" s="116">
        <v>2020</v>
      </c>
      <c r="F3584" s="112" t="s">
        <v>9751</v>
      </c>
      <c r="G3584" s="117" t="s">
        <v>16051</v>
      </c>
      <c r="H3584" s="114" t="s">
        <v>6736</v>
      </c>
      <c r="I3584" s="113">
        <f>'21'!F64</f>
        <v>0</v>
      </c>
    </row>
    <row r="3585" spans="2:9" ht="12.75">
      <c r="B3585" s="114" t="str">
        <f>INDEX(SUM!D:D,MATCH(SUM!$F$3,SUM!B:B,0),0)</f>
        <v>P085</v>
      </c>
      <c r="E3585" s="116">
        <v>2020</v>
      </c>
      <c r="F3585" s="112" t="s">
        <v>9752</v>
      </c>
      <c r="G3585" s="117" t="s">
        <v>16052</v>
      </c>
      <c r="H3585" s="114" t="s">
        <v>6736</v>
      </c>
      <c r="I3585" s="113">
        <f>'21'!F65</f>
        <v>0</v>
      </c>
    </row>
    <row r="3586" spans="2:9" ht="12.75">
      <c r="B3586" s="114" t="str">
        <f>INDEX(SUM!D:D,MATCH(SUM!$F$3,SUM!B:B,0),0)</f>
        <v>P085</v>
      </c>
      <c r="E3586" s="116">
        <v>2020</v>
      </c>
      <c r="F3586" s="112" t="s">
        <v>9753</v>
      </c>
      <c r="G3586" s="117" t="s">
        <v>16053</v>
      </c>
      <c r="H3586" s="114" t="s">
        <v>6736</v>
      </c>
      <c r="I3586" s="113">
        <f>'21'!F66</f>
        <v>0</v>
      </c>
    </row>
    <row r="3587" spans="2:9" ht="12.75">
      <c r="B3587" s="114" t="str">
        <f>INDEX(SUM!D:D,MATCH(SUM!$F$3,SUM!B:B,0),0)</f>
        <v>P085</v>
      </c>
      <c r="E3587" s="116">
        <v>2020</v>
      </c>
      <c r="F3587" s="112" t="s">
        <v>9754</v>
      </c>
      <c r="G3587" s="117" t="s">
        <v>16054</v>
      </c>
      <c r="H3587" s="114" t="s">
        <v>6736</v>
      </c>
      <c r="I3587" s="113">
        <f>'21'!F67</f>
        <v>0</v>
      </c>
    </row>
    <row r="3588" spans="2:9" ht="12.75">
      <c r="B3588" s="114" t="str">
        <f>INDEX(SUM!D:D,MATCH(SUM!$F$3,SUM!B:B,0),0)</f>
        <v>P085</v>
      </c>
      <c r="E3588" s="116">
        <v>2020</v>
      </c>
      <c r="F3588" s="112" t="s">
        <v>9755</v>
      </c>
      <c r="G3588" s="117" t="s">
        <v>16055</v>
      </c>
      <c r="H3588" s="114" t="s">
        <v>6736</v>
      </c>
      <c r="I3588" s="113">
        <f>'21'!F68</f>
        <v>0</v>
      </c>
    </row>
    <row r="3589" spans="2:9" ht="12.75">
      <c r="B3589" s="114" t="str">
        <f>INDEX(SUM!D:D,MATCH(SUM!$F$3,SUM!B:B,0),0)</f>
        <v>P085</v>
      </c>
      <c r="E3589" s="116">
        <v>2020</v>
      </c>
      <c r="F3589" s="112" t="s">
        <v>9756</v>
      </c>
      <c r="G3589" s="117" t="s">
        <v>16056</v>
      </c>
      <c r="H3589" s="114" t="s">
        <v>6736</v>
      </c>
      <c r="I3589" s="113">
        <f>'21'!F69</f>
        <v>0</v>
      </c>
    </row>
    <row r="3590" spans="2:9" ht="12.75">
      <c r="B3590" s="114" t="str">
        <f>INDEX(SUM!D:D,MATCH(SUM!$F$3,SUM!B:B,0),0)</f>
        <v>P085</v>
      </c>
      <c r="E3590" s="116">
        <v>2020</v>
      </c>
      <c r="F3590" s="112" t="s">
        <v>9757</v>
      </c>
      <c r="G3590" s="117" t="s">
        <v>16057</v>
      </c>
      <c r="H3590" s="114" t="s">
        <v>6736</v>
      </c>
      <c r="I3590" s="113">
        <f>'21'!F70</f>
        <v>0</v>
      </c>
    </row>
    <row r="3591" spans="2:9" ht="12.75">
      <c r="B3591" s="114" t="str">
        <f>INDEX(SUM!D:D,MATCH(SUM!$F$3,SUM!B:B,0),0)</f>
        <v>P085</v>
      </c>
      <c r="E3591" s="116">
        <v>2020</v>
      </c>
      <c r="F3591" s="112" t="s">
        <v>9758</v>
      </c>
      <c r="G3591" s="117" t="s">
        <v>16058</v>
      </c>
      <c r="H3591" s="114" t="s">
        <v>6736</v>
      </c>
      <c r="I3591" s="113">
        <f>'21'!F71</f>
        <v>0</v>
      </c>
    </row>
    <row r="3592" spans="2:9" ht="12.75">
      <c r="B3592" s="114" t="str">
        <f>INDEX(SUM!D:D,MATCH(SUM!$F$3,SUM!B:B,0),0)</f>
        <v>P085</v>
      </c>
      <c r="E3592" s="116">
        <v>2020</v>
      </c>
      <c r="F3592" s="112" t="s">
        <v>9759</v>
      </c>
      <c r="G3592" s="117" t="s">
        <v>16059</v>
      </c>
      <c r="H3592" s="114" t="s">
        <v>6736</v>
      </c>
      <c r="I3592" s="113">
        <f>'21'!F72</f>
        <v>0</v>
      </c>
    </row>
    <row r="3593" spans="2:9" ht="12.75">
      <c r="B3593" s="114" t="str">
        <f>INDEX(SUM!D:D,MATCH(SUM!$F$3,SUM!B:B,0),0)</f>
        <v>P085</v>
      </c>
      <c r="E3593" s="116">
        <v>2020</v>
      </c>
      <c r="F3593" s="112" t="s">
        <v>9760</v>
      </c>
      <c r="G3593" s="117" t="s">
        <v>16060</v>
      </c>
      <c r="H3593" s="114" t="s">
        <v>6736</v>
      </c>
      <c r="I3593" s="113">
        <f>'21'!F73</f>
        <v>0</v>
      </c>
    </row>
    <row r="3594" spans="2:9" ht="12.75">
      <c r="B3594" s="114" t="str">
        <f>INDEX(SUM!D:D,MATCH(SUM!$F$3,SUM!B:B,0),0)</f>
        <v>P085</v>
      </c>
      <c r="E3594" s="116">
        <v>2020</v>
      </c>
      <c r="F3594" s="112" t="s">
        <v>9761</v>
      </c>
      <c r="G3594" s="117" t="s">
        <v>16061</v>
      </c>
      <c r="H3594" s="114" t="s">
        <v>6736</v>
      </c>
      <c r="I3594" s="113">
        <f>'21'!F74</f>
        <v>0</v>
      </c>
    </row>
    <row r="3595" spans="2:9" ht="12.75">
      <c r="B3595" s="114" t="str">
        <f>INDEX(SUM!D:D,MATCH(SUM!$F$3,SUM!B:B,0),0)</f>
        <v>P085</v>
      </c>
      <c r="E3595" s="116">
        <v>2020</v>
      </c>
      <c r="F3595" s="112" t="s">
        <v>9762</v>
      </c>
      <c r="G3595" s="117" t="s">
        <v>16062</v>
      </c>
      <c r="H3595" s="114" t="s">
        <v>6736</v>
      </c>
      <c r="I3595" s="113">
        <f>'21'!F75</f>
        <v>0</v>
      </c>
    </row>
    <row r="3596" spans="2:9" ht="12.75">
      <c r="B3596" s="114" t="str">
        <f>INDEX(SUM!D:D,MATCH(SUM!$F$3,SUM!B:B,0),0)</f>
        <v>P085</v>
      </c>
      <c r="E3596" s="116">
        <v>2020</v>
      </c>
      <c r="F3596" s="112" t="s">
        <v>9763</v>
      </c>
      <c r="G3596" s="117" t="s">
        <v>16063</v>
      </c>
      <c r="H3596" s="114" t="s">
        <v>6736</v>
      </c>
      <c r="I3596" s="113">
        <f>'21'!F76</f>
        <v>0</v>
      </c>
    </row>
    <row r="3597" spans="2:9" ht="12.75">
      <c r="B3597" s="114" t="str">
        <f>INDEX(SUM!D:D,MATCH(SUM!$F$3,SUM!B:B,0),0)</f>
        <v>P085</v>
      </c>
      <c r="E3597" s="116">
        <v>2020</v>
      </c>
      <c r="F3597" s="112" t="s">
        <v>9764</v>
      </c>
      <c r="G3597" s="117" t="s">
        <v>16064</v>
      </c>
      <c r="H3597" s="114" t="s">
        <v>6736</v>
      </c>
      <c r="I3597" s="113">
        <f>'21'!F77</f>
        <v>0</v>
      </c>
    </row>
    <row r="3598" spans="2:9" ht="12.75">
      <c r="B3598" s="114" t="str">
        <f>INDEX(SUM!D:D,MATCH(SUM!$F$3,SUM!B:B,0),0)</f>
        <v>P085</v>
      </c>
      <c r="E3598" s="116">
        <v>2020</v>
      </c>
      <c r="F3598" s="112" t="s">
        <v>9765</v>
      </c>
      <c r="G3598" s="117" t="s">
        <v>16065</v>
      </c>
      <c r="H3598" s="114" t="s">
        <v>6736</v>
      </c>
      <c r="I3598" s="113">
        <f>'21'!F78</f>
        <v>0</v>
      </c>
    </row>
    <row r="3599" spans="2:9" ht="12.75">
      <c r="B3599" s="114" t="str">
        <f>INDEX(SUM!D:D,MATCH(SUM!$F$3,SUM!B:B,0),0)</f>
        <v>P085</v>
      </c>
      <c r="E3599" s="116">
        <v>2020</v>
      </c>
      <c r="F3599" s="112" t="s">
        <v>9766</v>
      </c>
      <c r="G3599" s="117" t="s">
        <v>16066</v>
      </c>
      <c r="H3599" s="114" t="s">
        <v>6736</v>
      </c>
      <c r="I3599" s="113">
        <f>'21'!F79</f>
        <v>0</v>
      </c>
    </row>
    <row r="3600" spans="2:9" ht="12.75">
      <c r="B3600" s="114" t="str">
        <f>INDEX(SUM!D:D,MATCH(SUM!$F$3,SUM!B:B,0),0)</f>
        <v>P085</v>
      </c>
      <c r="E3600" s="116">
        <v>2020</v>
      </c>
      <c r="F3600" s="112" t="s">
        <v>9767</v>
      </c>
      <c r="G3600" s="117" t="s">
        <v>16067</v>
      </c>
      <c r="H3600" s="114" t="s">
        <v>6736</v>
      </c>
      <c r="I3600" s="113">
        <f>'21'!F80</f>
        <v>0</v>
      </c>
    </row>
    <row r="3601" spans="2:9" ht="12.75">
      <c r="B3601" s="114" t="str">
        <f>INDEX(SUM!D:D,MATCH(SUM!$F$3,SUM!B:B,0),0)</f>
        <v>P085</v>
      </c>
      <c r="E3601" s="116">
        <v>2020</v>
      </c>
      <c r="F3601" s="112" t="s">
        <v>9768</v>
      </c>
      <c r="G3601" s="117" t="s">
        <v>16068</v>
      </c>
      <c r="H3601" s="114" t="s">
        <v>6736</v>
      </c>
      <c r="I3601" s="113">
        <f>'21'!F81</f>
        <v>0</v>
      </c>
    </row>
    <row r="3602" spans="2:9" ht="12.75">
      <c r="B3602" s="114" t="str">
        <f>INDEX(SUM!D:D,MATCH(SUM!$F$3,SUM!B:B,0),0)</f>
        <v>P085</v>
      </c>
      <c r="E3602" s="116">
        <v>2020</v>
      </c>
      <c r="F3602" s="112" t="s">
        <v>9769</v>
      </c>
      <c r="G3602" s="117" t="s">
        <v>16069</v>
      </c>
      <c r="H3602" s="114" t="s">
        <v>6736</v>
      </c>
      <c r="I3602" s="113">
        <f>'21'!F82</f>
        <v>0</v>
      </c>
    </row>
    <row r="3603" spans="2:9" ht="12.75">
      <c r="B3603" s="114" t="str">
        <f>INDEX(SUM!D:D,MATCH(SUM!$F$3,SUM!B:B,0),0)</f>
        <v>P085</v>
      </c>
      <c r="E3603" s="116">
        <v>2020</v>
      </c>
      <c r="F3603" s="112" t="s">
        <v>9770</v>
      </c>
      <c r="G3603" s="117" t="s">
        <v>16070</v>
      </c>
      <c r="H3603" s="114" t="s">
        <v>6736</v>
      </c>
      <c r="I3603" s="113">
        <f>'21'!F83</f>
        <v>0</v>
      </c>
    </row>
    <row r="3604" spans="2:9" ht="12.75">
      <c r="B3604" s="114" t="str">
        <f>INDEX(SUM!D:D,MATCH(SUM!$F$3,SUM!B:B,0),0)</f>
        <v>P085</v>
      </c>
      <c r="E3604" s="116">
        <v>2020</v>
      </c>
      <c r="F3604" s="112" t="s">
        <v>9771</v>
      </c>
      <c r="G3604" s="117" t="s">
        <v>16071</v>
      </c>
      <c r="H3604" s="114" t="s">
        <v>6736</v>
      </c>
      <c r="I3604" s="113">
        <f>'21'!F84</f>
        <v>0</v>
      </c>
    </row>
    <row r="3605" spans="2:9" ht="12.75">
      <c r="B3605" s="114" t="str">
        <f>INDEX(SUM!D:D,MATCH(SUM!$F$3,SUM!B:B,0),0)</f>
        <v>P085</v>
      </c>
      <c r="E3605" s="116">
        <v>2020</v>
      </c>
      <c r="F3605" s="112" t="s">
        <v>9772</v>
      </c>
      <c r="G3605" s="117" t="s">
        <v>16072</v>
      </c>
      <c r="H3605" s="114" t="s">
        <v>6736</v>
      </c>
      <c r="I3605" s="113">
        <f>'21'!F85</f>
        <v>0</v>
      </c>
    </row>
    <row r="3606" spans="2:9" ht="12.75">
      <c r="B3606" s="114" t="str">
        <f>INDEX(SUM!D:D,MATCH(SUM!$F$3,SUM!B:B,0),0)</f>
        <v>P085</v>
      </c>
      <c r="E3606" s="116">
        <v>2020</v>
      </c>
      <c r="F3606" s="112" t="s">
        <v>9773</v>
      </c>
      <c r="G3606" s="117" t="s">
        <v>16073</v>
      </c>
      <c r="H3606" s="114" t="s">
        <v>6736</v>
      </c>
      <c r="I3606" s="113">
        <f>'21'!F86</f>
        <v>0</v>
      </c>
    </row>
    <row r="3607" spans="2:9" ht="12.75">
      <c r="B3607" s="114" t="str">
        <f>INDEX(SUM!D:D,MATCH(SUM!$F$3,SUM!B:B,0),0)</f>
        <v>P085</v>
      </c>
      <c r="E3607" s="116">
        <v>2020</v>
      </c>
      <c r="F3607" s="112" t="s">
        <v>9774</v>
      </c>
      <c r="G3607" s="117" t="s">
        <v>16074</v>
      </c>
      <c r="H3607" s="114" t="s">
        <v>6736</v>
      </c>
      <c r="I3607" s="113">
        <f>'21'!F87</f>
        <v>0</v>
      </c>
    </row>
    <row r="3608" spans="2:9" ht="12.75">
      <c r="B3608" s="114" t="str">
        <f>INDEX(SUM!D:D,MATCH(SUM!$F$3,SUM!B:B,0),0)</f>
        <v>P085</v>
      </c>
      <c r="E3608" s="116">
        <v>2020</v>
      </c>
      <c r="F3608" s="112" t="s">
        <v>9775</v>
      </c>
      <c r="G3608" s="117" t="s">
        <v>16075</v>
      </c>
      <c r="H3608" s="114" t="s">
        <v>6736</v>
      </c>
      <c r="I3608" s="113">
        <f>'21'!F88</f>
        <v>0</v>
      </c>
    </row>
    <row r="3609" spans="2:9" ht="12.75">
      <c r="B3609" s="114" t="str">
        <f>INDEX(SUM!D:D,MATCH(SUM!$F$3,SUM!B:B,0),0)</f>
        <v>P085</v>
      </c>
      <c r="E3609" s="116">
        <v>2020</v>
      </c>
      <c r="F3609" s="112" t="s">
        <v>9776</v>
      </c>
      <c r="G3609" s="117" t="s">
        <v>16076</v>
      </c>
      <c r="H3609" s="114" t="s">
        <v>6736</v>
      </c>
      <c r="I3609" s="113">
        <f>'21'!F89</f>
        <v>0</v>
      </c>
    </row>
    <row r="3610" spans="2:9" ht="12.75">
      <c r="B3610" s="114" t="str">
        <f>INDEX(SUM!D:D,MATCH(SUM!$F$3,SUM!B:B,0),0)</f>
        <v>P085</v>
      </c>
      <c r="E3610" s="116">
        <v>2020</v>
      </c>
      <c r="F3610" s="112" t="s">
        <v>9777</v>
      </c>
      <c r="G3610" s="117" t="s">
        <v>16077</v>
      </c>
      <c r="H3610" s="114" t="s">
        <v>6736</v>
      </c>
      <c r="I3610" s="113">
        <f>'21'!F90</f>
        <v>0</v>
      </c>
    </row>
    <row r="3611" spans="2:9" ht="12.75">
      <c r="B3611" s="114" t="str">
        <f>INDEX(SUM!D:D,MATCH(SUM!$F$3,SUM!B:B,0),0)</f>
        <v>P085</v>
      </c>
      <c r="E3611" s="116">
        <v>2020</v>
      </c>
      <c r="F3611" s="112" t="s">
        <v>9778</v>
      </c>
      <c r="G3611" s="117" t="s">
        <v>16078</v>
      </c>
      <c r="H3611" s="114" t="s">
        <v>6736</v>
      </c>
      <c r="I3611" s="113">
        <f>'21'!F91</f>
        <v>0</v>
      </c>
    </row>
    <row r="3612" spans="2:9" ht="12.75">
      <c r="B3612" s="114" t="str">
        <f>INDEX(SUM!D:D,MATCH(SUM!$F$3,SUM!B:B,0),0)</f>
        <v>P085</v>
      </c>
      <c r="E3612" s="116">
        <v>2020</v>
      </c>
      <c r="F3612" s="112" t="s">
        <v>9779</v>
      </c>
      <c r="G3612" s="117" t="s">
        <v>16079</v>
      </c>
      <c r="H3612" s="114" t="s">
        <v>6736</v>
      </c>
      <c r="I3612" s="113">
        <f>'21'!F92</f>
        <v>0</v>
      </c>
    </row>
    <row r="3613" spans="2:9" ht="12.75">
      <c r="B3613" s="114" t="str">
        <f>INDEX(SUM!D:D,MATCH(SUM!$F$3,SUM!B:B,0),0)</f>
        <v>P085</v>
      </c>
      <c r="E3613" s="116">
        <v>2020</v>
      </c>
      <c r="F3613" s="112" t="s">
        <v>9780</v>
      </c>
      <c r="G3613" s="117" t="s">
        <v>16080</v>
      </c>
      <c r="H3613" s="114" t="s">
        <v>6736</v>
      </c>
      <c r="I3613" s="113">
        <f>'21'!F93</f>
        <v>0</v>
      </c>
    </row>
    <row r="3614" spans="2:9" ht="12.75">
      <c r="B3614" s="114" t="str">
        <f>INDEX(SUM!D:D,MATCH(SUM!$F$3,SUM!B:B,0),0)</f>
        <v>P085</v>
      </c>
      <c r="E3614" s="116">
        <v>2020</v>
      </c>
      <c r="F3614" s="112" t="s">
        <v>9781</v>
      </c>
      <c r="G3614" s="117" t="s">
        <v>16081</v>
      </c>
      <c r="H3614" s="114" t="s">
        <v>6736</v>
      </c>
      <c r="I3614" s="113">
        <f>'21'!F94</f>
        <v>0</v>
      </c>
    </row>
    <row r="3615" spans="2:9" ht="12.75">
      <c r="B3615" s="114" t="str">
        <f>INDEX(SUM!D:D,MATCH(SUM!$F$3,SUM!B:B,0),0)</f>
        <v>P085</v>
      </c>
      <c r="E3615" s="116">
        <v>2020</v>
      </c>
      <c r="F3615" s="112" t="s">
        <v>9782</v>
      </c>
      <c r="G3615" s="117" t="s">
        <v>16082</v>
      </c>
      <c r="H3615" s="114" t="s">
        <v>6736</v>
      </c>
      <c r="I3615" s="113">
        <f>'21'!F95</f>
        <v>0</v>
      </c>
    </row>
    <row r="3616" spans="2:9" ht="12.75">
      <c r="B3616" s="114" t="str">
        <f>INDEX(SUM!D:D,MATCH(SUM!$F$3,SUM!B:B,0),0)</f>
        <v>P085</v>
      </c>
      <c r="E3616" s="116">
        <v>2020</v>
      </c>
      <c r="F3616" s="112" t="s">
        <v>9783</v>
      </c>
      <c r="G3616" s="117" t="s">
        <v>16083</v>
      </c>
      <c r="H3616" s="114" t="s">
        <v>6736</v>
      </c>
      <c r="I3616" s="113">
        <f>'21'!F96</f>
        <v>0</v>
      </c>
    </row>
    <row r="3617" spans="2:9" ht="12.75">
      <c r="B3617" s="114" t="str">
        <f>INDEX(SUM!D:D,MATCH(SUM!$F$3,SUM!B:B,0),0)</f>
        <v>P085</v>
      </c>
      <c r="E3617" s="116">
        <v>2020</v>
      </c>
      <c r="F3617" s="112" t="s">
        <v>9784</v>
      </c>
      <c r="G3617" s="117" t="s">
        <v>16084</v>
      </c>
      <c r="H3617" s="114" t="s">
        <v>6736</v>
      </c>
      <c r="I3617" s="113">
        <f>'21'!F97</f>
        <v>0</v>
      </c>
    </row>
    <row r="3618" spans="2:9" ht="12.75">
      <c r="B3618" s="114" t="str">
        <f>INDEX(SUM!D:D,MATCH(SUM!$F$3,SUM!B:B,0),0)</f>
        <v>P085</v>
      </c>
      <c r="E3618" s="116">
        <v>2020</v>
      </c>
      <c r="F3618" s="112" t="s">
        <v>9785</v>
      </c>
      <c r="G3618" s="117" t="s">
        <v>16085</v>
      </c>
      <c r="H3618" s="114" t="s">
        <v>6736</v>
      </c>
      <c r="I3618" s="113">
        <f>'21'!F98</f>
        <v>0</v>
      </c>
    </row>
    <row r="3619" spans="2:9" ht="12.75">
      <c r="B3619" s="114" t="str">
        <f>INDEX(SUM!D:D,MATCH(SUM!$F$3,SUM!B:B,0),0)</f>
        <v>P085</v>
      </c>
      <c r="E3619" s="116">
        <v>2020</v>
      </c>
      <c r="F3619" s="112" t="s">
        <v>9786</v>
      </c>
      <c r="G3619" s="117" t="s">
        <v>16086</v>
      </c>
      <c r="H3619" s="114" t="s">
        <v>6736</v>
      </c>
      <c r="I3619" s="113">
        <f>'21'!F99</f>
        <v>0</v>
      </c>
    </row>
    <row r="3620" spans="2:9" ht="12.75">
      <c r="B3620" s="114" t="str">
        <f>INDEX(SUM!D:D,MATCH(SUM!$F$3,SUM!B:B,0),0)</f>
        <v>P085</v>
      </c>
      <c r="E3620" s="116">
        <v>2020</v>
      </c>
      <c r="F3620" s="112" t="s">
        <v>9787</v>
      </c>
      <c r="G3620" s="117" t="s">
        <v>16087</v>
      </c>
      <c r="H3620" s="114" t="s">
        <v>6736</v>
      </c>
      <c r="I3620" s="113">
        <f>'21'!F100</f>
        <v>0</v>
      </c>
    </row>
    <row r="3621" spans="2:9" ht="12.75">
      <c r="B3621" s="114" t="str">
        <f>INDEX(SUM!D:D,MATCH(SUM!$F$3,SUM!B:B,0),0)</f>
        <v>P085</v>
      </c>
      <c r="E3621" s="116">
        <v>2020</v>
      </c>
      <c r="F3621" s="112" t="s">
        <v>9788</v>
      </c>
      <c r="G3621" s="117" t="s">
        <v>16088</v>
      </c>
      <c r="H3621" s="114" t="s">
        <v>6737</v>
      </c>
      <c r="I3621" s="113">
        <f>'21'!G11</f>
        <v>12</v>
      </c>
    </row>
    <row r="3622" spans="2:9" ht="12.75">
      <c r="B3622" s="114" t="str">
        <f>INDEX(SUM!D:D,MATCH(SUM!$F$3,SUM!B:B,0),0)</f>
        <v>P085</v>
      </c>
      <c r="E3622" s="116">
        <v>2020</v>
      </c>
      <c r="F3622" s="112" t="s">
        <v>9789</v>
      </c>
      <c r="G3622" s="117" t="s">
        <v>16089</v>
      </c>
      <c r="H3622" s="114" t="s">
        <v>6737</v>
      </c>
      <c r="I3622" s="113">
        <f>'21'!G12</f>
        <v>0</v>
      </c>
    </row>
    <row r="3623" spans="2:9" ht="12.75">
      <c r="B3623" s="114" t="str">
        <f>INDEX(SUM!D:D,MATCH(SUM!$F$3,SUM!B:B,0),0)</f>
        <v>P085</v>
      </c>
      <c r="E3623" s="116">
        <v>2020</v>
      </c>
      <c r="F3623" s="112" t="s">
        <v>9790</v>
      </c>
      <c r="G3623" s="117" t="s">
        <v>16090</v>
      </c>
      <c r="H3623" s="114" t="s">
        <v>6737</v>
      </c>
      <c r="I3623" s="113">
        <f>'21'!G13</f>
        <v>0</v>
      </c>
    </row>
    <row r="3624" spans="2:9" ht="12.75">
      <c r="B3624" s="114" t="str">
        <f>INDEX(SUM!D:D,MATCH(SUM!$F$3,SUM!B:B,0),0)</f>
        <v>P085</v>
      </c>
      <c r="E3624" s="116">
        <v>2020</v>
      </c>
      <c r="F3624" s="112" t="s">
        <v>9791</v>
      </c>
      <c r="G3624" s="117" t="s">
        <v>16091</v>
      </c>
      <c r="H3624" s="114" t="s">
        <v>6737</v>
      </c>
      <c r="I3624" s="113">
        <f>'21'!G14</f>
        <v>0</v>
      </c>
    </row>
    <row r="3625" spans="2:9" ht="12.75">
      <c r="B3625" s="114" t="str">
        <f>INDEX(SUM!D:D,MATCH(SUM!$F$3,SUM!B:B,0),0)</f>
        <v>P085</v>
      </c>
      <c r="E3625" s="116">
        <v>2020</v>
      </c>
      <c r="F3625" s="112" t="s">
        <v>9792</v>
      </c>
      <c r="G3625" s="117" t="s">
        <v>16092</v>
      </c>
      <c r="H3625" s="114" t="s">
        <v>6737</v>
      </c>
      <c r="I3625" s="113">
        <f>'21'!G15</f>
        <v>0</v>
      </c>
    </row>
    <row r="3626" spans="2:9" ht="12.75">
      <c r="B3626" s="114" t="str">
        <f>INDEX(SUM!D:D,MATCH(SUM!$F$3,SUM!B:B,0),0)</f>
        <v>P085</v>
      </c>
      <c r="E3626" s="116">
        <v>2020</v>
      </c>
      <c r="F3626" s="112" t="s">
        <v>9793</v>
      </c>
      <c r="G3626" s="117" t="s">
        <v>16093</v>
      </c>
      <c r="H3626" s="114" t="s">
        <v>6737</v>
      </c>
      <c r="I3626" s="113">
        <f>'21'!G16</f>
        <v>0</v>
      </c>
    </row>
    <row r="3627" spans="2:9" ht="12.75">
      <c r="B3627" s="114" t="str">
        <f>INDEX(SUM!D:D,MATCH(SUM!$F$3,SUM!B:B,0),0)</f>
        <v>P085</v>
      </c>
      <c r="E3627" s="116">
        <v>2020</v>
      </c>
      <c r="F3627" s="112" t="s">
        <v>9794</v>
      </c>
      <c r="G3627" s="117" t="s">
        <v>16094</v>
      </c>
      <c r="H3627" s="114" t="s">
        <v>6737</v>
      </c>
      <c r="I3627" s="113">
        <f>'21'!G17</f>
        <v>0</v>
      </c>
    </row>
    <row r="3628" spans="2:9" ht="12.75">
      <c r="B3628" s="114" t="str">
        <f>INDEX(SUM!D:D,MATCH(SUM!$F$3,SUM!B:B,0),0)</f>
        <v>P085</v>
      </c>
      <c r="E3628" s="116">
        <v>2020</v>
      </c>
      <c r="F3628" s="112" t="s">
        <v>9795</v>
      </c>
      <c r="G3628" s="117" t="s">
        <v>16095</v>
      </c>
      <c r="H3628" s="114" t="s">
        <v>6737</v>
      </c>
      <c r="I3628" s="113">
        <f>'21'!G18</f>
        <v>0</v>
      </c>
    </row>
    <row r="3629" spans="2:9" ht="12.75">
      <c r="B3629" s="114" t="str">
        <f>INDEX(SUM!D:D,MATCH(SUM!$F$3,SUM!B:B,0),0)</f>
        <v>P085</v>
      </c>
      <c r="E3629" s="116">
        <v>2020</v>
      </c>
      <c r="F3629" s="112" t="s">
        <v>9796</v>
      </c>
      <c r="G3629" s="117" t="s">
        <v>16096</v>
      </c>
      <c r="H3629" s="114" t="s">
        <v>6737</v>
      </c>
      <c r="I3629" s="113">
        <f>'21'!G19</f>
        <v>0</v>
      </c>
    </row>
    <row r="3630" spans="2:9" ht="12.75">
      <c r="B3630" s="114" t="str">
        <f>INDEX(SUM!D:D,MATCH(SUM!$F$3,SUM!B:B,0),0)</f>
        <v>P085</v>
      </c>
      <c r="E3630" s="116">
        <v>2020</v>
      </c>
      <c r="F3630" s="112" t="s">
        <v>9797</v>
      </c>
      <c r="G3630" s="117" t="s">
        <v>16097</v>
      </c>
      <c r="H3630" s="114" t="s">
        <v>6737</v>
      </c>
      <c r="I3630" s="113">
        <f>'21'!G20</f>
        <v>0</v>
      </c>
    </row>
    <row r="3631" spans="2:9" ht="12.75">
      <c r="B3631" s="114" t="str">
        <f>INDEX(SUM!D:D,MATCH(SUM!$F$3,SUM!B:B,0),0)</f>
        <v>P085</v>
      </c>
      <c r="E3631" s="116">
        <v>2020</v>
      </c>
      <c r="F3631" s="112" t="s">
        <v>9798</v>
      </c>
      <c r="G3631" s="117" t="s">
        <v>16098</v>
      </c>
      <c r="H3631" s="114" t="s">
        <v>6737</v>
      </c>
      <c r="I3631" s="113">
        <f>'21'!G21</f>
        <v>0</v>
      </c>
    </row>
    <row r="3632" spans="2:9" ht="12.75">
      <c r="B3632" s="114" t="str">
        <f>INDEX(SUM!D:D,MATCH(SUM!$F$3,SUM!B:B,0),0)</f>
        <v>P085</v>
      </c>
      <c r="E3632" s="116">
        <v>2020</v>
      </c>
      <c r="F3632" s="112" t="s">
        <v>9799</v>
      </c>
      <c r="G3632" s="117" t="s">
        <v>16099</v>
      </c>
      <c r="H3632" s="114" t="s">
        <v>6737</v>
      </c>
      <c r="I3632" s="113">
        <f>'21'!G22</f>
        <v>0</v>
      </c>
    </row>
    <row r="3633" spans="2:9" ht="12.75">
      <c r="B3633" s="114" t="str">
        <f>INDEX(SUM!D:D,MATCH(SUM!$F$3,SUM!B:B,0),0)</f>
        <v>P085</v>
      </c>
      <c r="E3633" s="116">
        <v>2020</v>
      </c>
      <c r="F3633" s="112" t="s">
        <v>9800</v>
      </c>
      <c r="G3633" s="117" t="s">
        <v>16100</v>
      </c>
      <c r="H3633" s="114" t="s">
        <v>6737</v>
      </c>
      <c r="I3633" s="113">
        <f>'21'!G23</f>
        <v>0</v>
      </c>
    </row>
    <row r="3634" spans="2:9" ht="12.75">
      <c r="B3634" s="114" t="str">
        <f>INDEX(SUM!D:D,MATCH(SUM!$F$3,SUM!B:B,0),0)</f>
        <v>P085</v>
      </c>
      <c r="E3634" s="116">
        <v>2020</v>
      </c>
      <c r="F3634" s="112" t="s">
        <v>9801</v>
      </c>
      <c r="G3634" s="117" t="s">
        <v>16101</v>
      </c>
      <c r="H3634" s="114" t="s">
        <v>6737</v>
      </c>
      <c r="I3634" s="113">
        <f>'21'!G24</f>
        <v>0</v>
      </c>
    </row>
    <row r="3635" spans="2:9" ht="12.75">
      <c r="B3635" s="114" t="str">
        <f>INDEX(SUM!D:D,MATCH(SUM!$F$3,SUM!B:B,0),0)</f>
        <v>P085</v>
      </c>
      <c r="E3635" s="116">
        <v>2020</v>
      </c>
      <c r="F3635" s="112" t="s">
        <v>9802</v>
      </c>
      <c r="G3635" s="117" t="s">
        <v>16102</v>
      </c>
      <c r="H3635" s="114" t="s">
        <v>6737</v>
      </c>
      <c r="I3635" s="113">
        <f>'21'!G25</f>
        <v>0</v>
      </c>
    </row>
    <row r="3636" spans="2:9" ht="12.75">
      <c r="B3636" s="114" t="str">
        <f>INDEX(SUM!D:D,MATCH(SUM!$F$3,SUM!B:B,0),0)</f>
        <v>P085</v>
      </c>
      <c r="E3636" s="116">
        <v>2020</v>
      </c>
      <c r="F3636" s="112" t="s">
        <v>9803</v>
      </c>
      <c r="G3636" s="117" t="s">
        <v>16103</v>
      </c>
      <c r="H3636" s="114" t="s">
        <v>6737</v>
      </c>
      <c r="I3636" s="113">
        <f>'21'!G26</f>
        <v>0</v>
      </c>
    </row>
    <row r="3637" spans="2:9" ht="12.75">
      <c r="B3637" s="114" t="str">
        <f>INDEX(SUM!D:D,MATCH(SUM!$F$3,SUM!B:B,0),0)</f>
        <v>P085</v>
      </c>
      <c r="E3637" s="116">
        <v>2020</v>
      </c>
      <c r="F3637" s="112" t="s">
        <v>9804</v>
      </c>
      <c r="G3637" s="117" t="s">
        <v>16104</v>
      </c>
      <c r="H3637" s="114" t="s">
        <v>6737</v>
      </c>
      <c r="I3637" s="113">
        <f>'21'!G27</f>
        <v>0</v>
      </c>
    </row>
    <row r="3638" spans="2:9" ht="12.75">
      <c r="B3638" s="114" t="str">
        <f>INDEX(SUM!D:D,MATCH(SUM!$F$3,SUM!B:B,0),0)</f>
        <v>P085</v>
      </c>
      <c r="E3638" s="116">
        <v>2020</v>
      </c>
      <c r="F3638" s="112" t="s">
        <v>9805</v>
      </c>
      <c r="G3638" s="117" t="s">
        <v>16105</v>
      </c>
      <c r="H3638" s="114" t="s">
        <v>6737</v>
      </c>
      <c r="I3638" s="113">
        <f>'21'!G28</f>
        <v>0</v>
      </c>
    </row>
    <row r="3639" spans="2:9" ht="12.75">
      <c r="B3639" s="114" t="str">
        <f>INDEX(SUM!D:D,MATCH(SUM!$F$3,SUM!B:B,0),0)</f>
        <v>P085</v>
      </c>
      <c r="E3639" s="116">
        <v>2020</v>
      </c>
      <c r="F3639" s="112" t="s">
        <v>9806</v>
      </c>
      <c r="G3639" s="117" t="s">
        <v>16106</v>
      </c>
      <c r="H3639" s="114" t="s">
        <v>6737</v>
      </c>
      <c r="I3639" s="113">
        <f>'21'!G29</f>
        <v>0</v>
      </c>
    </row>
    <row r="3640" spans="2:9" ht="12.75">
      <c r="B3640" s="114" t="str">
        <f>INDEX(SUM!D:D,MATCH(SUM!$F$3,SUM!B:B,0),0)</f>
        <v>P085</v>
      </c>
      <c r="E3640" s="116">
        <v>2020</v>
      </c>
      <c r="F3640" s="112" t="s">
        <v>9807</v>
      </c>
      <c r="G3640" s="117" t="s">
        <v>16107</v>
      </c>
      <c r="H3640" s="114" t="s">
        <v>6737</v>
      </c>
      <c r="I3640" s="113">
        <f>'21'!G30</f>
        <v>0</v>
      </c>
    </row>
    <row r="3641" spans="2:9" ht="12.75">
      <c r="B3641" s="114" t="str">
        <f>INDEX(SUM!D:D,MATCH(SUM!$F$3,SUM!B:B,0),0)</f>
        <v>P085</v>
      </c>
      <c r="E3641" s="116">
        <v>2020</v>
      </c>
      <c r="F3641" s="112" t="s">
        <v>9808</v>
      </c>
      <c r="G3641" s="117" t="s">
        <v>16108</v>
      </c>
      <c r="H3641" s="114" t="s">
        <v>6737</v>
      </c>
      <c r="I3641" s="113">
        <f>'21'!G31</f>
        <v>0</v>
      </c>
    </row>
    <row r="3642" spans="2:9" ht="12.75">
      <c r="B3642" s="114" t="str">
        <f>INDEX(SUM!D:D,MATCH(SUM!$F$3,SUM!B:B,0),0)</f>
        <v>P085</v>
      </c>
      <c r="E3642" s="116">
        <v>2020</v>
      </c>
      <c r="F3642" s="112" t="s">
        <v>9809</v>
      </c>
      <c r="G3642" s="117" t="s">
        <v>16109</v>
      </c>
      <c r="H3642" s="114" t="s">
        <v>6737</v>
      </c>
      <c r="I3642" s="113">
        <f>'21'!G32</f>
        <v>0</v>
      </c>
    </row>
    <row r="3643" spans="2:9" ht="12.75">
      <c r="B3643" s="114" t="str">
        <f>INDEX(SUM!D:D,MATCH(SUM!$F$3,SUM!B:B,0),0)</f>
        <v>P085</v>
      </c>
      <c r="E3643" s="116">
        <v>2020</v>
      </c>
      <c r="F3643" s="112" t="s">
        <v>9810</v>
      </c>
      <c r="G3643" s="117" t="s">
        <v>16110</v>
      </c>
      <c r="H3643" s="114" t="s">
        <v>6737</v>
      </c>
      <c r="I3643" s="113">
        <f>'21'!G33</f>
        <v>0</v>
      </c>
    </row>
    <row r="3644" spans="2:9" ht="12.75">
      <c r="B3644" s="114" t="str">
        <f>INDEX(SUM!D:D,MATCH(SUM!$F$3,SUM!B:B,0),0)</f>
        <v>P085</v>
      </c>
      <c r="E3644" s="116">
        <v>2020</v>
      </c>
      <c r="F3644" s="112" t="s">
        <v>9811</v>
      </c>
      <c r="G3644" s="117" t="s">
        <v>16111</v>
      </c>
      <c r="H3644" s="114" t="s">
        <v>6737</v>
      </c>
      <c r="I3644" s="113">
        <f>'21'!G34</f>
        <v>0</v>
      </c>
    </row>
    <row r="3645" spans="2:9" ht="12.75">
      <c r="B3645" s="114" t="str">
        <f>INDEX(SUM!D:D,MATCH(SUM!$F$3,SUM!B:B,0),0)</f>
        <v>P085</v>
      </c>
      <c r="E3645" s="116">
        <v>2020</v>
      </c>
      <c r="F3645" s="112" t="s">
        <v>9812</v>
      </c>
      <c r="G3645" s="117" t="s">
        <v>16112</v>
      </c>
      <c r="H3645" s="114" t="s">
        <v>6737</v>
      </c>
      <c r="I3645" s="113">
        <f>'21'!G35</f>
        <v>0</v>
      </c>
    </row>
    <row r="3646" spans="2:9" ht="12.75">
      <c r="B3646" s="114" t="str">
        <f>INDEX(SUM!D:D,MATCH(SUM!$F$3,SUM!B:B,0),0)</f>
        <v>P085</v>
      </c>
      <c r="E3646" s="116">
        <v>2020</v>
      </c>
      <c r="F3646" s="112" t="s">
        <v>9813</v>
      </c>
      <c r="G3646" s="117" t="s">
        <v>16113</v>
      </c>
      <c r="H3646" s="114" t="s">
        <v>6737</v>
      </c>
      <c r="I3646" s="113">
        <f>'21'!G36</f>
        <v>0</v>
      </c>
    </row>
    <row r="3647" spans="2:9" ht="12.75">
      <c r="B3647" s="114" t="str">
        <f>INDEX(SUM!D:D,MATCH(SUM!$F$3,SUM!B:B,0),0)</f>
        <v>P085</v>
      </c>
      <c r="E3647" s="116">
        <v>2020</v>
      </c>
      <c r="F3647" s="112" t="s">
        <v>9814</v>
      </c>
      <c r="G3647" s="117" t="s">
        <v>16114</v>
      </c>
      <c r="H3647" s="114" t="s">
        <v>6737</v>
      </c>
      <c r="I3647" s="113">
        <f>'21'!G37</f>
        <v>0</v>
      </c>
    </row>
    <row r="3648" spans="2:9" ht="12.75">
      <c r="B3648" s="114" t="str">
        <f>INDEX(SUM!D:D,MATCH(SUM!$F$3,SUM!B:B,0),0)</f>
        <v>P085</v>
      </c>
      <c r="E3648" s="116">
        <v>2020</v>
      </c>
      <c r="F3648" s="112" t="s">
        <v>9815</v>
      </c>
      <c r="G3648" s="117" t="s">
        <v>16115</v>
      </c>
      <c r="H3648" s="114" t="s">
        <v>6737</v>
      </c>
      <c r="I3648" s="113">
        <f>'21'!G38</f>
        <v>0</v>
      </c>
    </row>
    <row r="3649" spans="2:9" ht="12.75">
      <c r="B3649" s="114" t="str">
        <f>INDEX(SUM!D:D,MATCH(SUM!$F$3,SUM!B:B,0),0)</f>
        <v>P085</v>
      </c>
      <c r="E3649" s="116">
        <v>2020</v>
      </c>
      <c r="F3649" s="112" t="s">
        <v>9816</v>
      </c>
      <c r="G3649" s="117" t="s">
        <v>16116</v>
      </c>
      <c r="H3649" s="114" t="s">
        <v>6737</v>
      </c>
      <c r="I3649" s="113">
        <f>'21'!G39</f>
        <v>0</v>
      </c>
    </row>
    <row r="3650" spans="2:9" ht="12.75">
      <c r="B3650" s="114" t="str">
        <f>INDEX(SUM!D:D,MATCH(SUM!$F$3,SUM!B:B,0),0)</f>
        <v>P085</v>
      </c>
      <c r="E3650" s="116">
        <v>2020</v>
      </c>
      <c r="F3650" s="112" t="s">
        <v>9817</v>
      </c>
      <c r="G3650" s="117" t="s">
        <v>16117</v>
      </c>
      <c r="H3650" s="114" t="s">
        <v>6737</v>
      </c>
      <c r="I3650" s="113">
        <f>'21'!G40</f>
        <v>0</v>
      </c>
    </row>
    <row r="3651" spans="2:9" ht="12.75">
      <c r="B3651" s="114" t="str">
        <f>INDEX(SUM!D:D,MATCH(SUM!$F$3,SUM!B:B,0),0)</f>
        <v>P085</v>
      </c>
      <c r="E3651" s="116">
        <v>2020</v>
      </c>
      <c r="F3651" s="112" t="s">
        <v>9818</v>
      </c>
      <c r="G3651" s="117" t="s">
        <v>16118</v>
      </c>
      <c r="H3651" s="114" t="s">
        <v>6737</v>
      </c>
      <c r="I3651" s="113">
        <f>'21'!G41</f>
        <v>0</v>
      </c>
    </row>
    <row r="3652" spans="2:9" ht="12.75">
      <c r="B3652" s="114" t="str">
        <f>INDEX(SUM!D:D,MATCH(SUM!$F$3,SUM!B:B,0),0)</f>
        <v>P085</v>
      </c>
      <c r="E3652" s="116">
        <v>2020</v>
      </c>
      <c r="F3652" s="112" t="s">
        <v>9819</v>
      </c>
      <c r="G3652" s="117" t="s">
        <v>16119</v>
      </c>
      <c r="H3652" s="114" t="s">
        <v>6737</v>
      </c>
      <c r="I3652" s="113">
        <f>'21'!G42</f>
        <v>0</v>
      </c>
    </row>
    <row r="3653" spans="2:9" ht="12.75">
      <c r="B3653" s="114" t="str">
        <f>INDEX(SUM!D:D,MATCH(SUM!$F$3,SUM!B:B,0),0)</f>
        <v>P085</v>
      </c>
      <c r="E3653" s="116">
        <v>2020</v>
      </c>
      <c r="F3653" s="112" t="s">
        <v>9820</v>
      </c>
      <c r="G3653" s="117" t="s">
        <v>16120</v>
      </c>
      <c r="H3653" s="114" t="s">
        <v>6737</v>
      </c>
      <c r="I3653" s="113">
        <f>'21'!G43</f>
        <v>0</v>
      </c>
    </row>
    <row r="3654" spans="2:9" ht="12.75">
      <c r="B3654" s="114" t="str">
        <f>INDEX(SUM!D:D,MATCH(SUM!$F$3,SUM!B:B,0),0)</f>
        <v>P085</v>
      </c>
      <c r="E3654" s="116">
        <v>2020</v>
      </c>
      <c r="F3654" s="112" t="s">
        <v>9821</v>
      </c>
      <c r="G3654" s="117" t="s">
        <v>16121</v>
      </c>
      <c r="H3654" s="114" t="s">
        <v>6737</v>
      </c>
      <c r="I3654" s="113">
        <f>'21'!G44</f>
        <v>0</v>
      </c>
    </row>
    <row r="3655" spans="2:9" ht="12.75">
      <c r="B3655" s="114" t="str">
        <f>INDEX(SUM!D:D,MATCH(SUM!$F$3,SUM!B:B,0),0)</f>
        <v>P085</v>
      </c>
      <c r="E3655" s="116">
        <v>2020</v>
      </c>
      <c r="F3655" s="112" t="s">
        <v>9822</v>
      </c>
      <c r="G3655" s="117" t="s">
        <v>16122</v>
      </c>
      <c r="H3655" s="114" t="s">
        <v>6737</v>
      </c>
      <c r="I3655" s="113">
        <f>'21'!G45</f>
        <v>0</v>
      </c>
    </row>
    <row r="3656" spans="2:9" ht="12.75">
      <c r="B3656" s="114" t="str">
        <f>INDEX(SUM!D:D,MATCH(SUM!$F$3,SUM!B:B,0),0)</f>
        <v>P085</v>
      </c>
      <c r="E3656" s="116">
        <v>2020</v>
      </c>
      <c r="F3656" s="112" t="s">
        <v>9823</v>
      </c>
      <c r="G3656" s="117" t="s">
        <v>16123</v>
      </c>
      <c r="H3656" s="114" t="s">
        <v>6737</v>
      </c>
      <c r="I3656" s="113">
        <f>'21'!G46</f>
        <v>0</v>
      </c>
    </row>
    <row r="3657" spans="2:9" ht="12.75">
      <c r="B3657" s="114" t="str">
        <f>INDEX(SUM!D:D,MATCH(SUM!$F$3,SUM!B:B,0),0)</f>
        <v>P085</v>
      </c>
      <c r="E3657" s="116">
        <v>2020</v>
      </c>
      <c r="F3657" s="112" t="s">
        <v>9824</v>
      </c>
      <c r="G3657" s="117" t="s">
        <v>16124</v>
      </c>
      <c r="H3657" s="114" t="s">
        <v>6737</v>
      </c>
      <c r="I3657" s="113">
        <f>'21'!G47</f>
        <v>0</v>
      </c>
    </row>
    <row r="3658" spans="2:9" ht="12.75">
      <c r="B3658" s="114" t="str">
        <f>INDEX(SUM!D:D,MATCH(SUM!$F$3,SUM!B:B,0),0)</f>
        <v>P085</v>
      </c>
      <c r="E3658" s="116">
        <v>2020</v>
      </c>
      <c r="F3658" s="112" t="s">
        <v>9825</v>
      </c>
      <c r="G3658" s="117" t="s">
        <v>16125</v>
      </c>
      <c r="H3658" s="114" t="s">
        <v>6737</v>
      </c>
      <c r="I3658" s="113">
        <f>'21'!G48</f>
        <v>0</v>
      </c>
    </row>
    <row r="3659" spans="2:9" ht="12.75">
      <c r="B3659" s="114" t="str">
        <f>INDEX(SUM!D:D,MATCH(SUM!$F$3,SUM!B:B,0),0)</f>
        <v>P085</v>
      </c>
      <c r="E3659" s="116">
        <v>2020</v>
      </c>
      <c r="F3659" s="112" t="s">
        <v>9826</v>
      </c>
      <c r="G3659" s="117" t="s">
        <v>16126</v>
      </c>
      <c r="H3659" s="114" t="s">
        <v>6737</v>
      </c>
      <c r="I3659" s="113">
        <f>'21'!G49</f>
        <v>0</v>
      </c>
    </row>
    <row r="3660" spans="2:9" ht="12.75">
      <c r="B3660" s="114" t="str">
        <f>INDEX(SUM!D:D,MATCH(SUM!$F$3,SUM!B:B,0),0)</f>
        <v>P085</v>
      </c>
      <c r="E3660" s="116">
        <v>2020</v>
      </c>
      <c r="F3660" s="112" t="s">
        <v>9827</v>
      </c>
      <c r="G3660" s="117" t="s">
        <v>16127</v>
      </c>
      <c r="H3660" s="114" t="s">
        <v>6737</v>
      </c>
      <c r="I3660" s="113">
        <f>'21'!G50</f>
        <v>0</v>
      </c>
    </row>
    <row r="3661" spans="2:9" ht="12.75">
      <c r="B3661" s="114" t="str">
        <f>INDEX(SUM!D:D,MATCH(SUM!$F$3,SUM!B:B,0),0)</f>
        <v>P085</v>
      </c>
      <c r="E3661" s="116">
        <v>2020</v>
      </c>
      <c r="F3661" s="112" t="s">
        <v>9828</v>
      </c>
      <c r="G3661" s="117" t="s">
        <v>16128</v>
      </c>
      <c r="H3661" s="114" t="s">
        <v>6737</v>
      </c>
      <c r="I3661" s="113">
        <f>'21'!G51</f>
        <v>0</v>
      </c>
    </row>
    <row r="3662" spans="2:9" ht="12.75">
      <c r="B3662" s="114" t="str">
        <f>INDEX(SUM!D:D,MATCH(SUM!$F$3,SUM!B:B,0),0)</f>
        <v>P085</v>
      </c>
      <c r="E3662" s="116">
        <v>2020</v>
      </c>
      <c r="F3662" s="112" t="s">
        <v>9829</v>
      </c>
      <c r="G3662" s="117" t="s">
        <v>16129</v>
      </c>
      <c r="H3662" s="114" t="s">
        <v>6737</v>
      </c>
      <c r="I3662" s="113">
        <f>'21'!G52</f>
        <v>0</v>
      </c>
    </row>
    <row r="3663" spans="2:9" ht="12.75">
      <c r="B3663" s="114" t="str">
        <f>INDEX(SUM!D:D,MATCH(SUM!$F$3,SUM!B:B,0),0)</f>
        <v>P085</v>
      </c>
      <c r="E3663" s="116">
        <v>2020</v>
      </c>
      <c r="F3663" s="112" t="s">
        <v>9830</v>
      </c>
      <c r="G3663" s="117" t="s">
        <v>16130</v>
      </c>
      <c r="H3663" s="114" t="s">
        <v>6737</v>
      </c>
      <c r="I3663" s="113">
        <f>'21'!G53</f>
        <v>0</v>
      </c>
    </row>
    <row r="3664" spans="2:9" ht="12.75">
      <c r="B3664" s="114" t="str">
        <f>INDEX(SUM!D:D,MATCH(SUM!$F$3,SUM!B:B,0),0)</f>
        <v>P085</v>
      </c>
      <c r="E3664" s="116">
        <v>2020</v>
      </c>
      <c r="F3664" s="112" t="s">
        <v>9831</v>
      </c>
      <c r="G3664" s="117" t="s">
        <v>16131</v>
      </c>
      <c r="H3664" s="114" t="s">
        <v>6737</v>
      </c>
      <c r="I3664" s="113">
        <f>'21'!G54</f>
        <v>0</v>
      </c>
    </row>
    <row r="3665" spans="2:9" ht="12.75">
      <c r="B3665" s="114" t="str">
        <f>INDEX(SUM!D:D,MATCH(SUM!$F$3,SUM!B:B,0),0)</f>
        <v>P085</v>
      </c>
      <c r="E3665" s="116">
        <v>2020</v>
      </c>
      <c r="F3665" s="112" t="s">
        <v>9832</v>
      </c>
      <c r="G3665" s="117" t="s">
        <v>16132</v>
      </c>
      <c r="H3665" s="114" t="s">
        <v>6737</v>
      </c>
      <c r="I3665" s="113">
        <f>'21'!G55</f>
        <v>0</v>
      </c>
    </row>
    <row r="3666" spans="2:9" ht="12.75">
      <c r="B3666" s="114" t="str">
        <f>INDEX(SUM!D:D,MATCH(SUM!$F$3,SUM!B:B,0),0)</f>
        <v>P085</v>
      </c>
      <c r="E3666" s="116">
        <v>2020</v>
      </c>
      <c r="F3666" s="112" t="s">
        <v>9833</v>
      </c>
      <c r="G3666" s="117" t="s">
        <v>16133</v>
      </c>
      <c r="H3666" s="114" t="s">
        <v>6737</v>
      </c>
      <c r="I3666" s="113">
        <f>'21'!G56</f>
        <v>0</v>
      </c>
    </row>
    <row r="3667" spans="2:9" ht="12.75">
      <c r="B3667" s="114" t="str">
        <f>INDEX(SUM!D:D,MATCH(SUM!$F$3,SUM!B:B,0),0)</f>
        <v>P085</v>
      </c>
      <c r="E3667" s="116">
        <v>2020</v>
      </c>
      <c r="F3667" s="112" t="s">
        <v>9834</v>
      </c>
      <c r="G3667" s="117" t="s">
        <v>16134</v>
      </c>
      <c r="H3667" s="114" t="s">
        <v>6737</v>
      </c>
      <c r="I3667" s="113">
        <f>'21'!G57</f>
        <v>0</v>
      </c>
    </row>
    <row r="3668" spans="2:9" ht="12.75">
      <c r="B3668" s="114" t="str">
        <f>INDEX(SUM!D:D,MATCH(SUM!$F$3,SUM!B:B,0),0)</f>
        <v>P085</v>
      </c>
      <c r="E3668" s="116">
        <v>2020</v>
      </c>
      <c r="F3668" s="112" t="s">
        <v>9835</v>
      </c>
      <c r="G3668" s="117" t="s">
        <v>16135</v>
      </c>
      <c r="H3668" s="114" t="s">
        <v>6737</v>
      </c>
      <c r="I3668" s="113">
        <f>'21'!G58</f>
        <v>0</v>
      </c>
    </row>
    <row r="3669" spans="2:9" ht="12.75">
      <c r="B3669" s="114" t="str">
        <f>INDEX(SUM!D:D,MATCH(SUM!$F$3,SUM!B:B,0),0)</f>
        <v>P085</v>
      </c>
      <c r="E3669" s="116">
        <v>2020</v>
      </c>
      <c r="F3669" s="112" t="s">
        <v>9836</v>
      </c>
      <c r="G3669" s="117" t="s">
        <v>16136</v>
      </c>
      <c r="H3669" s="114" t="s">
        <v>6737</v>
      </c>
      <c r="I3669" s="113">
        <f>'21'!G59</f>
        <v>0</v>
      </c>
    </row>
    <row r="3670" spans="2:9" ht="12.75">
      <c r="B3670" s="114" t="str">
        <f>INDEX(SUM!D:D,MATCH(SUM!$F$3,SUM!B:B,0),0)</f>
        <v>P085</v>
      </c>
      <c r="E3670" s="116">
        <v>2020</v>
      </c>
      <c r="F3670" s="112" t="s">
        <v>9837</v>
      </c>
      <c r="G3670" s="117" t="s">
        <v>16137</v>
      </c>
      <c r="H3670" s="114" t="s">
        <v>6737</v>
      </c>
      <c r="I3670" s="113">
        <f>'21'!G60</f>
        <v>0</v>
      </c>
    </row>
    <row r="3671" spans="2:9" ht="12.75">
      <c r="B3671" s="114" t="str">
        <f>INDEX(SUM!D:D,MATCH(SUM!$F$3,SUM!B:B,0),0)</f>
        <v>P085</v>
      </c>
      <c r="E3671" s="116">
        <v>2020</v>
      </c>
      <c r="F3671" s="112" t="s">
        <v>9838</v>
      </c>
      <c r="G3671" s="117" t="s">
        <v>16138</v>
      </c>
      <c r="H3671" s="114" t="s">
        <v>6737</v>
      </c>
      <c r="I3671" s="113">
        <f>'21'!G61</f>
        <v>0</v>
      </c>
    </row>
    <row r="3672" spans="2:9" ht="12.75">
      <c r="B3672" s="114" t="str">
        <f>INDEX(SUM!D:D,MATCH(SUM!$F$3,SUM!B:B,0),0)</f>
        <v>P085</v>
      </c>
      <c r="E3672" s="116">
        <v>2020</v>
      </c>
      <c r="F3672" s="112" t="s">
        <v>9839</v>
      </c>
      <c r="G3672" s="117" t="s">
        <v>16139</v>
      </c>
      <c r="H3672" s="114" t="s">
        <v>6737</v>
      </c>
      <c r="I3672" s="113">
        <f>'21'!G62</f>
        <v>0</v>
      </c>
    </row>
    <row r="3673" spans="2:9" ht="12.75">
      <c r="B3673" s="114" t="str">
        <f>INDEX(SUM!D:D,MATCH(SUM!$F$3,SUM!B:B,0),0)</f>
        <v>P085</v>
      </c>
      <c r="E3673" s="116">
        <v>2020</v>
      </c>
      <c r="F3673" s="112" t="s">
        <v>9840</v>
      </c>
      <c r="G3673" s="117" t="s">
        <v>16140</v>
      </c>
      <c r="H3673" s="114" t="s">
        <v>6737</v>
      </c>
      <c r="I3673" s="113">
        <f>'21'!G63</f>
        <v>0</v>
      </c>
    </row>
    <row r="3674" spans="2:9" ht="12.75">
      <c r="B3674" s="114" t="str">
        <f>INDEX(SUM!D:D,MATCH(SUM!$F$3,SUM!B:B,0),0)</f>
        <v>P085</v>
      </c>
      <c r="E3674" s="116">
        <v>2020</v>
      </c>
      <c r="F3674" s="112" t="s">
        <v>9841</v>
      </c>
      <c r="G3674" s="117" t="s">
        <v>16141</v>
      </c>
      <c r="H3674" s="114" t="s">
        <v>6737</v>
      </c>
      <c r="I3674" s="113">
        <f>'21'!G64</f>
        <v>0</v>
      </c>
    </row>
    <row r="3675" spans="2:9" ht="12.75">
      <c r="B3675" s="114" t="str">
        <f>INDEX(SUM!D:D,MATCH(SUM!$F$3,SUM!B:B,0),0)</f>
        <v>P085</v>
      </c>
      <c r="E3675" s="116">
        <v>2020</v>
      </c>
      <c r="F3675" s="112" t="s">
        <v>9842</v>
      </c>
      <c r="G3675" s="117" t="s">
        <v>16142</v>
      </c>
      <c r="H3675" s="114" t="s">
        <v>6737</v>
      </c>
      <c r="I3675" s="113">
        <f>'21'!G65</f>
        <v>0</v>
      </c>
    </row>
    <row r="3676" spans="2:9" ht="12.75">
      <c r="B3676" s="114" t="str">
        <f>INDEX(SUM!D:D,MATCH(SUM!$F$3,SUM!B:B,0),0)</f>
        <v>P085</v>
      </c>
      <c r="E3676" s="116">
        <v>2020</v>
      </c>
      <c r="F3676" s="112" t="s">
        <v>9843</v>
      </c>
      <c r="G3676" s="117" t="s">
        <v>16143</v>
      </c>
      <c r="H3676" s="114" t="s">
        <v>6737</v>
      </c>
      <c r="I3676" s="113">
        <f>'21'!G66</f>
        <v>0</v>
      </c>
    </row>
    <row r="3677" spans="2:9" ht="12.75">
      <c r="B3677" s="114" t="str">
        <f>INDEX(SUM!D:D,MATCH(SUM!$F$3,SUM!B:B,0),0)</f>
        <v>P085</v>
      </c>
      <c r="E3677" s="116">
        <v>2020</v>
      </c>
      <c r="F3677" s="112" t="s">
        <v>9844</v>
      </c>
      <c r="G3677" s="117" t="s">
        <v>16144</v>
      </c>
      <c r="H3677" s="114" t="s">
        <v>6737</v>
      </c>
      <c r="I3677" s="113">
        <f>'21'!G67</f>
        <v>0</v>
      </c>
    </row>
    <row r="3678" spans="2:9" ht="12.75">
      <c r="B3678" s="114" t="str">
        <f>INDEX(SUM!D:D,MATCH(SUM!$F$3,SUM!B:B,0),0)</f>
        <v>P085</v>
      </c>
      <c r="E3678" s="116">
        <v>2020</v>
      </c>
      <c r="F3678" s="112" t="s">
        <v>9845</v>
      </c>
      <c r="G3678" s="117" t="s">
        <v>16145</v>
      </c>
      <c r="H3678" s="114" t="s">
        <v>6737</v>
      </c>
      <c r="I3678" s="113">
        <f>'21'!G68</f>
        <v>0</v>
      </c>
    </row>
    <row r="3679" spans="2:9" ht="12.75">
      <c r="B3679" s="114" t="str">
        <f>INDEX(SUM!D:D,MATCH(SUM!$F$3,SUM!B:B,0),0)</f>
        <v>P085</v>
      </c>
      <c r="E3679" s="116">
        <v>2020</v>
      </c>
      <c r="F3679" s="112" t="s">
        <v>9846</v>
      </c>
      <c r="G3679" s="117" t="s">
        <v>16146</v>
      </c>
      <c r="H3679" s="114" t="s">
        <v>6737</v>
      </c>
      <c r="I3679" s="113">
        <f>'21'!G69</f>
        <v>0</v>
      </c>
    </row>
    <row r="3680" spans="2:9" ht="12.75">
      <c r="B3680" s="114" t="str">
        <f>INDEX(SUM!D:D,MATCH(SUM!$F$3,SUM!B:B,0),0)</f>
        <v>P085</v>
      </c>
      <c r="E3680" s="116">
        <v>2020</v>
      </c>
      <c r="F3680" s="112" t="s">
        <v>9847</v>
      </c>
      <c r="G3680" s="117" t="s">
        <v>16147</v>
      </c>
      <c r="H3680" s="114" t="s">
        <v>6737</v>
      </c>
      <c r="I3680" s="113">
        <f>'21'!G70</f>
        <v>0</v>
      </c>
    </row>
    <row r="3681" spans="2:9" ht="12.75">
      <c r="B3681" s="114" t="str">
        <f>INDEX(SUM!D:D,MATCH(SUM!$F$3,SUM!B:B,0),0)</f>
        <v>P085</v>
      </c>
      <c r="E3681" s="116">
        <v>2020</v>
      </c>
      <c r="F3681" s="112" t="s">
        <v>9848</v>
      </c>
      <c r="G3681" s="117" t="s">
        <v>16148</v>
      </c>
      <c r="H3681" s="114" t="s">
        <v>6737</v>
      </c>
      <c r="I3681" s="113">
        <f>'21'!G71</f>
        <v>0</v>
      </c>
    </row>
    <row r="3682" spans="2:9" ht="12.75">
      <c r="B3682" s="114" t="str">
        <f>INDEX(SUM!D:D,MATCH(SUM!$F$3,SUM!B:B,0),0)</f>
        <v>P085</v>
      </c>
      <c r="E3682" s="116">
        <v>2020</v>
      </c>
      <c r="F3682" s="112" t="s">
        <v>9849</v>
      </c>
      <c r="G3682" s="117" t="s">
        <v>16149</v>
      </c>
      <c r="H3682" s="114" t="s">
        <v>6737</v>
      </c>
      <c r="I3682" s="113">
        <f>'21'!G72</f>
        <v>0</v>
      </c>
    </row>
    <row r="3683" spans="2:9" ht="12.75">
      <c r="B3683" s="114" t="str">
        <f>INDEX(SUM!D:D,MATCH(SUM!$F$3,SUM!B:B,0),0)</f>
        <v>P085</v>
      </c>
      <c r="E3683" s="116">
        <v>2020</v>
      </c>
      <c r="F3683" s="112" t="s">
        <v>9850</v>
      </c>
      <c r="G3683" s="117" t="s">
        <v>16150</v>
      </c>
      <c r="H3683" s="114" t="s">
        <v>6737</v>
      </c>
      <c r="I3683" s="113">
        <f>'21'!G73</f>
        <v>0</v>
      </c>
    </row>
    <row r="3684" spans="2:9" ht="12.75">
      <c r="B3684" s="114" t="str">
        <f>INDEX(SUM!D:D,MATCH(SUM!$F$3,SUM!B:B,0),0)</f>
        <v>P085</v>
      </c>
      <c r="E3684" s="116">
        <v>2020</v>
      </c>
      <c r="F3684" s="112" t="s">
        <v>9851</v>
      </c>
      <c r="G3684" s="117" t="s">
        <v>16151</v>
      </c>
      <c r="H3684" s="114" t="s">
        <v>6737</v>
      </c>
      <c r="I3684" s="113">
        <f>'21'!G74</f>
        <v>0</v>
      </c>
    </row>
    <row r="3685" spans="2:9" ht="12.75">
      <c r="B3685" s="114" t="str">
        <f>INDEX(SUM!D:D,MATCH(SUM!$F$3,SUM!B:B,0),0)</f>
        <v>P085</v>
      </c>
      <c r="E3685" s="116">
        <v>2020</v>
      </c>
      <c r="F3685" s="112" t="s">
        <v>9852</v>
      </c>
      <c r="G3685" s="117" t="s">
        <v>16152</v>
      </c>
      <c r="H3685" s="114" t="s">
        <v>6737</v>
      </c>
      <c r="I3685" s="113">
        <f>'21'!G75</f>
        <v>0</v>
      </c>
    </row>
    <row r="3686" spans="2:9" ht="12.75">
      <c r="B3686" s="114" t="str">
        <f>INDEX(SUM!D:D,MATCH(SUM!$F$3,SUM!B:B,0),0)</f>
        <v>P085</v>
      </c>
      <c r="E3686" s="116">
        <v>2020</v>
      </c>
      <c r="F3686" s="112" t="s">
        <v>9853</v>
      </c>
      <c r="G3686" s="117" t="s">
        <v>16153</v>
      </c>
      <c r="H3686" s="114" t="s">
        <v>6737</v>
      </c>
      <c r="I3686" s="113">
        <f>'21'!G76</f>
        <v>0</v>
      </c>
    </row>
    <row r="3687" spans="2:9" ht="12.75">
      <c r="B3687" s="114" t="str">
        <f>INDEX(SUM!D:D,MATCH(SUM!$F$3,SUM!B:B,0),0)</f>
        <v>P085</v>
      </c>
      <c r="E3687" s="116">
        <v>2020</v>
      </c>
      <c r="F3687" s="112" t="s">
        <v>9854</v>
      </c>
      <c r="G3687" s="117" t="s">
        <v>16154</v>
      </c>
      <c r="H3687" s="114" t="s">
        <v>6737</v>
      </c>
      <c r="I3687" s="113">
        <f>'21'!G77</f>
        <v>0</v>
      </c>
    </row>
    <row r="3688" spans="2:9" ht="12.75">
      <c r="B3688" s="114" t="str">
        <f>INDEX(SUM!D:D,MATCH(SUM!$F$3,SUM!B:B,0),0)</f>
        <v>P085</v>
      </c>
      <c r="E3688" s="116">
        <v>2020</v>
      </c>
      <c r="F3688" s="112" t="s">
        <v>9855</v>
      </c>
      <c r="G3688" s="117" t="s">
        <v>16155</v>
      </c>
      <c r="H3688" s="114" t="s">
        <v>6737</v>
      </c>
      <c r="I3688" s="113">
        <f>'21'!G78</f>
        <v>0</v>
      </c>
    </row>
    <row r="3689" spans="2:9" ht="12.75">
      <c r="B3689" s="114" t="str">
        <f>INDEX(SUM!D:D,MATCH(SUM!$F$3,SUM!B:B,0),0)</f>
        <v>P085</v>
      </c>
      <c r="E3689" s="116">
        <v>2020</v>
      </c>
      <c r="F3689" s="112" t="s">
        <v>9856</v>
      </c>
      <c r="G3689" s="117" t="s">
        <v>16156</v>
      </c>
      <c r="H3689" s="114" t="s">
        <v>6737</v>
      </c>
      <c r="I3689" s="113">
        <f>'21'!G79</f>
        <v>0</v>
      </c>
    </row>
    <row r="3690" spans="2:9" ht="12.75">
      <c r="B3690" s="114" t="str">
        <f>INDEX(SUM!D:D,MATCH(SUM!$F$3,SUM!B:B,0),0)</f>
        <v>P085</v>
      </c>
      <c r="E3690" s="116">
        <v>2020</v>
      </c>
      <c r="F3690" s="112" t="s">
        <v>9857</v>
      </c>
      <c r="G3690" s="117" t="s">
        <v>16157</v>
      </c>
      <c r="H3690" s="114" t="s">
        <v>6737</v>
      </c>
      <c r="I3690" s="113">
        <f>'21'!G80</f>
        <v>0</v>
      </c>
    </row>
    <row r="3691" spans="2:9" ht="12.75">
      <c r="B3691" s="114" t="str">
        <f>INDEX(SUM!D:D,MATCH(SUM!$F$3,SUM!B:B,0),0)</f>
        <v>P085</v>
      </c>
      <c r="E3691" s="116">
        <v>2020</v>
      </c>
      <c r="F3691" s="112" t="s">
        <v>9858</v>
      </c>
      <c r="G3691" s="117" t="s">
        <v>16158</v>
      </c>
      <c r="H3691" s="114" t="s">
        <v>6737</v>
      </c>
      <c r="I3691" s="113">
        <f>'21'!G81</f>
        <v>0</v>
      </c>
    </row>
    <row r="3692" spans="2:9" ht="12.75">
      <c r="B3692" s="114" t="str">
        <f>INDEX(SUM!D:D,MATCH(SUM!$F$3,SUM!B:B,0),0)</f>
        <v>P085</v>
      </c>
      <c r="E3692" s="116">
        <v>2020</v>
      </c>
      <c r="F3692" s="112" t="s">
        <v>9859</v>
      </c>
      <c r="G3692" s="117" t="s">
        <v>16159</v>
      </c>
      <c r="H3692" s="114" t="s">
        <v>6737</v>
      </c>
      <c r="I3692" s="113">
        <f>'21'!G82</f>
        <v>0</v>
      </c>
    </row>
    <row r="3693" spans="2:9" ht="12.75">
      <c r="B3693" s="114" t="str">
        <f>INDEX(SUM!D:D,MATCH(SUM!$F$3,SUM!B:B,0),0)</f>
        <v>P085</v>
      </c>
      <c r="E3693" s="116">
        <v>2020</v>
      </c>
      <c r="F3693" s="112" t="s">
        <v>9860</v>
      </c>
      <c r="G3693" s="117" t="s">
        <v>16160</v>
      </c>
      <c r="H3693" s="114" t="s">
        <v>6737</v>
      </c>
      <c r="I3693" s="113">
        <f>'21'!G83</f>
        <v>0</v>
      </c>
    </row>
    <row r="3694" spans="2:9" ht="12.75">
      <c r="B3694" s="114" t="str">
        <f>INDEX(SUM!D:D,MATCH(SUM!$F$3,SUM!B:B,0),0)</f>
        <v>P085</v>
      </c>
      <c r="E3694" s="116">
        <v>2020</v>
      </c>
      <c r="F3694" s="112" t="s">
        <v>9861</v>
      </c>
      <c r="G3694" s="117" t="s">
        <v>16161</v>
      </c>
      <c r="H3694" s="114" t="s">
        <v>6737</v>
      </c>
      <c r="I3694" s="113">
        <f>'21'!G84</f>
        <v>0</v>
      </c>
    </row>
    <row r="3695" spans="2:9" ht="12.75">
      <c r="B3695" s="114" t="str">
        <f>INDEX(SUM!D:D,MATCH(SUM!$F$3,SUM!B:B,0),0)</f>
        <v>P085</v>
      </c>
      <c r="E3695" s="116">
        <v>2020</v>
      </c>
      <c r="F3695" s="112" t="s">
        <v>9862</v>
      </c>
      <c r="G3695" s="117" t="s">
        <v>16162</v>
      </c>
      <c r="H3695" s="114" t="s">
        <v>6737</v>
      </c>
      <c r="I3695" s="113">
        <f>'21'!G85</f>
        <v>0</v>
      </c>
    </row>
    <row r="3696" spans="2:9" ht="12.75">
      <c r="B3696" s="114" t="str">
        <f>INDEX(SUM!D:D,MATCH(SUM!$F$3,SUM!B:B,0),0)</f>
        <v>P085</v>
      </c>
      <c r="E3696" s="116">
        <v>2020</v>
      </c>
      <c r="F3696" s="112" t="s">
        <v>9863</v>
      </c>
      <c r="G3696" s="117" t="s">
        <v>16163</v>
      </c>
      <c r="H3696" s="114" t="s">
        <v>6737</v>
      </c>
      <c r="I3696" s="113">
        <f>'21'!G86</f>
        <v>0</v>
      </c>
    </row>
    <row r="3697" spans="2:9" ht="12.75">
      <c r="B3697" s="114" t="str">
        <f>INDEX(SUM!D:D,MATCH(SUM!$F$3,SUM!B:B,0),0)</f>
        <v>P085</v>
      </c>
      <c r="E3697" s="116">
        <v>2020</v>
      </c>
      <c r="F3697" s="112" t="s">
        <v>9864</v>
      </c>
      <c r="G3697" s="117" t="s">
        <v>16164</v>
      </c>
      <c r="H3697" s="114" t="s">
        <v>6737</v>
      </c>
      <c r="I3697" s="113">
        <f>'21'!G87</f>
        <v>0</v>
      </c>
    </row>
    <row r="3698" spans="2:9" ht="12.75">
      <c r="B3698" s="114" t="str">
        <f>INDEX(SUM!D:D,MATCH(SUM!$F$3,SUM!B:B,0),0)</f>
        <v>P085</v>
      </c>
      <c r="E3698" s="116">
        <v>2020</v>
      </c>
      <c r="F3698" s="112" t="s">
        <v>9865</v>
      </c>
      <c r="G3698" s="117" t="s">
        <v>16165</v>
      </c>
      <c r="H3698" s="114" t="s">
        <v>6737</v>
      </c>
      <c r="I3698" s="113">
        <f>'21'!G88</f>
        <v>0</v>
      </c>
    </row>
    <row r="3699" spans="2:9" ht="12.75">
      <c r="B3699" s="114" t="str">
        <f>INDEX(SUM!D:D,MATCH(SUM!$F$3,SUM!B:B,0),0)</f>
        <v>P085</v>
      </c>
      <c r="E3699" s="116">
        <v>2020</v>
      </c>
      <c r="F3699" s="112" t="s">
        <v>9866</v>
      </c>
      <c r="G3699" s="117" t="s">
        <v>16166</v>
      </c>
      <c r="H3699" s="114" t="s">
        <v>6737</v>
      </c>
      <c r="I3699" s="113">
        <f>'21'!G89</f>
        <v>0</v>
      </c>
    </row>
    <row r="3700" spans="2:9" ht="12.75">
      <c r="B3700" s="114" t="str">
        <f>INDEX(SUM!D:D,MATCH(SUM!$F$3,SUM!B:B,0),0)</f>
        <v>P085</v>
      </c>
      <c r="E3700" s="116">
        <v>2020</v>
      </c>
      <c r="F3700" s="112" t="s">
        <v>9867</v>
      </c>
      <c r="G3700" s="117" t="s">
        <v>16167</v>
      </c>
      <c r="H3700" s="114" t="s">
        <v>6737</v>
      </c>
      <c r="I3700" s="113">
        <f>'21'!G90</f>
        <v>0</v>
      </c>
    </row>
    <row r="3701" spans="2:9" ht="12.75">
      <c r="B3701" s="114" t="str">
        <f>INDEX(SUM!D:D,MATCH(SUM!$F$3,SUM!B:B,0),0)</f>
        <v>P085</v>
      </c>
      <c r="E3701" s="116">
        <v>2020</v>
      </c>
      <c r="F3701" s="112" t="s">
        <v>9868</v>
      </c>
      <c r="G3701" s="117" t="s">
        <v>16168</v>
      </c>
      <c r="H3701" s="114" t="s">
        <v>6737</v>
      </c>
      <c r="I3701" s="113">
        <f>'21'!G91</f>
        <v>0</v>
      </c>
    </row>
    <row r="3702" spans="2:9" ht="12.75">
      <c r="B3702" s="114" t="str">
        <f>INDEX(SUM!D:D,MATCH(SUM!$F$3,SUM!B:B,0),0)</f>
        <v>P085</v>
      </c>
      <c r="E3702" s="116">
        <v>2020</v>
      </c>
      <c r="F3702" s="112" t="s">
        <v>9869</v>
      </c>
      <c r="G3702" s="117" t="s">
        <v>16169</v>
      </c>
      <c r="H3702" s="114" t="s">
        <v>6737</v>
      </c>
      <c r="I3702" s="113">
        <f>'21'!G92</f>
        <v>0</v>
      </c>
    </row>
    <row r="3703" spans="2:9" ht="12.75">
      <c r="B3703" s="114" t="str">
        <f>INDEX(SUM!D:D,MATCH(SUM!$F$3,SUM!B:B,0),0)</f>
        <v>P085</v>
      </c>
      <c r="E3703" s="116">
        <v>2020</v>
      </c>
      <c r="F3703" s="112" t="s">
        <v>9870</v>
      </c>
      <c r="G3703" s="117" t="s">
        <v>16170</v>
      </c>
      <c r="H3703" s="114" t="s">
        <v>6737</v>
      </c>
      <c r="I3703" s="113">
        <f>'21'!G93</f>
        <v>0</v>
      </c>
    </row>
    <row r="3704" spans="2:9" ht="12.75">
      <c r="B3704" s="114" t="str">
        <f>INDEX(SUM!D:D,MATCH(SUM!$F$3,SUM!B:B,0),0)</f>
        <v>P085</v>
      </c>
      <c r="E3704" s="116">
        <v>2020</v>
      </c>
      <c r="F3704" s="112" t="s">
        <v>9871</v>
      </c>
      <c r="G3704" s="117" t="s">
        <v>16171</v>
      </c>
      <c r="H3704" s="114" t="s">
        <v>6737</v>
      </c>
      <c r="I3704" s="113">
        <f>'21'!G94</f>
        <v>0</v>
      </c>
    </row>
    <row r="3705" spans="2:9" ht="12.75">
      <c r="B3705" s="114" t="str">
        <f>INDEX(SUM!D:D,MATCH(SUM!$F$3,SUM!B:B,0),0)</f>
        <v>P085</v>
      </c>
      <c r="E3705" s="116">
        <v>2020</v>
      </c>
      <c r="F3705" s="112" t="s">
        <v>9872</v>
      </c>
      <c r="G3705" s="117" t="s">
        <v>16172</v>
      </c>
      <c r="H3705" s="114" t="s">
        <v>6737</v>
      </c>
      <c r="I3705" s="113">
        <f>'21'!G95</f>
        <v>0</v>
      </c>
    </row>
    <row r="3706" spans="2:9" ht="12.75">
      <c r="B3706" s="114" t="str">
        <f>INDEX(SUM!D:D,MATCH(SUM!$F$3,SUM!B:B,0),0)</f>
        <v>P085</v>
      </c>
      <c r="E3706" s="116">
        <v>2020</v>
      </c>
      <c r="F3706" s="112" t="s">
        <v>9873</v>
      </c>
      <c r="G3706" s="117" t="s">
        <v>16173</v>
      </c>
      <c r="H3706" s="114" t="s">
        <v>6737</v>
      </c>
      <c r="I3706" s="113">
        <f>'21'!G96</f>
        <v>0</v>
      </c>
    </row>
    <row r="3707" spans="2:9" ht="12.75">
      <c r="B3707" s="114" t="str">
        <f>INDEX(SUM!D:D,MATCH(SUM!$F$3,SUM!B:B,0),0)</f>
        <v>P085</v>
      </c>
      <c r="E3707" s="116">
        <v>2020</v>
      </c>
      <c r="F3707" s="112" t="s">
        <v>9874</v>
      </c>
      <c r="G3707" s="117" t="s">
        <v>16174</v>
      </c>
      <c r="H3707" s="114" t="s">
        <v>6737</v>
      </c>
      <c r="I3707" s="113">
        <f>'21'!G97</f>
        <v>0</v>
      </c>
    </row>
    <row r="3708" spans="2:9" ht="12.75">
      <c r="B3708" s="114" t="str">
        <f>INDEX(SUM!D:D,MATCH(SUM!$F$3,SUM!B:B,0),0)</f>
        <v>P085</v>
      </c>
      <c r="E3708" s="116">
        <v>2020</v>
      </c>
      <c r="F3708" s="112" t="s">
        <v>9875</v>
      </c>
      <c r="G3708" s="117" t="s">
        <v>16175</v>
      </c>
      <c r="H3708" s="114" t="s">
        <v>6737</v>
      </c>
      <c r="I3708" s="113">
        <f>'21'!G98</f>
        <v>0</v>
      </c>
    </row>
    <row r="3709" spans="2:9" ht="12.75">
      <c r="B3709" s="114" t="str">
        <f>INDEX(SUM!D:D,MATCH(SUM!$F$3,SUM!B:B,0),0)</f>
        <v>P085</v>
      </c>
      <c r="E3709" s="116">
        <v>2020</v>
      </c>
      <c r="F3709" s="112" t="s">
        <v>9876</v>
      </c>
      <c r="G3709" s="117" t="s">
        <v>16176</v>
      </c>
      <c r="H3709" s="114" t="s">
        <v>6737</v>
      </c>
      <c r="I3709" s="113">
        <f>'21'!G99</f>
        <v>0</v>
      </c>
    </row>
    <row r="3710" spans="2:9" ht="12.75">
      <c r="B3710" s="114" t="str">
        <f>INDEX(SUM!D:D,MATCH(SUM!$F$3,SUM!B:B,0),0)</f>
        <v>P085</v>
      </c>
      <c r="E3710" s="116">
        <v>2020</v>
      </c>
      <c r="F3710" s="112" t="s">
        <v>9877</v>
      </c>
      <c r="G3710" s="117" t="s">
        <v>16177</v>
      </c>
      <c r="H3710" s="114" t="s">
        <v>6737</v>
      </c>
      <c r="I3710" s="113">
        <f>'21'!G100</f>
        <v>0</v>
      </c>
    </row>
    <row r="3711" spans="2:9" ht="12.75">
      <c r="B3711" s="114" t="str">
        <f>INDEX(SUM!D:D,MATCH(SUM!$F$3,SUM!B:B,0),0)</f>
        <v>P085</v>
      </c>
      <c r="E3711" s="116">
        <v>2020</v>
      </c>
      <c r="F3711" s="112" t="s">
        <v>9878</v>
      </c>
      <c r="G3711" s="117" t="s">
        <v>16178</v>
      </c>
      <c r="H3711" s="114" t="s">
        <v>6738</v>
      </c>
      <c r="I3711" s="113">
        <f>'21'!H11</f>
        <v>118</v>
      </c>
    </row>
    <row r="3712" spans="2:9" ht="12.75">
      <c r="B3712" s="114" t="str">
        <f>INDEX(SUM!D:D,MATCH(SUM!$F$3,SUM!B:B,0),0)</f>
        <v>P085</v>
      </c>
      <c r="E3712" s="116">
        <v>2020</v>
      </c>
      <c r="F3712" s="112" t="s">
        <v>9879</v>
      </c>
      <c r="G3712" s="117" t="s">
        <v>16179</v>
      </c>
      <c r="H3712" s="114" t="s">
        <v>6738</v>
      </c>
      <c r="I3712" s="113">
        <f>'21'!H12</f>
        <v>0</v>
      </c>
    </row>
    <row r="3713" spans="2:9" ht="12.75">
      <c r="B3713" s="114" t="str">
        <f>INDEX(SUM!D:D,MATCH(SUM!$F$3,SUM!B:B,0),0)</f>
        <v>P085</v>
      </c>
      <c r="E3713" s="116">
        <v>2020</v>
      </c>
      <c r="F3713" s="112" t="s">
        <v>9880</v>
      </c>
      <c r="G3713" s="117" t="s">
        <v>16180</v>
      </c>
      <c r="H3713" s="114" t="s">
        <v>6738</v>
      </c>
      <c r="I3713" s="113">
        <f>'21'!H13</f>
        <v>0</v>
      </c>
    </row>
    <row r="3714" spans="2:9" ht="12.75">
      <c r="B3714" s="114" t="str">
        <f>INDEX(SUM!D:D,MATCH(SUM!$F$3,SUM!B:B,0),0)</f>
        <v>P085</v>
      </c>
      <c r="E3714" s="116">
        <v>2020</v>
      </c>
      <c r="F3714" s="112" t="s">
        <v>9881</v>
      </c>
      <c r="G3714" s="117" t="s">
        <v>16181</v>
      </c>
      <c r="H3714" s="114" t="s">
        <v>6738</v>
      </c>
      <c r="I3714" s="113">
        <f>'21'!H14</f>
        <v>0</v>
      </c>
    </row>
    <row r="3715" spans="2:9" ht="12.75">
      <c r="B3715" s="114" t="str">
        <f>INDEX(SUM!D:D,MATCH(SUM!$F$3,SUM!B:B,0),0)</f>
        <v>P085</v>
      </c>
      <c r="E3715" s="116">
        <v>2020</v>
      </c>
      <c r="F3715" s="112" t="s">
        <v>9882</v>
      </c>
      <c r="G3715" s="117" t="s">
        <v>16182</v>
      </c>
      <c r="H3715" s="114" t="s">
        <v>6738</v>
      </c>
      <c r="I3715" s="113">
        <f>'21'!H15</f>
        <v>0</v>
      </c>
    </row>
    <row r="3716" spans="2:9" ht="12.75">
      <c r="B3716" s="114" t="str">
        <f>INDEX(SUM!D:D,MATCH(SUM!$F$3,SUM!B:B,0),0)</f>
        <v>P085</v>
      </c>
      <c r="E3716" s="116">
        <v>2020</v>
      </c>
      <c r="F3716" s="112" t="s">
        <v>9883</v>
      </c>
      <c r="G3716" s="117" t="s">
        <v>16183</v>
      </c>
      <c r="H3716" s="114" t="s">
        <v>6738</v>
      </c>
      <c r="I3716" s="113">
        <f>'21'!H16</f>
        <v>0</v>
      </c>
    </row>
    <row r="3717" spans="2:9" ht="12.75">
      <c r="B3717" s="114" t="str">
        <f>INDEX(SUM!D:D,MATCH(SUM!$F$3,SUM!B:B,0),0)</f>
        <v>P085</v>
      </c>
      <c r="E3717" s="116">
        <v>2020</v>
      </c>
      <c r="F3717" s="112" t="s">
        <v>9884</v>
      </c>
      <c r="G3717" s="117" t="s">
        <v>16184</v>
      </c>
      <c r="H3717" s="114" t="s">
        <v>6738</v>
      </c>
      <c r="I3717" s="113">
        <f>'21'!H17</f>
        <v>0</v>
      </c>
    </row>
    <row r="3718" spans="2:9" ht="12.75">
      <c r="B3718" s="114" t="str">
        <f>INDEX(SUM!D:D,MATCH(SUM!$F$3,SUM!B:B,0),0)</f>
        <v>P085</v>
      </c>
      <c r="E3718" s="116">
        <v>2020</v>
      </c>
      <c r="F3718" s="112" t="s">
        <v>9885</v>
      </c>
      <c r="G3718" s="117" t="s">
        <v>16185</v>
      </c>
      <c r="H3718" s="114" t="s">
        <v>6738</v>
      </c>
      <c r="I3718" s="113">
        <f>'21'!H18</f>
        <v>0</v>
      </c>
    </row>
    <row r="3719" spans="2:9" ht="12.75">
      <c r="B3719" s="114" t="str">
        <f>INDEX(SUM!D:D,MATCH(SUM!$F$3,SUM!B:B,0),0)</f>
        <v>P085</v>
      </c>
      <c r="E3719" s="116">
        <v>2020</v>
      </c>
      <c r="F3719" s="112" t="s">
        <v>9886</v>
      </c>
      <c r="G3719" s="117" t="s">
        <v>16186</v>
      </c>
      <c r="H3719" s="114" t="s">
        <v>6738</v>
      </c>
      <c r="I3719" s="113">
        <f>'21'!H19</f>
        <v>0</v>
      </c>
    </row>
    <row r="3720" spans="2:9" ht="12.75">
      <c r="B3720" s="114" t="str">
        <f>INDEX(SUM!D:D,MATCH(SUM!$F$3,SUM!B:B,0),0)</f>
        <v>P085</v>
      </c>
      <c r="E3720" s="116">
        <v>2020</v>
      </c>
      <c r="F3720" s="112" t="s">
        <v>9887</v>
      </c>
      <c r="G3720" s="117" t="s">
        <v>16187</v>
      </c>
      <c r="H3720" s="114" t="s">
        <v>6738</v>
      </c>
      <c r="I3720" s="113">
        <f>'21'!H20</f>
        <v>0</v>
      </c>
    </row>
    <row r="3721" spans="2:9" ht="12.75">
      <c r="B3721" s="114" t="str">
        <f>INDEX(SUM!D:D,MATCH(SUM!$F$3,SUM!B:B,0),0)</f>
        <v>P085</v>
      </c>
      <c r="E3721" s="116">
        <v>2020</v>
      </c>
      <c r="F3721" s="112" t="s">
        <v>9888</v>
      </c>
      <c r="G3721" s="117" t="s">
        <v>16188</v>
      </c>
      <c r="H3721" s="114" t="s">
        <v>6738</v>
      </c>
      <c r="I3721" s="113">
        <f>'21'!H21</f>
        <v>0</v>
      </c>
    </row>
    <row r="3722" spans="2:9" ht="12.75">
      <c r="B3722" s="114" t="str">
        <f>INDEX(SUM!D:D,MATCH(SUM!$F$3,SUM!B:B,0),0)</f>
        <v>P085</v>
      </c>
      <c r="E3722" s="116">
        <v>2020</v>
      </c>
      <c r="F3722" s="112" t="s">
        <v>9889</v>
      </c>
      <c r="G3722" s="117" t="s">
        <v>16189</v>
      </c>
      <c r="H3722" s="114" t="s">
        <v>6738</v>
      </c>
      <c r="I3722" s="113">
        <f>'21'!H22</f>
        <v>0</v>
      </c>
    </row>
    <row r="3723" spans="2:9" ht="12.75">
      <c r="B3723" s="114" t="str">
        <f>INDEX(SUM!D:D,MATCH(SUM!$F$3,SUM!B:B,0),0)</f>
        <v>P085</v>
      </c>
      <c r="E3723" s="116">
        <v>2020</v>
      </c>
      <c r="F3723" s="112" t="s">
        <v>9890</v>
      </c>
      <c r="G3723" s="117" t="s">
        <v>16190</v>
      </c>
      <c r="H3723" s="114" t="s">
        <v>6738</v>
      </c>
      <c r="I3723" s="113">
        <f>'21'!H23</f>
        <v>0</v>
      </c>
    </row>
    <row r="3724" spans="2:9" ht="12.75">
      <c r="B3724" s="114" t="str">
        <f>INDEX(SUM!D:D,MATCH(SUM!$F$3,SUM!B:B,0),0)</f>
        <v>P085</v>
      </c>
      <c r="E3724" s="116">
        <v>2020</v>
      </c>
      <c r="F3724" s="112" t="s">
        <v>9891</v>
      </c>
      <c r="G3724" s="117" t="s">
        <v>16191</v>
      </c>
      <c r="H3724" s="114" t="s">
        <v>6738</v>
      </c>
      <c r="I3724" s="113">
        <f>'21'!H24</f>
        <v>0</v>
      </c>
    </row>
    <row r="3725" spans="2:9" ht="12.75">
      <c r="B3725" s="114" t="str">
        <f>INDEX(SUM!D:D,MATCH(SUM!$F$3,SUM!B:B,0),0)</f>
        <v>P085</v>
      </c>
      <c r="E3725" s="116">
        <v>2020</v>
      </c>
      <c r="F3725" s="112" t="s">
        <v>9892</v>
      </c>
      <c r="G3725" s="117" t="s">
        <v>16192</v>
      </c>
      <c r="H3725" s="114" t="s">
        <v>6738</v>
      </c>
      <c r="I3725" s="113">
        <f>'21'!H25</f>
        <v>0</v>
      </c>
    </row>
    <row r="3726" spans="2:9" ht="12.75">
      <c r="B3726" s="114" t="str">
        <f>INDEX(SUM!D:D,MATCH(SUM!$F$3,SUM!B:B,0),0)</f>
        <v>P085</v>
      </c>
      <c r="E3726" s="116">
        <v>2020</v>
      </c>
      <c r="F3726" s="112" t="s">
        <v>9893</v>
      </c>
      <c r="G3726" s="117" t="s">
        <v>16193</v>
      </c>
      <c r="H3726" s="114" t="s">
        <v>6738</v>
      </c>
      <c r="I3726" s="113">
        <f>'21'!H26</f>
        <v>0</v>
      </c>
    </row>
    <row r="3727" spans="2:9" ht="12.75">
      <c r="B3727" s="114" t="str">
        <f>INDEX(SUM!D:D,MATCH(SUM!$F$3,SUM!B:B,0),0)</f>
        <v>P085</v>
      </c>
      <c r="E3727" s="116">
        <v>2020</v>
      </c>
      <c r="F3727" s="112" t="s">
        <v>9894</v>
      </c>
      <c r="G3727" s="117" t="s">
        <v>16194</v>
      </c>
      <c r="H3727" s="114" t="s">
        <v>6738</v>
      </c>
      <c r="I3727" s="113">
        <f>'21'!H27</f>
        <v>0</v>
      </c>
    </row>
    <row r="3728" spans="2:9" ht="12.75">
      <c r="B3728" s="114" t="str">
        <f>INDEX(SUM!D:D,MATCH(SUM!$F$3,SUM!B:B,0),0)</f>
        <v>P085</v>
      </c>
      <c r="E3728" s="116">
        <v>2020</v>
      </c>
      <c r="F3728" s="112" t="s">
        <v>9895</v>
      </c>
      <c r="G3728" s="117" t="s">
        <v>16195</v>
      </c>
      <c r="H3728" s="114" t="s">
        <v>6738</v>
      </c>
      <c r="I3728" s="113">
        <f>'21'!H28</f>
        <v>0</v>
      </c>
    </row>
    <row r="3729" spans="2:9" ht="12.75">
      <c r="B3729" s="114" t="str">
        <f>INDEX(SUM!D:D,MATCH(SUM!$F$3,SUM!B:B,0),0)</f>
        <v>P085</v>
      </c>
      <c r="E3729" s="116">
        <v>2020</v>
      </c>
      <c r="F3729" s="112" t="s">
        <v>9896</v>
      </c>
      <c r="G3729" s="117" t="s">
        <v>16196</v>
      </c>
      <c r="H3729" s="114" t="s">
        <v>6738</v>
      </c>
      <c r="I3729" s="113">
        <f>'21'!H29</f>
        <v>0</v>
      </c>
    </row>
    <row r="3730" spans="2:9" ht="12.75">
      <c r="B3730" s="114" t="str">
        <f>INDEX(SUM!D:D,MATCH(SUM!$F$3,SUM!B:B,0),0)</f>
        <v>P085</v>
      </c>
      <c r="E3730" s="116">
        <v>2020</v>
      </c>
      <c r="F3730" s="112" t="s">
        <v>9897</v>
      </c>
      <c r="G3730" s="117" t="s">
        <v>16197</v>
      </c>
      <c r="H3730" s="114" t="s">
        <v>6738</v>
      </c>
      <c r="I3730" s="113">
        <f>'21'!H30</f>
        <v>0</v>
      </c>
    </row>
    <row r="3731" spans="2:9" ht="12.75">
      <c r="B3731" s="114" t="str">
        <f>INDEX(SUM!D:D,MATCH(SUM!$F$3,SUM!B:B,0),0)</f>
        <v>P085</v>
      </c>
      <c r="E3731" s="116">
        <v>2020</v>
      </c>
      <c r="F3731" s="112" t="s">
        <v>9898</v>
      </c>
      <c r="G3731" s="117" t="s">
        <v>16198</v>
      </c>
      <c r="H3731" s="114" t="s">
        <v>6738</v>
      </c>
      <c r="I3731" s="113">
        <f>'21'!H31</f>
        <v>0</v>
      </c>
    </row>
    <row r="3732" spans="2:9" ht="12.75">
      <c r="B3732" s="114" t="str">
        <f>INDEX(SUM!D:D,MATCH(SUM!$F$3,SUM!B:B,0),0)</f>
        <v>P085</v>
      </c>
      <c r="E3732" s="116">
        <v>2020</v>
      </c>
      <c r="F3732" s="112" t="s">
        <v>9899</v>
      </c>
      <c r="G3732" s="117" t="s">
        <v>16199</v>
      </c>
      <c r="H3732" s="114" t="s">
        <v>6738</v>
      </c>
      <c r="I3732" s="113">
        <f>'21'!H32</f>
        <v>0</v>
      </c>
    </row>
    <row r="3733" spans="2:9" ht="12.75">
      <c r="B3733" s="114" t="str">
        <f>INDEX(SUM!D:D,MATCH(SUM!$F$3,SUM!B:B,0),0)</f>
        <v>P085</v>
      </c>
      <c r="E3733" s="116">
        <v>2020</v>
      </c>
      <c r="F3733" s="112" t="s">
        <v>9900</v>
      </c>
      <c r="G3733" s="117" t="s">
        <v>16200</v>
      </c>
      <c r="H3733" s="114" t="s">
        <v>6738</v>
      </c>
      <c r="I3733" s="113">
        <f>'21'!H33</f>
        <v>0</v>
      </c>
    </row>
    <row r="3734" spans="2:9" ht="12.75">
      <c r="B3734" s="114" t="str">
        <f>INDEX(SUM!D:D,MATCH(SUM!$F$3,SUM!B:B,0),0)</f>
        <v>P085</v>
      </c>
      <c r="E3734" s="116">
        <v>2020</v>
      </c>
      <c r="F3734" s="112" t="s">
        <v>9901</v>
      </c>
      <c r="G3734" s="117" t="s">
        <v>16201</v>
      </c>
      <c r="H3734" s="114" t="s">
        <v>6738</v>
      </c>
      <c r="I3734" s="113">
        <f>'21'!H34</f>
        <v>0</v>
      </c>
    </row>
    <row r="3735" spans="2:9" ht="12.75">
      <c r="B3735" s="114" t="str">
        <f>INDEX(SUM!D:D,MATCH(SUM!$F$3,SUM!B:B,0),0)</f>
        <v>P085</v>
      </c>
      <c r="E3735" s="116">
        <v>2020</v>
      </c>
      <c r="F3735" s="112" t="s">
        <v>9902</v>
      </c>
      <c r="G3735" s="117" t="s">
        <v>16202</v>
      </c>
      <c r="H3735" s="114" t="s">
        <v>6738</v>
      </c>
      <c r="I3735" s="113">
        <f>'21'!H35</f>
        <v>0</v>
      </c>
    </row>
    <row r="3736" spans="2:9" ht="12.75">
      <c r="B3736" s="114" t="str">
        <f>INDEX(SUM!D:D,MATCH(SUM!$F$3,SUM!B:B,0),0)</f>
        <v>P085</v>
      </c>
      <c r="E3736" s="116">
        <v>2020</v>
      </c>
      <c r="F3736" s="112" t="s">
        <v>9903</v>
      </c>
      <c r="G3736" s="117" t="s">
        <v>16203</v>
      </c>
      <c r="H3736" s="114" t="s">
        <v>6738</v>
      </c>
      <c r="I3736" s="113">
        <f>'21'!H36</f>
        <v>0</v>
      </c>
    </row>
    <row r="3737" spans="2:9" ht="12.75">
      <c r="B3737" s="114" t="str">
        <f>INDEX(SUM!D:D,MATCH(SUM!$F$3,SUM!B:B,0),0)</f>
        <v>P085</v>
      </c>
      <c r="E3737" s="116">
        <v>2020</v>
      </c>
      <c r="F3737" s="112" t="s">
        <v>9904</v>
      </c>
      <c r="G3737" s="117" t="s">
        <v>16204</v>
      </c>
      <c r="H3737" s="114" t="s">
        <v>6738</v>
      </c>
      <c r="I3737" s="113">
        <f>'21'!H37</f>
        <v>0</v>
      </c>
    </row>
    <row r="3738" spans="2:9" ht="12.75">
      <c r="B3738" s="114" t="str">
        <f>INDEX(SUM!D:D,MATCH(SUM!$F$3,SUM!B:B,0),0)</f>
        <v>P085</v>
      </c>
      <c r="E3738" s="116">
        <v>2020</v>
      </c>
      <c r="F3738" s="112" t="s">
        <v>9905</v>
      </c>
      <c r="G3738" s="117" t="s">
        <v>16205</v>
      </c>
      <c r="H3738" s="114" t="s">
        <v>6738</v>
      </c>
      <c r="I3738" s="113">
        <f>'21'!H38</f>
        <v>0</v>
      </c>
    </row>
    <row r="3739" spans="2:9" ht="12.75">
      <c r="B3739" s="114" t="str">
        <f>INDEX(SUM!D:D,MATCH(SUM!$F$3,SUM!B:B,0),0)</f>
        <v>P085</v>
      </c>
      <c r="E3739" s="116">
        <v>2020</v>
      </c>
      <c r="F3739" s="112" t="s">
        <v>9906</v>
      </c>
      <c r="G3739" s="117" t="s">
        <v>16206</v>
      </c>
      <c r="H3739" s="114" t="s">
        <v>6738</v>
      </c>
      <c r="I3739" s="113">
        <f>'21'!H39</f>
        <v>0</v>
      </c>
    </row>
    <row r="3740" spans="2:9" ht="12.75">
      <c r="B3740" s="114" t="str">
        <f>INDEX(SUM!D:D,MATCH(SUM!$F$3,SUM!B:B,0),0)</f>
        <v>P085</v>
      </c>
      <c r="E3740" s="116">
        <v>2020</v>
      </c>
      <c r="F3740" s="112" t="s">
        <v>9907</v>
      </c>
      <c r="G3740" s="117" t="s">
        <v>16207</v>
      </c>
      <c r="H3740" s="114" t="s">
        <v>6738</v>
      </c>
      <c r="I3740" s="113">
        <f>'21'!H40</f>
        <v>0</v>
      </c>
    </row>
    <row r="3741" spans="2:9" ht="12.75">
      <c r="B3741" s="114" t="str">
        <f>INDEX(SUM!D:D,MATCH(SUM!$F$3,SUM!B:B,0),0)</f>
        <v>P085</v>
      </c>
      <c r="E3741" s="116">
        <v>2020</v>
      </c>
      <c r="F3741" s="112" t="s">
        <v>9908</v>
      </c>
      <c r="G3741" s="117" t="s">
        <v>16208</v>
      </c>
      <c r="H3741" s="114" t="s">
        <v>6738</v>
      </c>
      <c r="I3741" s="113">
        <f>'21'!H41</f>
        <v>0</v>
      </c>
    </row>
    <row r="3742" spans="2:9" ht="12.75">
      <c r="B3742" s="114" t="str">
        <f>INDEX(SUM!D:D,MATCH(SUM!$F$3,SUM!B:B,0),0)</f>
        <v>P085</v>
      </c>
      <c r="E3742" s="116">
        <v>2020</v>
      </c>
      <c r="F3742" s="112" t="s">
        <v>9909</v>
      </c>
      <c r="G3742" s="117" t="s">
        <v>16209</v>
      </c>
      <c r="H3742" s="114" t="s">
        <v>6738</v>
      </c>
      <c r="I3742" s="113">
        <f>'21'!H42</f>
        <v>0</v>
      </c>
    </row>
    <row r="3743" spans="2:9" ht="12.75">
      <c r="B3743" s="114" t="str">
        <f>INDEX(SUM!D:D,MATCH(SUM!$F$3,SUM!B:B,0),0)</f>
        <v>P085</v>
      </c>
      <c r="E3743" s="116">
        <v>2020</v>
      </c>
      <c r="F3743" s="112" t="s">
        <v>9910</v>
      </c>
      <c r="G3743" s="117" t="s">
        <v>16210</v>
      </c>
      <c r="H3743" s="114" t="s">
        <v>6738</v>
      </c>
      <c r="I3743" s="113">
        <f>'21'!H43</f>
        <v>0</v>
      </c>
    </row>
    <row r="3744" spans="2:9" ht="12.75">
      <c r="B3744" s="114" t="str">
        <f>INDEX(SUM!D:D,MATCH(SUM!$F$3,SUM!B:B,0),0)</f>
        <v>P085</v>
      </c>
      <c r="E3744" s="116">
        <v>2020</v>
      </c>
      <c r="F3744" s="112" t="s">
        <v>9911</v>
      </c>
      <c r="G3744" s="117" t="s">
        <v>16211</v>
      </c>
      <c r="H3744" s="114" t="s">
        <v>6738</v>
      </c>
      <c r="I3744" s="113">
        <f>'21'!H44</f>
        <v>0</v>
      </c>
    </row>
    <row r="3745" spans="2:9" ht="12.75">
      <c r="B3745" s="114" t="str">
        <f>INDEX(SUM!D:D,MATCH(SUM!$F$3,SUM!B:B,0),0)</f>
        <v>P085</v>
      </c>
      <c r="E3745" s="116">
        <v>2020</v>
      </c>
      <c r="F3745" s="112" t="s">
        <v>9912</v>
      </c>
      <c r="G3745" s="117" t="s">
        <v>16212</v>
      </c>
      <c r="H3745" s="114" t="s">
        <v>6738</v>
      </c>
      <c r="I3745" s="113">
        <f>'21'!H45</f>
        <v>0</v>
      </c>
    </row>
    <row r="3746" spans="2:9" ht="12.75">
      <c r="B3746" s="114" t="str">
        <f>INDEX(SUM!D:D,MATCH(SUM!$F$3,SUM!B:B,0),0)</f>
        <v>P085</v>
      </c>
      <c r="E3746" s="116">
        <v>2020</v>
      </c>
      <c r="F3746" s="112" t="s">
        <v>9913</v>
      </c>
      <c r="G3746" s="117" t="s">
        <v>16213</v>
      </c>
      <c r="H3746" s="114" t="s">
        <v>6738</v>
      </c>
      <c r="I3746" s="113">
        <f>'21'!H46</f>
        <v>0</v>
      </c>
    </row>
    <row r="3747" spans="2:9" ht="12.75">
      <c r="B3747" s="114" t="str">
        <f>INDEX(SUM!D:D,MATCH(SUM!$F$3,SUM!B:B,0),0)</f>
        <v>P085</v>
      </c>
      <c r="E3747" s="116">
        <v>2020</v>
      </c>
      <c r="F3747" s="112" t="s">
        <v>9914</v>
      </c>
      <c r="G3747" s="117" t="s">
        <v>16214</v>
      </c>
      <c r="H3747" s="114" t="s">
        <v>6738</v>
      </c>
      <c r="I3747" s="113">
        <f>'21'!H47</f>
        <v>0</v>
      </c>
    </row>
    <row r="3748" spans="2:9" ht="12.75">
      <c r="B3748" s="114" t="str">
        <f>INDEX(SUM!D:D,MATCH(SUM!$F$3,SUM!B:B,0),0)</f>
        <v>P085</v>
      </c>
      <c r="E3748" s="116">
        <v>2020</v>
      </c>
      <c r="F3748" s="112" t="s">
        <v>9915</v>
      </c>
      <c r="G3748" s="117" t="s">
        <v>16215</v>
      </c>
      <c r="H3748" s="114" t="s">
        <v>6738</v>
      </c>
      <c r="I3748" s="113">
        <f>'21'!H48</f>
        <v>0</v>
      </c>
    </row>
    <row r="3749" spans="2:9" ht="12.75">
      <c r="B3749" s="114" t="str">
        <f>INDEX(SUM!D:D,MATCH(SUM!$F$3,SUM!B:B,0),0)</f>
        <v>P085</v>
      </c>
      <c r="E3749" s="116">
        <v>2020</v>
      </c>
      <c r="F3749" s="112" t="s">
        <v>9916</v>
      </c>
      <c r="G3749" s="117" t="s">
        <v>16216</v>
      </c>
      <c r="H3749" s="114" t="s">
        <v>6738</v>
      </c>
      <c r="I3749" s="113">
        <f>'21'!H49</f>
        <v>0</v>
      </c>
    </row>
    <row r="3750" spans="2:9" ht="12.75">
      <c r="B3750" s="114" t="str">
        <f>INDEX(SUM!D:D,MATCH(SUM!$F$3,SUM!B:B,0),0)</f>
        <v>P085</v>
      </c>
      <c r="E3750" s="116">
        <v>2020</v>
      </c>
      <c r="F3750" s="112" t="s">
        <v>9917</v>
      </c>
      <c r="G3750" s="117" t="s">
        <v>16217</v>
      </c>
      <c r="H3750" s="114" t="s">
        <v>6738</v>
      </c>
      <c r="I3750" s="113">
        <f>'21'!H50</f>
        <v>0</v>
      </c>
    </row>
    <row r="3751" spans="2:9" ht="12.75">
      <c r="B3751" s="114" t="str">
        <f>INDEX(SUM!D:D,MATCH(SUM!$F$3,SUM!B:B,0),0)</f>
        <v>P085</v>
      </c>
      <c r="E3751" s="116">
        <v>2020</v>
      </c>
      <c r="F3751" s="112" t="s">
        <v>9918</v>
      </c>
      <c r="G3751" s="117" t="s">
        <v>16218</v>
      </c>
      <c r="H3751" s="114" t="s">
        <v>6738</v>
      </c>
      <c r="I3751" s="113">
        <f>'21'!H51</f>
        <v>0</v>
      </c>
    </row>
    <row r="3752" spans="2:9" ht="12.75">
      <c r="B3752" s="114" t="str">
        <f>INDEX(SUM!D:D,MATCH(SUM!$F$3,SUM!B:B,0),0)</f>
        <v>P085</v>
      </c>
      <c r="E3752" s="116">
        <v>2020</v>
      </c>
      <c r="F3752" s="112" t="s">
        <v>9919</v>
      </c>
      <c r="G3752" s="117" t="s">
        <v>16219</v>
      </c>
      <c r="H3752" s="114" t="s">
        <v>6738</v>
      </c>
      <c r="I3752" s="113">
        <f>'21'!H52</f>
        <v>0</v>
      </c>
    </row>
    <row r="3753" spans="2:9" ht="12.75">
      <c r="B3753" s="114" t="str">
        <f>INDEX(SUM!D:D,MATCH(SUM!$F$3,SUM!B:B,0),0)</f>
        <v>P085</v>
      </c>
      <c r="E3753" s="116">
        <v>2020</v>
      </c>
      <c r="F3753" s="112" t="s">
        <v>9920</v>
      </c>
      <c r="G3753" s="117" t="s">
        <v>16220</v>
      </c>
      <c r="H3753" s="114" t="s">
        <v>6738</v>
      </c>
      <c r="I3753" s="113">
        <f>'21'!H53</f>
        <v>0</v>
      </c>
    </row>
    <row r="3754" spans="2:9" ht="12.75">
      <c r="B3754" s="114" t="str">
        <f>INDEX(SUM!D:D,MATCH(SUM!$F$3,SUM!B:B,0),0)</f>
        <v>P085</v>
      </c>
      <c r="E3754" s="116">
        <v>2020</v>
      </c>
      <c r="F3754" s="112" t="s">
        <v>9921</v>
      </c>
      <c r="G3754" s="117" t="s">
        <v>16221</v>
      </c>
      <c r="H3754" s="114" t="s">
        <v>6738</v>
      </c>
      <c r="I3754" s="113">
        <f>'21'!H54</f>
        <v>0</v>
      </c>
    </row>
    <row r="3755" spans="2:9" ht="12.75">
      <c r="B3755" s="114" t="str">
        <f>INDEX(SUM!D:D,MATCH(SUM!$F$3,SUM!B:B,0),0)</f>
        <v>P085</v>
      </c>
      <c r="E3755" s="116">
        <v>2020</v>
      </c>
      <c r="F3755" s="112" t="s">
        <v>9922</v>
      </c>
      <c r="G3755" s="117" t="s">
        <v>16222</v>
      </c>
      <c r="H3755" s="114" t="s">
        <v>6738</v>
      </c>
      <c r="I3755" s="113">
        <f>'21'!H55</f>
        <v>0</v>
      </c>
    </row>
    <row r="3756" spans="2:9" ht="12.75">
      <c r="B3756" s="114" t="str">
        <f>INDEX(SUM!D:D,MATCH(SUM!$F$3,SUM!B:B,0),0)</f>
        <v>P085</v>
      </c>
      <c r="E3756" s="116">
        <v>2020</v>
      </c>
      <c r="F3756" s="112" t="s">
        <v>9923</v>
      </c>
      <c r="G3756" s="117" t="s">
        <v>16223</v>
      </c>
      <c r="H3756" s="114" t="s">
        <v>6738</v>
      </c>
      <c r="I3756" s="113">
        <f>'21'!H56</f>
        <v>0</v>
      </c>
    </row>
    <row r="3757" spans="2:9" ht="12.75">
      <c r="B3757" s="114" t="str">
        <f>INDEX(SUM!D:D,MATCH(SUM!$F$3,SUM!B:B,0),0)</f>
        <v>P085</v>
      </c>
      <c r="E3757" s="116">
        <v>2020</v>
      </c>
      <c r="F3757" s="112" t="s">
        <v>9924</v>
      </c>
      <c r="G3757" s="117" t="s">
        <v>16224</v>
      </c>
      <c r="H3757" s="114" t="s">
        <v>6738</v>
      </c>
      <c r="I3757" s="113">
        <f>'21'!H57</f>
        <v>0</v>
      </c>
    </row>
    <row r="3758" spans="2:9" ht="12.75">
      <c r="B3758" s="114" t="str">
        <f>INDEX(SUM!D:D,MATCH(SUM!$F$3,SUM!B:B,0),0)</f>
        <v>P085</v>
      </c>
      <c r="E3758" s="116">
        <v>2020</v>
      </c>
      <c r="F3758" s="112" t="s">
        <v>9925</v>
      </c>
      <c r="G3758" s="117" t="s">
        <v>16225</v>
      </c>
      <c r="H3758" s="114" t="s">
        <v>6738</v>
      </c>
      <c r="I3758" s="113">
        <f>'21'!H58</f>
        <v>0</v>
      </c>
    </row>
    <row r="3759" spans="2:9" ht="12.75">
      <c r="B3759" s="114" t="str">
        <f>INDEX(SUM!D:D,MATCH(SUM!$F$3,SUM!B:B,0),0)</f>
        <v>P085</v>
      </c>
      <c r="E3759" s="116">
        <v>2020</v>
      </c>
      <c r="F3759" s="112" t="s">
        <v>9926</v>
      </c>
      <c r="G3759" s="117" t="s">
        <v>16226</v>
      </c>
      <c r="H3759" s="114" t="s">
        <v>6738</v>
      </c>
      <c r="I3759" s="113">
        <f>'21'!H59</f>
        <v>0</v>
      </c>
    </row>
    <row r="3760" spans="2:9" ht="12.75">
      <c r="B3760" s="114" t="str">
        <f>INDEX(SUM!D:D,MATCH(SUM!$F$3,SUM!B:B,0),0)</f>
        <v>P085</v>
      </c>
      <c r="E3760" s="116">
        <v>2020</v>
      </c>
      <c r="F3760" s="112" t="s">
        <v>9927</v>
      </c>
      <c r="G3760" s="117" t="s">
        <v>16227</v>
      </c>
      <c r="H3760" s="114" t="s">
        <v>6738</v>
      </c>
      <c r="I3760" s="113">
        <f>'21'!H60</f>
        <v>0</v>
      </c>
    </row>
    <row r="3761" spans="2:9" ht="12.75">
      <c r="B3761" s="114" t="str">
        <f>INDEX(SUM!D:D,MATCH(SUM!$F$3,SUM!B:B,0),0)</f>
        <v>P085</v>
      </c>
      <c r="E3761" s="116">
        <v>2020</v>
      </c>
      <c r="F3761" s="112" t="s">
        <v>9928</v>
      </c>
      <c r="G3761" s="117" t="s">
        <v>16228</v>
      </c>
      <c r="H3761" s="114" t="s">
        <v>6738</v>
      </c>
      <c r="I3761" s="113">
        <f>'21'!H61</f>
        <v>0</v>
      </c>
    </row>
    <row r="3762" spans="2:9" ht="12.75">
      <c r="B3762" s="114" t="str">
        <f>INDEX(SUM!D:D,MATCH(SUM!$F$3,SUM!B:B,0),0)</f>
        <v>P085</v>
      </c>
      <c r="E3762" s="116">
        <v>2020</v>
      </c>
      <c r="F3762" s="112" t="s">
        <v>9929</v>
      </c>
      <c r="G3762" s="117" t="s">
        <v>16229</v>
      </c>
      <c r="H3762" s="114" t="s">
        <v>6738</v>
      </c>
      <c r="I3762" s="113">
        <f>'21'!H62</f>
        <v>0</v>
      </c>
    </row>
    <row r="3763" spans="2:9" ht="12.75">
      <c r="B3763" s="114" t="str">
        <f>INDEX(SUM!D:D,MATCH(SUM!$F$3,SUM!B:B,0),0)</f>
        <v>P085</v>
      </c>
      <c r="E3763" s="116">
        <v>2020</v>
      </c>
      <c r="F3763" s="112" t="s">
        <v>9930</v>
      </c>
      <c r="G3763" s="117" t="s">
        <v>16230</v>
      </c>
      <c r="H3763" s="114" t="s">
        <v>6738</v>
      </c>
      <c r="I3763" s="113">
        <f>'21'!H63</f>
        <v>0</v>
      </c>
    </row>
    <row r="3764" spans="2:9" ht="12.75">
      <c r="B3764" s="114" t="str">
        <f>INDEX(SUM!D:D,MATCH(SUM!$F$3,SUM!B:B,0),0)</f>
        <v>P085</v>
      </c>
      <c r="E3764" s="116">
        <v>2020</v>
      </c>
      <c r="F3764" s="112" t="s">
        <v>9931</v>
      </c>
      <c r="G3764" s="117" t="s">
        <v>16231</v>
      </c>
      <c r="H3764" s="114" t="s">
        <v>6738</v>
      </c>
      <c r="I3764" s="113">
        <f>'21'!H64</f>
        <v>0</v>
      </c>
    </row>
    <row r="3765" spans="2:9" ht="12.75">
      <c r="B3765" s="114" t="str">
        <f>INDEX(SUM!D:D,MATCH(SUM!$F$3,SUM!B:B,0),0)</f>
        <v>P085</v>
      </c>
      <c r="E3765" s="116">
        <v>2020</v>
      </c>
      <c r="F3765" s="112" t="s">
        <v>9932</v>
      </c>
      <c r="G3765" s="117" t="s">
        <v>16232</v>
      </c>
      <c r="H3765" s="114" t="s">
        <v>6738</v>
      </c>
      <c r="I3765" s="113">
        <f>'21'!H65</f>
        <v>0</v>
      </c>
    </row>
    <row r="3766" spans="2:9" ht="12.75">
      <c r="B3766" s="114" t="str">
        <f>INDEX(SUM!D:D,MATCH(SUM!$F$3,SUM!B:B,0),0)</f>
        <v>P085</v>
      </c>
      <c r="E3766" s="116">
        <v>2020</v>
      </c>
      <c r="F3766" s="112" t="s">
        <v>9933</v>
      </c>
      <c r="G3766" s="117" t="s">
        <v>16233</v>
      </c>
      <c r="H3766" s="114" t="s">
        <v>6738</v>
      </c>
      <c r="I3766" s="113">
        <f>'21'!H66</f>
        <v>0</v>
      </c>
    </row>
    <row r="3767" spans="2:9" ht="12.75">
      <c r="B3767" s="114" t="str">
        <f>INDEX(SUM!D:D,MATCH(SUM!$F$3,SUM!B:B,0),0)</f>
        <v>P085</v>
      </c>
      <c r="E3767" s="116">
        <v>2020</v>
      </c>
      <c r="F3767" s="112" t="s">
        <v>9934</v>
      </c>
      <c r="G3767" s="117" t="s">
        <v>16234</v>
      </c>
      <c r="H3767" s="114" t="s">
        <v>6738</v>
      </c>
      <c r="I3767" s="113">
        <f>'21'!H67</f>
        <v>0</v>
      </c>
    </row>
    <row r="3768" spans="2:9" ht="12.75">
      <c r="B3768" s="114" t="str">
        <f>INDEX(SUM!D:D,MATCH(SUM!$F$3,SUM!B:B,0),0)</f>
        <v>P085</v>
      </c>
      <c r="E3768" s="116">
        <v>2020</v>
      </c>
      <c r="F3768" s="112" t="s">
        <v>9935</v>
      </c>
      <c r="G3768" s="117" t="s">
        <v>16235</v>
      </c>
      <c r="H3768" s="114" t="s">
        <v>6738</v>
      </c>
      <c r="I3768" s="113">
        <f>'21'!H68</f>
        <v>0</v>
      </c>
    </row>
    <row r="3769" spans="2:9" ht="12.75">
      <c r="B3769" s="114" t="str">
        <f>INDEX(SUM!D:D,MATCH(SUM!$F$3,SUM!B:B,0),0)</f>
        <v>P085</v>
      </c>
      <c r="E3769" s="116">
        <v>2020</v>
      </c>
      <c r="F3769" s="112" t="s">
        <v>9936</v>
      </c>
      <c r="G3769" s="117" t="s">
        <v>16236</v>
      </c>
      <c r="H3769" s="114" t="s">
        <v>6738</v>
      </c>
      <c r="I3769" s="113">
        <f>'21'!H69</f>
        <v>0</v>
      </c>
    </row>
    <row r="3770" spans="2:9" ht="12.75">
      <c r="B3770" s="114" t="str">
        <f>INDEX(SUM!D:D,MATCH(SUM!$F$3,SUM!B:B,0),0)</f>
        <v>P085</v>
      </c>
      <c r="E3770" s="116">
        <v>2020</v>
      </c>
      <c r="F3770" s="112" t="s">
        <v>9937</v>
      </c>
      <c r="G3770" s="117" t="s">
        <v>16237</v>
      </c>
      <c r="H3770" s="114" t="s">
        <v>6738</v>
      </c>
      <c r="I3770" s="113">
        <f>'21'!H70</f>
        <v>0</v>
      </c>
    </row>
    <row r="3771" spans="2:9" ht="12.75">
      <c r="B3771" s="114" t="str">
        <f>INDEX(SUM!D:D,MATCH(SUM!$F$3,SUM!B:B,0),0)</f>
        <v>P085</v>
      </c>
      <c r="E3771" s="116">
        <v>2020</v>
      </c>
      <c r="F3771" s="112" t="s">
        <v>9938</v>
      </c>
      <c r="G3771" s="117" t="s">
        <v>16238</v>
      </c>
      <c r="H3771" s="114" t="s">
        <v>6738</v>
      </c>
      <c r="I3771" s="113">
        <f>'21'!H71</f>
        <v>0</v>
      </c>
    </row>
    <row r="3772" spans="2:9" ht="12.75">
      <c r="B3772" s="114" t="str">
        <f>INDEX(SUM!D:D,MATCH(SUM!$F$3,SUM!B:B,0),0)</f>
        <v>P085</v>
      </c>
      <c r="E3772" s="116">
        <v>2020</v>
      </c>
      <c r="F3772" s="112" t="s">
        <v>9939</v>
      </c>
      <c r="G3772" s="117" t="s">
        <v>16239</v>
      </c>
      <c r="H3772" s="114" t="s">
        <v>6738</v>
      </c>
      <c r="I3772" s="113">
        <f>'21'!H72</f>
        <v>0</v>
      </c>
    </row>
    <row r="3773" spans="2:9" ht="12.75">
      <c r="B3773" s="114" t="str">
        <f>INDEX(SUM!D:D,MATCH(SUM!$F$3,SUM!B:B,0),0)</f>
        <v>P085</v>
      </c>
      <c r="E3773" s="116">
        <v>2020</v>
      </c>
      <c r="F3773" s="112" t="s">
        <v>9940</v>
      </c>
      <c r="G3773" s="117" t="s">
        <v>16240</v>
      </c>
      <c r="H3773" s="114" t="s">
        <v>6738</v>
      </c>
      <c r="I3773" s="113">
        <f>'21'!H73</f>
        <v>0</v>
      </c>
    </row>
    <row r="3774" spans="2:9" ht="12.75">
      <c r="B3774" s="114" t="str">
        <f>INDEX(SUM!D:D,MATCH(SUM!$F$3,SUM!B:B,0),0)</f>
        <v>P085</v>
      </c>
      <c r="E3774" s="116">
        <v>2020</v>
      </c>
      <c r="F3774" s="112" t="s">
        <v>9941</v>
      </c>
      <c r="G3774" s="117" t="s">
        <v>16241</v>
      </c>
      <c r="H3774" s="114" t="s">
        <v>6738</v>
      </c>
      <c r="I3774" s="113">
        <f>'21'!H74</f>
        <v>0</v>
      </c>
    </row>
    <row r="3775" spans="2:9" ht="12.75">
      <c r="B3775" s="114" t="str">
        <f>INDEX(SUM!D:D,MATCH(SUM!$F$3,SUM!B:B,0),0)</f>
        <v>P085</v>
      </c>
      <c r="E3775" s="116">
        <v>2020</v>
      </c>
      <c r="F3775" s="112" t="s">
        <v>9942</v>
      </c>
      <c r="G3775" s="117" t="s">
        <v>16242</v>
      </c>
      <c r="H3775" s="114" t="s">
        <v>6738</v>
      </c>
      <c r="I3775" s="113">
        <f>'21'!H75</f>
        <v>0</v>
      </c>
    </row>
    <row r="3776" spans="2:9" ht="12.75">
      <c r="B3776" s="114" t="str">
        <f>INDEX(SUM!D:D,MATCH(SUM!$F$3,SUM!B:B,0),0)</f>
        <v>P085</v>
      </c>
      <c r="E3776" s="116">
        <v>2020</v>
      </c>
      <c r="F3776" s="112" t="s">
        <v>9943</v>
      </c>
      <c r="G3776" s="117" t="s">
        <v>16243</v>
      </c>
      <c r="H3776" s="114" t="s">
        <v>6738</v>
      </c>
      <c r="I3776" s="113">
        <f>'21'!H76</f>
        <v>0</v>
      </c>
    </row>
    <row r="3777" spans="2:9" ht="12.75">
      <c r="B3777" s="114" t="str">
        <f>INDEX(SUM!D:D,MATCH(SUM!$F$3,SUM!B:B,0),0)</f>
        <v>P085</v>
      </c>
      <c r="E3777" s="116">
        <v>2020</v>
      </c>
      <c r="F3777" s="112" t="s">
        <v>9944</v>
      </c>
      <c r="G3777" s="117" t="s">
        <v>16244</v>
      </c>
      <c r="H3777" s="114" t="s">
        <v>6738</v>
      </c>
      <c r="I3777" s="113">
        <f>'21'!H77</f>
        <v>0</v>
      </c>
    </row>
    <row r="3778" spans="2:9" ht="12.75">
      <c r="B3778" s="114" t="str">
        <f>INDEX(SUM!D:D,MATCH(SUM!$F$3,SUM!B:B,0),0)</f>
        <v>P085</v>
      </c>
      <c r="E3778" s="116">
        <v>2020</v>
      </c>
      <c r="F3778" s="112" t="s">
        <v>9945</v>
      </c>
      <c r="G3778" s="117" t="s">
        <v>16245</v>
      </c>
      <c r="H3778" s="114" t="s">
        <v>6738</v>
      </c>
      <c r="I3778" s="113">
        <f>'21'!H78</f>
        <v>0</v>
      </c>
    </row>
    <row r="3779" spans="2:9" ht="12.75">
      <c r="B3779" s="114" t="str">
        <f>INDEX(SUM!D:D,MATCH(SUM!$F$3,SUM!B:B,0),0)</f>
        <v>P085</v>
      </c>
      <c r="E3779" s="116">
        <v>2020</v>
      </c>
      <c r="F3779" s="112" t="s">
        <v>9946</v>
      </c>
      <c r="G3779" s="117" t="s">
        <v>16246</v>
      </c>
      <c r="H3779" s="114" t="s">
        <v>6738</v>
      </c>
      <c r="I3779" s="113">
        <f>'21'!H79</f>
        <v>0</v>
      </c>
    </row>
    <row r="3780" spans="2:9" ht="12.75">
      <c r="B3780" s="114" t="str">
        <f>INDEX(SUM!D:D,MATCH(SUM!$F$3,SUM!B:B,0),0)</f>
        <v>P085</v>
      </c>
      <c r="E3780" s="116">
        <v>2020</v>
      </c>
      <c r="F3780" s="112" t="s">
        <v>9947</v>
      </c>
      <c r="G3780" s="117" t="s">
        <v>16247</v>
      </c>
      <c r="H3780" s="114" t="s">
        <v>6738</v>
      </c>
      <c r="I3780" s="113">
        <f>'21'!H80</f>
        <v>0</v>
      </c>
    </row>
    <row r="3781" spans="2:9" ht="12.75">
      <c r="B3781" s="114" t="str">
        <f>INDEX(SUM!D:D,MATCH(SUM!$F$3,SUM!B:B,0),0)</f>
        <v>P085</v>
      </c>
      <c r="E3781" s="116">
        <v>2020</v>
      </c>
      <c r="F3781" s="112" t="s">
        <v>9948</v>
      </c>
      <c r="G3781" s="117" t="s">
        <v>16248</v>
      </c>
      <c r="H3781" s="114" t="s">
        <v>6738</v>
      </c>
      <c r="I3781" s="113">
        <f>'21'!H81</f>
        <v>0</v>
      </c>
    </row>
    <row r="3782" spans="2:9" ht="12.75">
      <c r="B3782" s="114" t="str">
        <f>INDEX(SUM!D:D,MATCH(SUM!$F$3,SUM!B:B,0),0)</f>
        <v>P085</v>
      </c>
      <c r="E3782" s="116">
        <v>2020</v>
      </c>
      <c r="F3782" s="112" t="s">
        <v>9949</v>
      </c>
      <c r="G3782" s="117" t="s">
        <v>16249</v>
      </c>
      <c r="H3782" s="114" t="s">
        <v>6738</v>
      </c>
      <c r="I3782" s="113">
        <f>'21'!H82</f>
        <v>0</v>
      </c>
    </row>
    <row r="3783" spans="2:9" ht="12.75">
      <c r="B3783" s="114" t="str">
        <f>INDEX(SUM!D:D,MATCH(SUM!$F$3,SUM!B:B,0),0)</f>
        <v>P085</v>
      </c>
      <c r="E3783" s="116">
        <v>2020</v>
      </c>
      <c r="F3783" s="112" t="s">
        <v>9950</v>
      </c>
      <c r="G3783" s="117" t="s">
        <v>16250</v>
      </c>
      <c r="H3783" s="114" t="s">
        <v>6738</v>
      </c>
      <c r="I3783" s="113">
        <f>'21'!H83</f>
        <v>0</v>
      </c>
    </row>
    <row r="3784" spans="2:9" ht="12.75">
      <c r="B3784" s="114" t="str">
        <f>INDEX(SUM!D:D,MATCH(SUM!$F$3,SUM!B:B,0),0)</f>
        <v>P085</v>
      </c>
      <c r="E3784" s="116">
        <v>2020</v>
      </c>
      <c r="F3784" s="112" t="s">
        <v>9951</v>
      </c>
      <c r="G3784" s="117" t="s">
        <v>16251</v>
      </c>
      <c r="H3784" s="114" t="s">
        <v>6738</v>
      </c>
      <c r="I3784" s="113">
        <f>'21'!H84</f>
        <v>0</v>
      </c>
    </row>
    <row r="3785" spans="2:9" ht="12.75">
      <c r="B3785" s="114" t="str">
        <f>INDEX(SUM!D:D,MATCH(SUM!$F$3,SUM!B:B,0),0)</f>
        <v>P085</v>
      </c>
      <c r="E3785" s="116">
        <v>2020</v>
      </c>
      <c r="F3785" s="112" t="s">
        <v>9952</v>
      </c>
      <c r="G3785" s="117" t="s">
        <v>16252</v>
      </c>
      <c r="H3785" s="114" t="s">
        <v>6738</v>
      </c>
      <c r="I3785" s="113">
        <f>'21'!H85</f>
        <v>0</v>
      </c>
    </row>
    <row r="3786" spans="2:9" ht="12.75">
      <c r="B3786" s="114" t="str">
        <f>INDEX(SUM!D:D,MATCH(SUM!$F$3,SUM!B:B,0),0)</f>
        <v>P085</v>
      </c>
      <c r="E3786" s="116">
        <v>2020</v>
      </c>
      <c r="F3786" s="112" t="s">
        <v>9953</v>
      </c>
      <c r="G3786" s="117" t="s">
        <v>16253</v>
      </c>
      <c r="H3786" s="114" t="s">
        <v>6738</v>
      </c>
      <c r="I3786" s="113">
        <f>'21'!H86</f>
        <v>0</v>
      </c>
    </row>
    <row r="3787" spans="2:9" ht="12.75">
      <c r="B3787" s="114" t="str">
        <f>INDEX(SUM!D:D,MATCH(SUM!$F$3,SUM!B:B,0),0)</f>
        <v>P085</v>
      </c>
      <c r="E3787" s="116">
        <v>2020</v>
      </c>
      <c r="F3787" s="112" t="s">
        <v>9954</v>
      </c>
      <c r="G3787" s="117" t="s">
        <v>16254</v>
      </c>
      <c r="H3787" s="114" t="s">
        <v>6738</v>
      </c>
      <c r="I3787" s="113">
        <f>'21'!H87</f>
        <v>0</v>
      </c>
    </row>
    <row r="3788" spans="2:9" ht="12.75">
      <c r="B3788" s="114" t="str">
        <f>INDEX(SUM!D:D,MATCH(SUM!$F$3,SUM!B:B,0),0)</f>
        <v>P085</v>
      </c>
      <c r="E3788" s="116">
        <v>2020</v>
      </c>
      <c r="F3788" s="112" t="s">
        <v>9955</v>
      </c>
      <c r="G3788" s="117" t="s">
        <v>16255</v>
      </c>
      <c r="H3788" s="114" t="s">
        <v>6738</v>
      </c>
      <c r="I3788" s="113">
        <f>'21'!H88</f>
        <v>0</v>
      </c>
    </row>
    <row r="3789" spans="2:9" ht="12.75">
      <c r="B3789" s="114" t="str">
        <f>INDEX(SUM!D:D,MATCH(SUM!$F$3,SUM!B:B,0),0)</f>
        <v>P085</v>
      </c>
      <c r="E3789" s="116">
        <v>2020</v>
      </c>
      <c r="F3789" s="112" t="s">
        <v>9956</v>
      </c>
      <c r="G3789" s="117" t="s">
        <v>16256</v>
      </c>
      <c r="H3789" s="114" t="s">
        <v>6738</v>
      </c>
      <c r="I3789" s="113">
        <f>'21'!H89</f>
        <v>0</v>
      </c>
    </row>
    <row r="3790" spans="2:9" ht="12.75">
      <c r="B3790" s="114" t="str">
        <f>INDEX(SUM!D:D,MATCH(SUM!$F$3,SUM!B:B,0),0)</f>
        <v>P085</v>
      </c>
      <c r="E3790" s="116">
        <v>2020</v>
      </c>
      <c r="F3790" s="112" t="s">
        <v>9957</v>
      </c>
      <c r="G3790" s="117" t="s">
        <v>16257</v>
      </c>
      <c r="H3790" s="114" t="s">
        <v>6738</v>
      </c>
      <c r="I3790" s="113">
        <f>'21'!H90</f>
        <v>0</v>
      </c>
    </row>
    <row r="3791" spans="2:9" ht="12.75">
      <c r="B3791" s="114" t="str">
        <f>INDEX(SUM!D:D,MATCH(SUM!$F$3,SUM!B:B,0),0)</f>
        <v>P085</v>
      </c>
      <c r="E3791" s="116">
        <v>2020</v>
      </c>
      <c r="F3791" s="112" t="s">
        <v>9958</v>
      </c>
      <c r="G3791" s="117" t="s">
        <v>16258</v>
      </c>
      <c r="H3791" s="114" t="s">
        <v>6738</v>
      </c>
      <c r="I3791" s="113">
        <f>'21'!H91</f>
        <v>0</v>
      </c>
    </row>
    <row r="3792" spans="2:9" ht="12.75">
      <c r="B3792" s="114" t="str">
        <f>INDEX(SUM!D:D,MATCH(SUM!$F$3,SUM!B:B,0),0)</f>
        <v>P085</v>
      </c>
      <c r="E3792" s="116">
        <v>2020</v>
      </c>
      <c r="F3792" s="112" t="s">
        <v>9959</v>
      </c>
      <c r="G3792" s="117" t="s">
        <v>16259</v>
      </c>
      <c r="H3792" s="114" t="s">
        <v>6738</v>
      </c>
      <c r="I3792" s="113">
        <f>'21'!H92</f>
        <v>0</v>
      </c>
    </row>
    <row r="3793" spans="2:9" ht="12.75">
      <c r="B3793" s="114" t="str">
        <f>INDEX(SUM!D:D,MATCH(SUM!$F$3,SUM!B:B,0),0)</f>
        <v>P085</v>
      </c>
      <c r="E3793" s="116">
        <v>2020</v>
      </c>
      <c r="F3793" s="112" t="s">
        <v>9960</v>
      </c>
      <c r="G3793" s="117" t="s">
        <v>16260</v>
      </c>
      <c r="H3793" s="114" t="s">
        <v>6738</v>
      </c>
      <c r="I3793" s="113">
        <f>'21'!H93</f>
        <v>0</v>
      </c>
    </row>
    <row r="3794" spans="2:9" ht="12.75">
      <c r="B3794" s="114" t="str">
        <f>INDEX(SUM!D:D,MATCH(SUM!$F$3,SUM!B:B,0),0)</f>
        <v>P085</v>
      </c>
      <c r="E3794" s="116">
        <v>2020</v>
      </c>
      <c r="F3794" s="112" t="s">
        <v>9961</v>
      </c>
      <c r="G3794" s="117" t="s">
        <v>16261</v>
      </c>
      <c r="H3794" s="114" t="s">
        <v>6738</v>
      </c>
      <c r="I3794" s="113">
        <f>'21'!H94</f>
        <v>0</v>
      </c>
    </row>
    <row r="3795" spans="2:9" ht="12.75">
      <c r="B3795" s="114" t="str">
        <f>INDEX(SUM!D:D,MATCH(SUM!$F$3,SUM!B:B,0),0)</f>
        <v>P085</v>
      </c>
      <c r="E3795" s="116">
        <v>2020</v>
      </c>
      <c r="F3795" s="112" t="s">
        <v>9962</v>
      </c>
      <c r="G3795" s="117" t="s">
        <v>16262</v>
      </c>
      <c r="H3795" s="114" t="s">
        <v>6738</v>
      </c>
      <c r="I3795" s="113">
        <f>'21'!H95</f>
        <v>0</v>
      </c>
    </row>
    <row r="3796" spans="2:9" ht="12.75">
      <c r="B3796" s="114" t="str">
        <f>INDEX(SUM!D:D,MATCH(SUM!$F$3,SUM!B:B,0),0)</f>
        <v>P085</v>
      </c>
      <c r="E3796" s="116">
        <v>2020</v>
      </c>
      <c r="F3796" s="112" t="s">
        <v>9963</v>
      </c>
      <c r="G3796" s="117" t="s">
        <v>16263</v>
      </c>
      <c r="H3796" s="114" t="s">
        <v>6738</v>
      </c>
      <c r="I3796" s="113">
        <f>'21'!H96</f>
        <v>0</v>
      </c>
    </row>
    <row r="3797" spans="2:9" ht="12.75">
      <c r="B3797" s="114" t="str">
        <f>INDEX(SUM!D:D,MATCH(SUM!$F$3,SUM!B:B,0),0)</f>
        <v>P085</v>
      </c>
      <c r="E3797" s="116">
        <v>2020</v>
      </c>
      <c r="F3797" s="112" t="s">
        <v>9964</v>
      </c>
      <c r="G3797" s="117" t="s">
        <v>16264</v>
      </c>
      <c r="H3797" s="114" t="s">
        <v>6738</v>
      </c>
      <c r="I3797" s="113">
        <f>'21'!H97</f>
        <v>0</v>
      </c>
    </row>
    <row r="3798" spans="2:9" ht="12.75">
      <c r="B3798" s="114" t="str">
        <f>INDEX(SUM!D:D,MATCH(SUM!$F$3,SUM!B:B,0),0)</f>
        <v>P085</v>
      </c>
      <c r="E3798" s="116">
        <v>2020</v>
      </c>
      <c r="F3798" s="112" t="s">
        <v>9965</v>
      </c>
      <c r="G3798" s="117" t="s">
        <v>16265</v>
      </c>
      <c r="H3798" s="114" t="s">
        <v>6738</v>
      </c>
      <c r="I3798" s="113">
        <f>'21'!H98</f>
        <v>0</v>
      </c>
    </row>
    <row r="3799" spans="2:9" ht="12.75">
      <c r="B3799" s="114" t="str">
        <f>INDEX(SUM!D:D,MATCH(SUM!$F$3,SUM!B:B,0),0)</f>
        <v>P085</v>
      </c>
      <c r="E3799" s="116">
        <v>2020</v>
      </c>
      <c r="F3799" s="112" t="s">
        <v>9966</v>
      </c>
      <c r="G3799" s="117" t="s">
        <v>16266</v>
      </c>
      <c r="H3799" s="114" t="s">
        <v>6738</v>
      </c>
      <c r="I3799" s="113">
        <f>'21'!H99</f>
        <v>0</v>
      </c>
    </row>
    <row r="3800" spans="2:9" ht="12.75">
      <c r="B3800" s="114" t="str">
        <f>INDEX(SUM!D:D,MATCH(SUM!$F$3,SUM!B:B,0),0)</f>
        <v>P085</v>
      </c>
      <c r="E3800" s="116">
        <v>2020</v>
      </c>
      <c r="F3800" s="112" t="s">
        <v>9967</v>
      </c>
      <c r="G3800" s="117" t="s">
        <v>16267</v>
      </c>
      <c r="H3800" s="114" t="s">
        <v>6738</v>
      </c>
      <c r="I3800" s="113">
        <f>'21'!H100</f>
        <v>0</v>
      </c>
    </row>
    <row r="3801" spans="2:9" ht="12.75">
      <c r="B3801" s="114" t="str">
        <f>INDEX(SUM!D:D,MATCH(SUM!$F$3,SUM!B:B,0),0)</f>
        <v>P085</v>
      </c>
      <c r="E3801" s="116">
        <v>2020</v>
      </c>
      <c r="F3801" s="112" t="s">
        <v>9968</v>
      </c>
      <c r="G3801" s="117" t="s">
        <v>16268</v>
      </c>
      <c r="H3801" s="114" t="s">
        <v>6739</v>
      </c>
      <c r="I3801" s="113">
        <f>'21'!I11</f>
        <v>117</v>
      </c>
    </row>
    <row r="3802" spans="2:9" ht="12.75">
      <c r="B3802" s="114" t="str">
        <f>INDEX(SUM!D:D,MATCH(SUM!$F$3,SUM!B:B,0),0)</f>
        <v>P085</v>
      </c>
      <c r="E3802" s="116">
        <v>2020</v>
      </c>
      <c r="F3802" s="112" t="s">
        <v>9969</v>
      </c>
      <c r="G3802" s="117" t="s">
        <v>16269</v>
      </c>
      <c r="H3802" s="114" t="s">
        <v>6739</v>
      </c>
      <c r="I3802" s="113">
        <f>'21'!I12</f>
        <v>0</v>
      </c>
    </row>
    <row r="3803" spans="2:9" ht="12.75">
      <c r="B3803" s="114" t="str">
        <f>INDEX(SUM!D:D,MATCH(SUM!$F$3,SUM!B:B,0),0)</f>
        <v>P085</v>
      </c>
      <c r="E3803" s="116">
        <v>2020</v>
      </c>
      <c r="F3803" s="112" t="s">
        <v>9970</v>
      </c>
      <c r="G3803" s="117" t="s">
        <v>16270</v>
      </c>
      <c r="H3803" s="114" t="s">
        <v>6739</v>
      </c>
      <c r="I3803" s="113">
        <f>'21'!I13</f>
        <v>0</v>
      </c>
    </row>
    <row r="3804" spans="2:9" ht="12.75">
      <c r="B3804" s="114" t="str">
        <f>INDEX(SUM!D:D,MATCH(SUM!$F$3,SUM!B:B,0),0)</f>
        <v>P085</v>
      </c>
      <c r="E3804" s="116">
        <v>2020</v>
      </c>
      <c r="F3804" s="112" t="s">
        <v>9971</v>
      </c>
      <c r="G3804" s="117" t="s">
        <v>16271</v>
      </c>
      <c r="H3804" s="114" t="s">
        <v>6739</v>
      </c>
      <c r="I3804" s="113">
        <f>'21'!I14</f>
        <v>0</v>
      </c>
    </row>
    <row r="3805" spans="2:9" ht="12.75">
      <c r="B3805" s="114" t="str">
        <f>INDEX(SUM!D:D,MATCH(SUM!$F$3,SUM!B:B,0),0)</f>
        <v>P085</v>
      </c>
      <c r="E3805" s="116">
        <v>2020</v>
      </c>
      <c r="F3805" s="112" t="s">
        <v>9972</v>
      </c>
      <c r="G3805" s="117" t="s">
        <v>16272</v>
      </c>
      <c r="H3805" s="114" t="s">
        <v>6739</v>
      </c>
      <c r="I3805" s="113">
        <f>'21'!I15</f>
        <v>0</v>
      </c>
    </row>
    <row r="3806" spans="2:9" ht="12.75">
      <c r="B3806" s="114" t="str">
        <f>INDEX(SUM!D:D,MATCH(SUM!$F$3,SUM!B:B,0),0)</f>
        <v>P085</v>
      </c>
      <c r="E3806" s="116">
        <v>2020</v>
      </c>
      <c r="F3806" s="112" t="s">
        <v>9973</v>
      </c>
      <c r="G3806" s="117" t="s">
        <v>16273</v>
      </c>
      <c r="H3806" s="114" t="s">
        <v>6739</v>
      </c>
      <c r="I3806" s="113">
        <f>'21'!I16</f>
        <v>0</v>
      </c>
    </row>
    <row r="3807" spans="2:9" ht="12.75">
      <c r="B3807" s="114" t="str">
        <f>INDEX(SUM!D:D,MATCH(SUM!$F$3,SUM!B:B,0),0)</f>
        <v>P085</v>
      </c>
      <c r="E3807" s="116">
        <v>2020</v>
      </c>
      <c r="F3807" s="112" t="s">
        <v>9974</v>
      </c>
      <c r="G3807" s="117" t="s">
        <v>16274</v>
      </c>
      <c r="H3807" s="114" t="s">
        <v>6739</v>
      </c>
      <c r="I3807" s="113">
        <f>'21'!I17</f>
        <v>0</v>
      </c>
    </row>
    <row r="3808" spans="2:9" ht="12.75">
      <c r="B3808" s="114" t="str">
        <f>INDEX(SUM!D:D,MATCH(SUM!$F$3,SUM!B:B,0),0)</f>
        <v>P085</v>
      </c>
      <c r="E3808" s="116">
        <v>2020</v>
      </c>
      <c r="F3808" s="112" t="s">
        <v>9975</v>
      </c>
      <c r="G3808" s="117" t="s">
        <v>16275</v>
      </c>
      <c r="H3808" s="114" t="s">
        <v>6739</v>
      </c>
      <c r="I3808" s="113">
        <f>'21'!I18</f>
        <v>0</v>
      </c>
    </row>
    <row r="3809" spans="2:9" ht="12.75">
      <c r="B3809" s="114" t="str">
        <f>INDEX(SUM!D:D,MATCH(SUM!$F$3,SUM!B:B,0),0)</f>
        <v>P085</v>
      </c>
      <c r="E3809" s="116">
        <v>2020</v>
      </c>
      <c r="F3809" s="112" t="s">
        <v>9976</v>
      </c>
      <c r="G3809" s="117" t="s">
        <v>16276</v>
      </c>
      <c r="H3809" s="114" t="s">
        <v>6739</v>
      </c>
      <c r="I3809" s="113">
        <f>'21'!I19</f>
        <v>0</v>
      </c>
    </row>
    <row r="3810" spans="2:9" ht="12.75">
      <c r="B3810" s="114" t="str">
        <f>INDEX(SUM!D:D,MATCH(SUM!$F$3,SUM!B:B,0),0)</f>
        <v>P085</v>
      </c>
      <c r="E3810" s="116">
        <v>2020</v>
      </c>
      <c r="F3810" s="112" t="s">
        <v>9977</v>
      </c>
      <c r="G3810" s="117" t="s">
        <v>16277</v>
      </c>
      <c r="H3810" s="114" t="s">
        <v>6739</v>
      </c>
      <c r="I3810" s="113">
        <f>'21'!I20</f>
        <v>0</v>
      </c>
    </row>
    <row r="3811" spans="2:9" ht="12.75">
      <c r="B3811" s="114" t="str">
        <f>INDEX(SUM!D:D,MATCH(SUM!$F$3,SUM!B:B,0),0)</f>
        <v>P085</v>
      </c>
      <c r="E3811" s="116">
        <v>2020</v>
      </c>
      <c r="F3811" s="112" t="s">
        <v>9978</v>
      </c>
      <c r="G3811" s="117" t="s">
        <v>16278</v>
      </c>
      <c r="H3811" s="114" t="s">
        <v>6739</v>
      </c>
      <c r="I3811" s="113">
        <f>'21'!I21</f>
        <v>0</v>
      </c>
    </row>
    <row r="3812" spans="2:9" ht="12.75">
      <c r="B3812" s="114" t="str">
        <f>INDEX(SUM!D:D,MATCH(SUM!$F$3,SUM!B:B,0),0)</f>
        <v>P085</v>
      </c>
      <c r="E3812" s="116">
        <v>2020</v>
      </c>
      <c r="F3812" s="112" t="s">
        <v>9979</v>
      </c>
      <c r="G3812" s="117" t="s">
        <v>16279</v>
      </c>
      <c r="H3812" s="114" t="s">
        <v>6739</v>
      </c>
      <c r="I3812" s="113">
        <f>'21'!I22</f>
        <v>0</v>
      </c>
    </row>
    <row r="3813" spans="2:9" ht="12.75">
      <c r="B3813" s="114" t="str">
        <f>INDEX(SUM!D:D,MATCH(SUM!$F$3,SUM!B:B,0),0)</f>
        <v>P085</v>
      </c>
      <c r="E3813" s="116">
        <v>2020</v>
      </c>
      <c r="F3813" s="112" t="s">
        <v>9980</v>
      </c>
      <c r="G3813" s="117" t="s">
        <v>16280</v>
      </c>
      <c r="H3813" s="114" t="s">
        <v>6739</v>
      </c>
      <c r="I3813" s="113">
        <f>'21'!I23</f>
        <v>0</v>
      </c>
    </row>
    <row r="3814" spans="2:9" ht="12.75">
      <c r="B3814" s="114" t="str">
        <f>INDEX(SUM!D:D,MATCH(SUM!$F$3,SUM!B:B,0),0)</f>
        <v>P085</v>
      </c>
      <c r="E3814" s="116">
        <v>2020</v>
      </c>
      <c r="F3814" s="112" t="s">
        <v>9981</v>
      </c>
      <c r="G3814" s="117" t="s">
        <v>16281</v>
      </c>
      <c r="H3814" s="114" t="s">
        <v>6739</v>
      </c>
      <c r="I3814" s="113">
        <f>'21'!I24</f>
        <v>0</v>
      </c>
    </row>
    <row r="3815" spans="2:9" ht="12.75">
      <c r="B3815" s="114" t="str">
        <f>INDEX(SUM!D:D,MATCH(SUM!$F$3,SUM!B:B,0),0)</f>
        <v>P085</v>
      </c>
      <c r="E3815" s="116">
        <v>2020</v>
      </c>
      <c r="F3815" s="112" t="s">
        <v>9982</v>
      </c>
      <c r="G3815" s="117" t="s">
        <v>16282</v>
      </c>
      <c r="H3815" s="114" t="s">
        <v>6739</v>
      </c>
      <c r="I3815" s="113">
        <f>'21'!I25</f>
        <v>0</v>
      </c>
    </row>
    <row r="3816" spans="2:9" ht="12.75">
      <c r="B3816" s="114" t="str">
        <f>INDEX(SUM!D:D,MATCH(SUM!$F$3,SUM!B:B,0),0)</f>
        <v>P085</v>
      </c>
      <c r="E3816" s="116">
        <v>2020</v>
      </c>
      <c r="F3816" s="112" t="s">
        <v>9983</v>
      </c>
      <c r="G3816" s="117" t="s">
        <v>16283</v>
      </c>
      <c r="H3816" s="114" t="s">
        <v>6739</v>
      </c>
      <c r="I3816" s="113">
        <f>'21'!I26</f>
        <v>0</v>
      </c>
    </row>
    <row r="3817" spans="2:9" ht="12.75">
      <c r="B3817" s="114" t="str">
        <f>INDEX(SUM!D:D,MATCH(SUM!$F$3,SUM!B:B,0),0)</f>
        <v>P085</v>
      </c>
      <c r="E3817" s="116">
        <v>2020</v>
      </c>
      <c r="F3817" s="112" t="s">
        <v>9984</v>
      </c>
      <c r="G3817" s="117" t="s">
        <v>16284</v>
      </c>
      <c r="H3817" s="114" t="s">
        <v>6739</v>
      </c>
      <c r="I3817" s="113">
        <f>'21'!I27</f>
        <v>0</v>
      </c>
    </row>
    <row r="3818" spans="2:9" ht="12.75">
      <c r="B3818" s="114" t="str">
        <f>INDEX(SUM!D:D,MATCH(SUM!$F$3,SUM!B:B,0),0)</f>
        <v>P085</v>
      </c>
      <c r="E3818" s="116">
        <v>2020</v>
      </c>
      <c r="F3818" s="112" t="s">
        <v>9985</v>
      </c>
      <c r="G3818" s="117" t="s">
        <v>16285</v>
      </c>
      <c r="H3818" s="114" t="s">
        <v>6739</v>
      </c>
      <c r="I3818" s="113">
        <f>'21'!I28</f>
        <v>0</v>
      </c>
    </row>
    <row r="3819" spans="2:9" ht="12.75">
      <c r="B3819" s="114" t="str">
        <f>INDEX(SUM!D:D,MATCH(SUM!$F$3,SUM!B:B,0),0)</f>
        <v>P085</v>
      </c>
      <c r="E3819" s="116">
        <v>2020</v>
      </c>
      <c r="F3819" s="112" t="s">
        <v>9986</v>
      </c>
      <c r="G3819" s="117" t="s">
        <v>16286</v>
      </c>
      <c r="H3819" s="114" t="s">
        <v>6739</v>
      </c>
      <c r="I3819" s="113">
        <f>'21'!I29</f>
        <v>0</v>
      </c>
    </row>
    <row r="3820" spans="2:9" ht="12.75">
      <c r="B3820" s="114" t="str">
        <f>INDEX(SUM!D:D,MATCH(SUM!$F$3,SUM!B:B,0),0)</f>
        <v>P085</v>
      </c>
      <c r="E3820" s="116">
        <v>2020</v>
      </c>
      <c r="F3820" s="112" t="s">
        <v>9987</v>
      </c>
      <c r="G3820" s="117" t="s">
        <v>16287</v>
      </c>
      <c r="H3820" s="114" t="s">
        <v>6739</v>
      </c>
      <c r="I3820" s="113">
        <f>'21'!I30</f>
        <v>0</v>
      </c>
    </row>
    <row r="3821" spans="2:9" ht="12.75">
      <c r="B3821" s="114" t="str">
        <f>INDEX(SUM!D:D,MATCH(SUM!$F$3,SUM!B:B,0),0)</f>
        <v>P085</v>
      </c>
      <c r="E3821" s="116">
        <v>2020</v>
      </c>
      <c r="F3821" s="112" t="s">
        <v>9988</v>
      </c>
      <c r="G3821" s="117" t="s">
        <v>16288</v>
      </c>
      <c r="H3821" s="114" t="s">
        <v>6739</v>
      </c>
      <c r="I3821" s="113">
        <f>'21'!I31</f>
        <v>0</v>
      </c>
    </row>
    <row r="3822" spans="2:9" ht="12.75">
      <c r="B3822" s="114" t="str">
        <f>INDEX(SUM!D:D,MATCH(SUM!$F$3,SUM!B:B,0),0)</f>
        <v>P085</v>
      </c>
      <c r="E3822" s="116">
        <v>2020</v>
      </c>
      <c r="F3822" s="112" t="s">
        <v>9989</v>
      </c>
      <c r="G3822" s="117" t="s">
        <v>16289</v>
      </c>
      <c r="H3822" s="114" t="s">
        <v>6739</v>
      </c>
      <c r="I3822" s="113">
        <f>'21'!I32</f>
        <v>0</v>
      </c>
    </row>
    <row r="3823" spans="2:9" ht="12.75">
      <c r="B3823" s="114" t="str">
        <f>INDEX(SUM!D:D,MATCH(SUM!$F$3,SUM!B:B,0),0)</f>
        <v>P085</v>
      </c>
      <c r="E3823" s="116">
        <v>2020</v>
      </c>
      <c r="F3823" s="112" t="s">
        <v>9990</v>
      </c>
      <c r="G3823" s="117" t="s">
        <v>16290</v>
      </c>
      <c r="H3823" s="114" t="s">
        <v>6739</v>
      </c>
      <c r="I3823" s="113">
        <f>'21'!I33</f>
        <v>0</v>
      </c>
    </row>
    <row r="3824" spans="2:9" ht="12.75">
      <c r="B3824" s="114" t="str">
        <f>INDEX(SUM!D:D,MATCH(SUM!$F$3,SUM!B:B,0),0)</f>
        <v>P085</v>
      </c>
      <c r="E3824" s="116">
        <v>2020</v>
      </c>
      <c r="F3824" s="112" t="s">
        <v>9991</v>
      </c>
      <c r="G3824" s="117" t="s">
        <v>16291</v>
      </c>
      <c r="H3824" s="114" t="s">
        <v>6739</v>
      </c>
      <c r="I3824" s="113">
        <f>'21'!I34</f>
        <v>0</v>
      </c>
    </row>
    <row r="3825" spans="2:9" ht="12.75">
      <c r="B3825" s="114" t="str">
        <f>INDEX(SUM!D:D,MATCH(SUM!$F$3,SUM!B:B,0),0)</f>
        <v>P085</v>
      </c>
      <c r="E3825" s="116">
        <v>2020</v>
      </c>
      <c r="F3825" s="112" t="s">
        <v>9992</v>
      </c>
      <c r="G3825" s="117" t="s">
        <v>16292</v>
      </c>
      <c r="H3825" s="114" t="s">
        <v>6739</v>
      </c>
      <c r="I3825" s="113">
        <f>'21'!I35</f>
        <v>0</v>
      </c>
    </row>
    <row r="3826" spans="2:9" ht="12.75">
      <c r="B3826" s="114" t="str">
        <f>INDEX(SUM!D:D,MATCH(SUM!$F$3,SUM!B:B,0),0)</f>
        <v>P085</v>
      </c>
      <c r="E3826" s="116">
        <v>2020</v>
      </c>
      <c r="F3826" s="112" t="s">
        <v>9993</v>
      </c>
      <c r="G3826" s="117" t="s">
        <v>16293</v>
      </c>
      <c r="H3826" s="114" t="s">
        <v>6739</v>
      </c>
      <c r="I3826" s="113">
        <f>'21'!I36</f>
        <v>0</v>
      </c>
    </row>
    <row r="3827" spans="2:9" ht="12.75">
      <c r="B3827" s="114" t="str">
        <f>INDEX(SUM!D:D,MATCH(SUM!$F$3,SUM!B:B,0),0)</f>
        <v>P085</v>
      </c>
      <c r="E3827" s="116">
        <v>2020</v>
      </c>
      <c r="F3827" s="112" t="s">
        <v>9994</v>
      </c>
      <c r="G3827" s="117" t="s">
        <v>16294</v>
      </c>
      <c r="H3827" s="114" t="s">
        <v>6739</v>
      </c>
      <c r="I3827" s="113">
        <f>'21'!I37</f>
        <v>0</v>
      </c>
    </row>
    <row r="3828" spans="2:9" ht="12.75">
      <c r="B3828" s="114" t="str">
        <f>INDEX(SUM!D:D,MATCH(SUM!$F$3,SUM!B:B,0),0)</f>
        <v>P085</v>
      </c>
      <c r="E3828" s="116">
        <v>2020</v>
      </c>
      <c r="F3828" s="112" t="s">
        <v>9995</v>
      </c>
      <c r="G3828" s="117" t="s">
        <v>16295</v>
      </c>
      <c r="H3828" s="114" t="s">
        <v>6739</v>
      </c>
      <c r="I3828" s="113">
        <f>'21'!I38</f>
        <v>0</v>
      </c>
    </row>
    <row r="3829" spans="2:9" ht="12.75">
      <c r="B3829" s="114" t="str">
        <f>INDEX(SUM!D:D,MATCH(SUM!$F$3,SUM!B:B,0),0)</f>
        <v>P085</v>
      </c>
      <c r="E3829" s="116">
        <v>2020</v>
      </c>
      <c r="F3829" s="112" t="s">
        <v>9996</v>
      </c>
      <c r="G3829" s="117" t="s">
        <v>16296</v>
      </c>
      <c r="H3829" s="114" t="s">
        <v>6739</v>
      </c>
      <c r="I3829" s="113">
        <f>'21'!I39</f>
        <v>0</v>
      </c>
    </row>
    <row r="3830" spans="2:9" ht="12.75">
      <c r="B3830" s="114" t="str">
        <f>INDEX(SUM!D:D,MATCH(SUM!$F$3,SUM!B:B,0),0)</f>
        <v>P085</v>
      </c>
      <c r="E3830" s="116">
        <v>2020</v>
      </c>
      <c r="F3830" s="112" t="s">
        <v>9997</v>
      </c>
      <c r="G3830" s="117" t="s">
        <v>16297</v>
      </c>
      <c r="H3830" s="114" t="s">
        <v>6739</v>
      </c>
      <c r="I3830" s="113">
        <f>'21'!I40</f>
        <v>0</v>
      </c>
    </row>
    <row r="3831" spans="2:9" ht="12.75">
      <c r="B3831" s="114" t="str">
        <f>INDEX(SUM!D:D,MATCH(SUM!$F$3,SUM!B:B,0),0)</f>
        <v>P085</v>
      </c>
      <c r="E3831" s="116">
        <v>2020</v>
      </c>
      <c r="F3831" s="112" t="s">
        <v>9998</v>
      </c>
      <c r="G3831" s="117" t="s">
        <v>16298</v>
      </c>
      <c r="H3831" s="114" t="s">
        <v>6739</v>
      </c>
      <c r="I3831" s="113">
        <f>'21'!I41</f>
        <v>0</v>
      </c>
    </row>
    <row r="3832" spans="2:9" ht="12.75">
      <c r="B3832" s="114" t="str">
        <f>INDEX(SUM!D:D,MATCH(SUM!$F$3,SUM!B:B,0),0)</f>
        <v>P085</v>
      </c>
      <c r="E3832" s="116">
        <v>2020</v>
      </c>
      <c r="F3832" s="112" t="s">
        <v>9999</v>
      </c>
      <c r="G3832" s="117" t="s">
        <v>16299</v>
      </c>
      <c r="H3832" s="114" t="s">
        <v>6739</v>
      </c>
      <c r="I3832" s="113">
        <f>'21'!I42</f>
        <v>0</v>
      </c>
    </row>
    <row r="3833" spans="2:9" ht="12.75">
      <c r="B3833" s="114" t="str">
        <f>INDEX(SUM!D:D,MATCH(SUM!$F$3,SUM!B:B,0),0)</f>
        <v>P085</v>
      </c>
      <c r="E3833" s="116">
        <v>2020</v>
      </c>
      <c r="F3833" s="112" t="s">
        <v>10000</v>
      </c>
      <c r="G3833" s="117" t="s">
        <v>16300</v>
      </c>
      <c r="H3833" s="114" t="s">
        <v>6739</v>
      </c>
      <c r="I3833" s="113">
        <f>'21'!I43</f>
        <v>0</v>
      </c>
    </row>
    <row r="3834" spans="2:9" ht="12.75">
      <c r="B3834" s="114" t="str">
        <f>INDEX(SUM!D:D,MATCH(SUM!$F$3,SUM!B:B,0),0)</f>
        <v>P085</v>
      </c>
      <c r="E3834" s="116">
        <v>2020</v>
      </c>
      <c r="F3834" s="112" t="s">
        <v>10001</v>
      </c>
      <c r="G3834" s="117" t="s">
        <v>16301</v>
      </c>
      <c r="H3834" s="114" t="s">
        <v>6739</v>
      </c>
      <c r="I3834" s="113">
        <f>'21'!I44</f>
        <v>0</v>
      </c>
    </row>
    <row r="3835" spans="2:9" ht="12.75">
      <c r="B3835" s="114" t="str">
        <f>INDEX(SUM!D:D,MATCH(SUM!$F$3,SUM!B:B,0),0)</f>
        <v>P085</v>
      </c>
      <c r="E3835" s="116">
        <v>2020</v>
      </c>
      <c r="F3835" s="112" t="s">
        <v>10002</v>
      </c>
      <c r="G3835" s="117" t="s">
        <v>16302</v>
      </c>
      <c r="H3835" s="114" t="s">
        <v>6739</v>
      </c>
      <c r="I3835" s="113">
        <f>'21'!I45</f>
        <v>0</v>
      </c>
    </row>
    <row r="3836" spans="2:9" ht="12.75">
      <c r="B3836" s="114" t="str">
        <f>INDEX(SUM!D:D,MATCH(SUM!$F$3,SUM!B:B,0),0)</f>
        <v>P085</v>
      </c>
      <c r="E3836" s="116">
        <v>2020</v>
      </c>
      <c r="F3836" s="112" t="s">
        <v>10003</v>
      </c>
      <c r="G3836" s="117" t="s">
        <v>16303</v>
      </c>
      <c r="H3836" s="114" t="s">
        <v>6739</v>
      </c>
      <c r="I3836" s="113">
        <f>'21'!I46</f>
        <v>0</v>
      </c>
    </row>
    <row r="3837" spans="2:9" ht="12.75">
      <c r="B3837" s="114" t="str">
        <f>INDEX(SUM!D:D,MATCH(SUM!$F$3,SUM!B:B,0),0)</f>
        <v>P085</v>
      </c>
      <c r="E3837" s="116">
        <v>2020</v>
      </c>
      <c r="F3837" s="112" t="s">
        <v>10004</v>
      </c>
      <c r="G3837" s="117" t="s">
        <v>16304</v>
      </c>
      <c r="H3837" s="114" t="s">
        <v>6739</v>
      </c>
      <c r="I3837" s="113">
        <f>'21'!I47</f>
        <v>0</v>
      </c>
    </row>
    <row r="3838" spans="2:9" ht="12.75">
      <c r="B3838" s="114" t="str">
        <f>INDEX(SUM!D:D,MATCH(SUM!$F$3,SUM!B:B,0),0)</f>
        <v>P085</v>
      </c>
      <c r="E3838" s="116">
        <v>2020</v>
      </c>
      <c r="F3838" s="112" t="s">
        <v>10005</v>
      </c>
      <c r="G3838" s="117" t="s">
        <v>16305</v>
      </c>
      <c r="H3838" s="114" t="s">
        <v>6739</v>
      </c>
      <c r="I3838" s="113">
        <f>'21'!I48</f>
        <v>0</v>
      </c>
    </row>
    <row r="3839" spans="2:9" ht="12.75">
      <c r="B3839" s="114" t="str">
        <f>INDEX(SUM!D:D,MATCH(SUM!$F$3,SUM!B:B,0),0)</f>
        <v>P085</v>
      </c>
      <c r="E3839" s="116">
        <v>2020</v>
      </c>
      <c r="F3839" s="112" t="s">
        <v>10006</v>
      </c>
      <c r="G3839" s="117" t="s">
        <v>16306</v>
      </c>
      <c r="H3839" s="114" t="s">
        <v>6739</v>
      </c>
      <c r="I3839" s="113">
        <f>'21'!I49</f>
        <v>0</v>
      </c>
    </row>
    <row r="3840" spans="2:9" ht="12.75">
      <c r="B3840" s="114" t="str">
        <f>INDEX(SUM!D:D,MATCH(SUM!$F$3,SUM!B:B,0),0)</f>
        <v>P085</v>
      </c>
      <c r="E3840" s="116">
        <v>2020</v>
      </c>
      <c r="F3840" s="112" t="s">
        <v>10007</v>
      </c>
      <c r="G3840" s="117" t="s">
        <v>16307</v>
      </c>
      <c r="H3840" s="114" t="s">
        <v>6739</v>
      </c>
      <c r="I3840" s="113">
        <f>'21'!I50</f>
        <v>0</v>
      </c>
    </row>
    <row r="3841" spans="2:9" ht="12.75">
      <c r="B3841" s="114" t="str">
        <f>INDEX(SUM!D:D,MATCH(SUM!$F$3,SUM!B:B,0),0)</f>
        <v>P085</v>
      </c>
      <c r="E3841" s="116">
        <v>2020</v>
      </c>
      <c r="F3841" s="112" t="s">
        <v>10008</v>
      </c>
      <c r="G3841" s="117" t="s">
        <v>16308</v>
      </c>
      <c r="H3841" s="114" t="s">
        <v>6739</v>
      </c>
      <c r="I3841" s="113">
        <f>'21'!I51</f>
        <v>0</v>
      </c>
    </row>
    <row r="3842" spans="2:9" ht="12.75">
      <c r="B3842" s="114" t="str">
        <f>INDEX(SUM!D:D,MATCH(SUM!$F$3,SUM!B:B,0),0)</f>
        <v>P085</v>
      </c>
      <c r="E3842" s="116">
        <v>2020</v>
      </c>
      <c r="F3842" s="112" t="s">
        <v>10009</v>
      </c>
      <c r="G3842" s="117" t="s">
        <v>16309</v>
      </c>
      <c r="H3842" s="114" t="s">
        <v>6739</v>
      </c>
      <c r="I3842" s="113">
        <f>'21'!I52</f>
        <v>0</v>
      </c>
    </row>
    <row r="3843" spans="2:9" ht="12.75">
      <c r="B3843" s="114" t="str">
        <f>INDEX(SUM!D:D,MATCH(SUM!$F$3,SUM!B:B,0),0)</f>
        <v>P085</v>
      </c>
      <c r="E3843" s="116">
        <v>2020</v>
      </c>
      <c r="F3843" s="112" t="s">
        <v>10010</v>
      </c>
      <c r="G3843" s="117" t="s">
        <v>16310</v>
      </c>
      <c r="H3843" s="114" t="s">
        <v>6739</v>
      </c>
      <c r="I3843" s="113">
        <f>'21'!I53</f>
        <v>0</v>
      </c>
    </row>
    <row r="3844" spans="2:9" ht="12.75">
      <c r="B3844" s="114" t="str">
        <f>INDEX(SUM!D:D,MATCH(SUM!$F$3,SUM!B:B,0),0)</f>
        <v>P085</v>
      </c>
      <c r="E3844" s="116">
        <v>2020</v>
      </c>
      <c r="F3844" s="112" t="s">
        <v>10011</v>
      </c>
      <c r="G3844" s="117" t="s">
        <v>16311</v>
      </c>
      <c r="H3844" s="114" t="s">
        <v>6739</v>
      </c>
      <c r="I3844" s="113">
        <f>'21'!I54</f>
        <v>0</v>
      </c>
    </row>
    <row r="3845" spans="2:9" ht="12.75">
      <c r="B3845" s="114" t="str">
        <f>INDEX(SUM!D:D,MATCH(SUM!$F$3,SUM!B:B,0),0)</f>
        <v>P085</v>
      </c>
      <c r="E3845" s="116">
        <v>2020</v>
      </c>
      <c r="F3845" s="112" t="s">
        <v>10012</v>
      </c>
      <c r="G3845" s="117" t="s">
        <v>16312</v>
      </c>
      <c r="H3845" s="114" t="s">
        <v>6739</v>
      </c>
      <c r="I3845" s="113">
        <f>'21'!I55</f>
        <v>0</v>
      </c>
    </row>
    <row r="3846" spans="2:9" ht="12.75">
      <c r="B3846" s="114" t="str">
        <f>INDEX(SUM!D:D,MATCH(SUM!$F$3,SUM!B:B,0),0)</f>
        <v>P085</v>
      </c>
      <c r="E3846" s="116">
        <v>2020</v>
      </c>
      <c r="F3846" s="112" t="s">
        <v>10013</v>
      </c>
      <c r="G3846" s="117" t="s">
        <v>16313</v>
      </c>
      <c r="H3846" s="114" t="s">
        <v>6739</v>
      </c>
      <c r="I3846" s="113">
        <f>'21'!I56</f>
        <v>0</v>
      </c>
    </row>
    <row r="3847" spans="2:9" ht="12.75">
      <c r="B3847" s="114" t="str">
        <f>INDEX(SUM!D:D,MATCH(SUM!$F$3,SUM!B:B,0),0)</f>
        <v>P085</v>
      </c>
      <c r="E3847" s="116">
        <v>2020</v>
      </c>
      <c r="F3847" s="112" t="s">
        <v>10014</v>
      </c>
      <c r="G3847" s="117" t="s">
        <v>16314</v>
      </c>
      <c r="H3847" s="114" t="s">
        <v>6739</v>
      </c>
      <c r="I3847" s="113">
        <f>'21'!I57</f>
        <v>0</v>
      </c>
    </row>
    <row r="3848" spans="2:9" ht="12.75">
      <c r="B3848" s="114" t="str">
        <f>INDEX(SUM!D:D,MATCH(SUM!$F$3,SUM!B:B,0),0)</f>
        <v>P085</v>
      </c>
      <c r="E3848" s="116">
        <v>2020</v>
      </c>
      <c r="F3848" s="112" t="s">
        <v>10015</v>
      </c>
      <c r="G3848" s="117" t="s">
        <v>16315</v>
      </c>
      <c r="H3848" s="114" t="s">
        <v>6739</v>
      </c>
      <c r="I3848" s="113">
        <f>'21'!I58</f>
        <v>0</v>
      </c>
    </row>
    <row r="3849" spans="2:9" ht="12.75">
      <c r="B3849" s="114" t="str">
        <f>INDEX(SUM!D:D,MATCH(SUM!$F$3,SUM!B:B,0),0)</f>
        <v>P085</v>
      </c>
      <c r="E3849" s="116">
        <v>2020</v>
      </c>
      <c r="F3849" s="112" t="s">
        <v>10016</v>
      </c>
      <c r="G3849" s="117" t="s">
        <v>16316</v>
      </c>
      <c r="H3849" s="114" t="s">
        <v>6739</v>
      </c>
      <c r="I3849" s="113">
        <f>'21'!I59</f>
        <v>0</v>
      </c>
    </row>
    <row r="3850" spans="2:9" ht="12.75">
      <c r="B3850" s="114" t="str">
        <f>INDEX(SUM!D:D,MATCH(SUM!$F$3,SUM!B:B,0),0)</f>
        <v>P085</v>
      </c>
      <c r="E3850" s="116">
        <v>2020</v>
      </c>
      <c r="F3850" s="112" t="s">
        <v>10017</v>
      </c>
      <c r="G3850" s="117" t="s">
        <v>16317</v>
      </c>
      <c r="H3850" s="114" t="s">
        <v>6739</v>
      </c>
      <c r="I3850" s="113">
        <f>'21'!I60</f>
        <v>0</v>
      </c>
    </row>
    <row r="3851" spans="2:9" ht="12.75">
      <c r="B3851" s="114" t="str">
        <f>INDEX(SUM!D:D,MATCH(SUM!$F$3,SUM!B:B,0),0)</f>
        <v>P085</v>
      </c>
      <c r="E3851" s="116">
        <v>2020</v>
      </c>
      <c r="F3851" s="112" t="s">
        <v>10018</v>
      </c>
      <c r="G3851" s="117" t="s">
        <v>16318</v>
      </c>
      <c r="H3851" s="114" t="s">
        <v>6739</v>
      </c>
      <c r="I3851" s="113">
        <f>'21'!I61</f>
        <v>0</v>
      </c>
    </row>
    <row r="3852" spans="2:9" ht="12.75">
      <c r="B3852" s="114" t="str">
        <f>INDEX(SUM!D:D,MATCH(SUM!$F$3,SUM!B:B,0),0)</f>
        <v>P085</v>
      </c>
      <c r="E3852" s="116">
        <v>2020</v>
      </c>
      <c r="F3852" s="112" t="s">
        <v>10019</v>
      </c>
      <c r="G3852" s="117" t="s">
        <v>16319</v>
      </c>
      <c r="H3852" s="114" t="s">
        <v>6739</v>
      </c>
      <c r="I3852" s="113">
        <f>'21'!I62</f>
        <v>0</v>
      </c>
    </row>
    <row r="3853" spans="2:9" ht="12.75">
      <c r="B3853" s="114" t="str">
        <f>INDEX(SUM!D:D,MATCH(SUM!$F$3,SUM!B:B,0),0)</f>
        <v>P085</v>
      </c>
      <c r="E3853" s="116">
        <v>2020</v>
      </c>
      <c r="F3853" s="112" t="s">
        <v>10020</v>
      </c>
      <c r="G3853" s="117" t="s">
        <v>16320</v>
      </c>
      <c r="H3853" s="114" t="s">
        <v>6739</v>
      </c>
      <c r="I3853" s="113">
        <f>'21'!I63</f>
        <v>0</v>
      </c>
    </row>
    <row r="3854" spans="2:9" ht="12.75">
      <c r="B3854" s="114" t="str">
        <f>INDEX(SUM!D:D,MATCH(SUM!$F$3,SUM!B:B,0),0)</f>
        <v>P085</v>
      </c>
      <c r="E3854" s="116">
        <v>2020</v>
      </c>
      <c r="F3854" s="112" t="s">
        <v>10021</v>
      </c>
      <c r="G3854" s="117" t="s">
        <v>16321</v>
      </c>
      <c r="H3854" s="114" t="s">
        <v>6739</v>
      </c>
      <c r="I3854" s="113">
        <f>'21'!I64</f>
        <v>0</v>
      </c>
    </row>
    <row r="3855" spans="2:9" ht="12.75">
      <c r="B3855" s="114" t="str">
        <f>INDEX(SUM!D:D,MATCH(SUM!$F$3,SUM!B:B,0),0)</f>
        <v>P085</v>
      </c>
      <c r="E3855" s="116">
        <v>2020</v>
      </c>
      <c r="F3855" s="112" t="s">
        <v>10022</v>
      </c>
      <c r="G3855" s="117" t="s">
        <v>16322</v>
      </c>
      <c r="H3855" s="114" t="s">
        <v>6739</v>
      </c>
      <c r="I3855" s="113">
        <f>'21'!I65</f>
        <v>0</v>
      </c>
    </row>
    <row r="3856" spans="2:9" ht="12.75">
      <c r="B3856" s="114" t="str">
        <f>INDEX(SUM!D:D,MATCH(SUM!$F$3,SUM!B:B,0),0)</f>
        <v>P085</v>
      </c>
      <c r="E3856" s="116">
        <v>2020</v>
      </c>
      <c r="F3856" s="112" t="s">
        <v>10023</v>
      </c>
      <c r="G3856" s="117" t="s">
        <v>16323</v>
      </c>
      <c r="H3856" s="114" t="s">
        <v>6739</v>
      </c>
      <c r="I3856" s="113">
        <f>'21'!I66</f>
        <v>0</v>
      </c>
    </row>
    <row r="3857" spans="2:9" ht="12.75">
      <c r="B3857" s="114" t="str">
        <f>INDEX(SUM!D:D,MATCH(SUM!$F$3,SUM!B:B,0),0)</f>
        <v>P085</v>
      </c>
      <c r="E3857" s="116">
        <v>2020</v>
      </c>
      <c r="F3857" s="112" t="s">
        <v>10024</v>
      </c>
      <c r="G3857" s="117" t="s">
        <v>16324</v>
      </c>
      <c r="H3857" s="114" t="s">
        <v>6739</v>
      </c>
      <c r="I3857" s="113">
        <f>'21'!I67</f>
        <v>0</v>
      </c>
    </row>
    <row r="3858" spans="2:9" ht="12.75">
      <c r="B3858" s="114" t="str">
        <f>INDEX(SUM!D:D,MATCH(SUM!$F$3,SUM!B:B,0),0)</f>
        <v>P085</v>
      </c>
      <c r="E3858" s="116">
        <v>2020</v>
      </c>
      <c r="F3858" s="112" t="s">
        <v>10025</v>
      </c>
      <c r="G3858" s="117" t="s">
        <v>16325</v>
      </c>
      <c r="H3858" s="114" t="s">
        <v>6739</v>
      </c>
      <c r="I3858" s="113">
        <f>'21'!I68</f>
        <v>0</v>
      </c>
    </row>
    <row r="3859" spans="2:9" ht="12.75">
      <c r="B3859" s="114" t="str">
        <f>INDEX(SUM!D:D,MATCH(SUM!$F$3,SUM!B:B,0),0)</f>
        <v>P085</v>
      </c>
      <c r="E3859" s="116">
        <v>2020</v>
      </c>
      <c r="F3859" s="112" t="s">
        <v>10026</v>
      </c>
      <c r="G3859" s="117" t="s">
        <v>16326</v>
      </c>
      <c r="H3859" s="114" t="s">
        <v>6739</v>
      </c>
      <c r="I3859" s="113">
        <f>'21'!I69</f>
        <v>0</v>
      </c>
    </row>
    <row r="3860" spans="2:9" ht="12.75">
      <c r="B3860" s="114" t="str">
        <f>INDEX(SUM!D:D,MATCH(SUM!$F$3,SUM!B:B,0),0)</f>
        <v>P085</v>
      </c>
      <c r="E3860" s="116">
        <v>2020</v>
      </c>
      <c r="F3860" s="112" t="s">
        <v>10027</v>
      </c>
      <c r="G3860" s="117" t="s">
        <v>16327</v>
      </c>
      <c r="H3860" s="114" t="s">
        <v>6739</v>
      </c>
      <c r="I3860" s="113">
        <f>'21'!I70</f>
        <v>0</v>
      </c>
    </row>
    <row r="3861" spans="2:9" ht="12.75">
      <c r="B3861" s="114" t="str">
        <f>INDEX(SUM!D:D,MATCH(SUM!$F$3,SUM!B:B,0),0)</f>
        <v>P085</v>
      </c>
      <c r="E3861" s="116">
        <v>2020</v>
      </c>
      <c r="F3861" s="112" t="s">
        <v>10028</v>
      </c>
      <c r="G3861" s="117" t="s">
        <v>16328</v>
      </c>
      <c r="H3861" s="114" t="s">
        <v>6739</v>
      </c>
      <c r="I3861" s="113">
        <f>'21'!I71</f>
        <v>0</v>
      </c>
    </row>
    <row r="3862" spans="2:9" ht="12.75">
      <c r="B3862" s="114" t="str">
        <f>INDEX(SUM!D:D,MATCH(SUM!$F$3,SUM!B:B,0),0)</f>
        <v>P085</v>
      </c>
      <c r="E3862" s="116">
        <v>2020</v>
      </c>
      <c r="F3862" s="112" t="s">
        <v>10029</v>
      </c>
      <c r="G3862" s="117" t="s">
        <v>16329</v>
      </c>
      <c r="H3862" s="114" t="s">
        <v>6739</v>
      </c>
      <c r="I3862" s="113">
        <f>'21'!I72</f>
        <v>0</v>
      </c>
    </row>
    <row r="3863" spans="2:9" ht="12.75">
      <c r="B3863" s="114" t="str">
        <f>INDEX(SUM!D:D,MATCH(SUM!$F$3,SUM!B:B,0),0)</f>
        <v>P085</v>
      </c>
      <c r="E3863" s="116">
        <v>2020</v>
      </c>
      <c r="F3863" s="112" t="s">
        <v>10030</v>
      </c>
      <c r="G3863" s="117" t="s">
        <v>16330</v>
      </c>
      <c r="H3863" s="114" t="s">
        <v>6739</v>
      </c>
      <c r="I3863" s="113">
        <f>'21'!I73</f>
        <v>0</v>
      </c>
    </row>
    <row r="3864" spans="2:9" ht="12.75">
      <c r="B3864" s="114" t="str">
        <f>INDEX(SUM!D:D,MATCH(SUM!$F$3,SUM!B:B,0),0)</f>
        <v>P085</v>
      </c>
      <c r="E3864" s="116">
        <v>2020</v>
      </c>
      <c r="F3864" s="112" t="s">
        <v>10031</v>
      </c>
      <c r="G3864" s="117" t="s">
        <v>16331</v>
      </c>
      <c r="H3864" s="114" t="s">
        <v>6739</v>
      </c>
      <c r="I3864" s="113">
        <f>'21'!I74</f>
        <v>0</v>
      </c>
    </row>
    <row r="3865" spans="2:9" ht="12.75">
      <c r="B3865" s="114" t="str">
        <f>INDEX(SUM!D:D,MATCH(SUM!$F$3,SUM!B:B,0),0)</f>
        <v>P085</v>
      </c>
      <c r="E3865" s="116">
        <v>2020</v>
      </c>
      <c r="F3865" s="112" t="s">
        <v>10032</v>
      </c>
      <c r="G3865" s="117" t="s">
        <v>16332</v>
      </c>
      <c r="H3865" s="114" t="s">
        <v>6739</v>
      </c>
      <c r="I3865" s="113">
        <f>'21'!I75</f>
        <v>0</v>
      </c>
    </row>
    <row r="3866" spans="2:9" ht="12.75">
      <c r="B3866" s="114" t="str">
        <f>INDEX(SUM!D:D,MATCH(SUM!$F$3,SUM!B:B,0),0)</f>
        <v>P085</v>
      </c>
      <c r="E3866" s="116">
        <v>2020</v>
      </c>
      <c r="F3866" s="112" t="s">
        <v>10033</v>
      </c>
      <c r="G3866" s="117" t="s">
        <v>16333</v>
      </c>
      <c r="H3866" s="114" t="s">
        <v>6739</v>
      </c>
      <c r="I3866" s="113">
        <f>'21'!I76</f>
        <v>0</v>
      </c>
    </row>
    <row r="3867" spans="2:9" ht="12.75">
      <c r="B3867" s="114" t="str">
        <f>INDEX(SUM!D:D,MATCH(SUM!$F$3,SUM!B:B,0),0)</f>
        <v>P085</v>
      </c>
      <c r="E3867" s="116">
        <v>2020</v>
      </c>
      <c r="F3867" s="112" t="s">
        <v>10034</v>
      </c>
      <c r="G3867" s="117" t="s">
        <v>16334</v>
      </c>
      <c r="H3867" s="114" t="s">
        <v>6739</v>
      </c>
      <c r="I3867" s="113">
        <f>'21'!I77</f>
        <v>0</v>
      </c>
    </row>
    <row r="3868" spans="2:9" ht="12.75">
      <c r="B3868" s="114" t="str">
        <f>INDEX(SUM!D:D,MATCH(SUM!$F$3,SUM!B:B,0),0)</f>
        <v>P085</v>
      </c>
      <c r="E3868" s="116">
        <v>2020</v>
      </c>
      <c r="F3868" s="112" t="s">
        <v>10035</v>
      </c>
      <c r="G3868" s="117" t="s">
        <v>16335</v>
      </c>
      <c r="H3868" s="114" t="s">
        <v>6739</v>
      </c>
      <c r="I3868" s="113">
        <f>'21'!I78</f>
        <v>0</v>
      </c>
    </row>
    <row r="3869" spans="2:9" ht="12.75">
      <c r="B3869" s="114" t="str">
        <f>INDEX(SUM!D:D,MATCH(SUM!$F$3,SUM!B:B,0),0)</f>
        <v>P085</v>
      </c>
      <c r="E3869" s="116">
        <v>2020</v>
      </c>
      <c r="F3869" s="112" t="s">
        <v>10036</v>
      </c>
      <c r="G3869" s="117" t="s">
        <v>16336</v>
      </c>
      <c r="H3869" s="114" t="s">
        <v>6739</v>
      </c>
      <c r="I3869" s="113">
        <f>'21'!I79</f>
        <v>0</v>
      </c>
    </row>
    <row r="3870" spans="2:9" ht="12.75">
      <c r="B3870" s="114" t="str">
        <f>INDEX(SUM!D:D,MATCH(SUM!$F$3,SUM!B:B,0),0)</f>
        <v>P085</v>
      </c>
      <c r="E3870" s="116">
        <v>2020</v>
      </c>
      <c r="F3870" s="112" t="s">
        <v>10037</v>
      </c>
      <c r="G3870" s="117" t="s">
        <v>16337</v>
      </c>
      <c r="H3870" s="114" t="s">
        <v>6739</v>
      </c>
      <c r="I3870" s="113">
        <f>'21'!I80</f>
        <v>0</v>
      </c>
    </row>
    <row r="3871" spans="2:9" ht="12.75">
      <c r="B3871" s="114" t="str">
        <f>INDEX(SUM!D:D,MATCH(SUM!$F$3,SUM!B:B,0),0)</f>
        <v>P085</v>
      </c>
      <c r="E3871" s="116">
        <v>2020</v>
      </c>
      <c r="F3871" s="112" t="s">
        <v>10038</v>
      </c>
      <c r="G3871" s="117" t="s">
        <v>16338</v>
      </c>
      <c r="H3871" s="114" t="s">
        <v>6739</v>
      </c>
      <c r="I3871" s="113">
        <f>'21'!I81</f>
        <v>0</v>
      </c>
    </row>
    <row r="3872" spans="2:9" ht="12.75">
      <c r="B3872" s="114" t="str">
        <f>INDEX(SUM!D:D,MATCH(SUM!$F$3,SUM!B:B,0),0)</f>
        <v>P085</v>
      </c>
      <c r="E3872" s="116">
        <v>2020</v>
      </c>
      <c r="F3872" s="112" t="s">
        <v>10039</v>
      </c>
      <c r="G3872" s="117" t="s">
        <v>16339</v>
      </c>
      <c r="H3872" s="114" t="s">
        <v>6739</v>
      </c>
      <c r="I3872" s="113">
        <f>'21'!I82</f>
        <v>0</v>
      </c>
    </row>
    <row r="3873" spans="2:9" ht="12.75">
      <c r="B3873" s="114" t="str">
        <f>INDEX(SUM!D:D,MATCH(SUM!$F$3,SUM!B:B,0),0)</f>
        <v>P085</v>
      </c>
      <c r="E3873" s="116">
        <v>2020</v>
      </c>
      <c r="F3873" s="112" t="s">
        <v>10040</v>
      </c>
      <c r="G3873" s="117" t="s">
        <v>16340</v>
      </c>
      <c r="H3873" s="114" t="s">
        <v>6739</v>
      </c>
      <c r="I3873" s="113">
        <f>'21'!I83</f>
        <v>0</v>
      </c>
    </row>
    <row r="3874" spans="2:9" ht="12.75">
      <c r="B3874" s="114" t="str">
        <f>INDEX(SUM!D:D,MATCH(SUM!$F$3,SUM!B:B,0),0)</f>
        <v>P085</v>
      </c>
      <c r="E3874" s="116">
        <v>2020</v>
      </c>
      <c r="F3874" s="112" t="s">
        <v>10041</v>
      </c>
      <c r="G3874" s="117" t="s">
        <v>16341</v>
      </c>
      <c r="H3874" s="114" t="s">
        <v>6739</v>
      </c>
      <c r="I3874" s="113">
        <f>'21'!I84</f>
        <v>0</v>
      </c>
    </row>
    <row r="3875" spans="2:9" ht="12.75">
      <c r="B3875" s="114" t="str">
        <f>INDEX(SUM!D:D,MATCH(SUM!$F$3,SUM!B:B,0),0)</f>
        <v>P085</v>
      </c>
      <c r="E3875" s="116">
        <v>2020</v>
      </c>
      <c r="F3875" s="112" t="s">
        <v>10042</v>
      </c>
      <c r="G3875" s="117" t="s">
        <v>16342</v>
      </c>
      <c r="H3875" s="114" t="s">
        <v>6739</v>
      </c>
      <c r="I3875" s="113">
        <f>'21'!I85</f>
        <v>0</v>
      </c>
    </row>
    <row r="3876" spans="2:9" ht="12.75">
      <c r="B3876" s="114" t="str">
        <f>INDEX(SUM!D:D,MATCH(SUM!$F$3,SUM!B:B,0),0)</f>
        <v>P085</v>
      </c>
      <c r="E3876" s="116">
        <v>2020</v>
      </c>
      <c r="F3876" s="112" t="s">
        <v>10043</v>
      </c>
      <c r="G3876" s="117" t="s">
        <v>16343</v>
      </c>
      <c r="H3876" s="114" t="s">
        <v>6739</v>
      </c>
      <c r="I3876" s="113">
        <f>'21'!I86</f>
        <v>0</v>
      </c>
    </row>
    <row r="3877" spans="2:9" ht="12.75">
      <c r="B3877" s="114" t="str">
        <f>INDEX(SUM!D:D,MATCH(SUM!$F$3,SUM!B:B,0),0)</f>
        <v>P085</v>
      </c>
      <c r="E3877" s="116">
        <v>2020</v>
      </c>
      <c r="F3877" s="112" t="s">
        <v>10044</v>
      </c>
      <c r="G3877" s="117" t="s">
        <v>16344</v>
      </c>
      <c r="H3877" s="114" t="s">
        <v>6739</v>
      </c>
      <c r="I3877" s="113">
        <f>'21'!I87</f>
        <v>0</v>
      </c>
    </row>
    <row r="3878" spans="2:9" ht="12.75">
      <c r="B3878" s="114" t="str">
        <f>INDEX(SUM!D:D,MATCH(SUM!$F$3,SUM!B:B,0),0)</f>
        <v>P085</v>
      </c>
      <c r="E3878" s="116">
        <v>2020</v>
      </c>
      <c r="F3878" s="112" t="s">
        <v>10045</v>
      </c>
      <c r="G3878" s="117" t="s">
        <v>16345</v>
      </c>
      <c r="H3878" s="114" t="s">
        <v>6739</v>
      </c>
      <c r="I3878" s="113">
        <f>'21'!I88</f>
        <v>0</v>
      </c>
    </row>
    <row r="3879" spans="2:9" ht="12.75">
      <c r="B3879" s="114" t="str">
        <f>INDEX(SUM!D:D,MATCH(SUM!$F$3,SUM!B:B,0),0)</f>
        <v>P085</v>
      </c>
      <c r="E3879" s="116">
        <v>2020</v>
      </c>
      <c r="F3879" s="112" t="s">
        <v>10046</v>
      </c>
      <c r="G3879" s="117" t="s">
        <v>16346</v>
      </c>
      <c r="H3879" s="114" t="s">
        <v>6739</v>
      </c>
      <c r="I3879" s="113">
        <f>'21'!I89</f>
        <v>0</v>
      </c>
    </row>
    <row r="3880" spans="2:9" ht="12.75">
      <c r="B3880" s="114" t="str">
        <f>INDEX(SUM!D:D,MATCH(SUM!$F$3,SUM!B:B,0),0)</f>
        <v>P085</v>
      </c>
      <c r="E3880" s="116">
        <v>2020</v>
      </c>
      <c r="F3880" s="112" t="s">
        <v>10047</v>
      </c>
      <c r="G3880" s="117" t="s">
        <v>16347</v>
      </c>
      <c r="H3880" s="114" t="s">
        <v>6739</v>
      </c>
      <c r="I3880" s="113">
        <f>'21'!I90</f>
        <v>0</v>
      </c>
    </row>
    <row r="3881" spans="2:9" ht="12.75">
      <c r="B3881" s="114" t="str">
        <f>INDEX(SUM!D:D,MATCH(SUM!$F$3,SUM!B:B,0),0)</f>
        <v>P085</v>
      </c>
      <c r="E3881" s="116">
        <v>2020</v>
      </c>
      <c r="F3881" s="112" t="s">
        <v>10048</v>
      </c>
      <c r="G3881" s="117" t="s">
        <v>16348</v>
      </c>
      <c r="H3881" s="114" t="s">
        <v>6739</v>
      </c>
      <c r="I3881" s="113">
        <f>'21'!I91</f>
        <v>0</v>
      </c>
    </row>
    <row r="3882" spans="2:9" ht="12.75">
      <c r="B3882" s="114" t="str">
        <f>INDEX(SUM!D:D,MATCH(SUM!$F$3,SUM!B:B,0),0)</f>
        <v>P085</v>
      </c>
      <c r="E3882" s="116">
        <v>2020</v>
      </c>
      <c r="F3882" s="112" t="s">
        <v>10049</v>
      </c>
      <c r="G3882" s="117" t="s">
        <v>16349</v>
      </c>
      <c r="H3882" s="114" t="s">
        <v>6739</v>
      </c>
      <c r="I3882" s="113">
        <f>'21'!I92</f>
        <v>0</v>
      </c>
    </row>
    <row r="3883" spans="2:9" ht="12.75">
      <c r="B3883" s="114" t="str">
        <f>INDEX(SUM!D:D,MATCH(SUM!$F$3,SUM!B:B,0),0)</f>
        <v>P085</v>
      </c>
      <c r="E3883" s="116">
        <v>2020</v>
      </c>
      <c r="F3883" s="112" t="s">
        <v>10050</v>
      </c>
      <c r="G3883" s="117" t="s">
        <v>16350</v>
      </c>
      <c r="H3883" s="114" t="s">
        <v>6739</v>
      </c>
      <c r="I3883" s="113">
        <f>'21'!I93</f>
        <v>0</v>
      </c>
    </row>
    <row r="3884" spans="2:9" ht="12.75">
      <c r="B3884" s="114" t="str">
        <f>INDEX(SUM!D:D,MATCH(SUM!$F$3,SUM!B:B,0),0)</f>
        <v>P085</v>
      </c>
      <c r="E3884" s="116">
        <v>2020</v>
      </c>
      <c r="F3884" s="112" t="s">
        <v>10051</v>
      </c>
      <c r="G3884" s="117" t="s">
        <v>16351</v>
      </c>
      <c r="H3884" s="114" t="s">
        <v>6739</v>
      </c>
      <c r="I3884" s="113">
        <f>'21'!I94</f>
        <v>0</v>
      </c>
    </row>
    <row r="3885" spans="2:9" ht="12.75">
      <c r="B3885" s="114" t="str">
        <f>INDEX(SUM!D:D,MATCH(SUM!$F$3,SUM!B:B,0),0)</f>
        <v>P085</v>
      </c>
      <c r="E3885" s="116">
        <v>2020</v>
      </c>
      <c r="F3885" s="112" t="s">
        <v>10052</v>
      </c>
      <c r="G3885" s="117" t="s">
        <v>16352</v>
      </c>
      <c r="H3885" s="114" t="s">
        <v>6739</v>
      </c>
      <c r="I3885" s="113">
        <f>'21'!I95</f>
        <v>0</v>
      </c>
    </row>
    <row r="3886" spans="2:9" ht="12.75">
      <c r="B3886" s="114" t="str">
        <f>INDEX(SUM!D:D,MATCH(SUM!$F$3,SUM!B:B,0),0)</f>
        <v>P085</v>
      </c>
      <c r="E3886" s="116">
        <v>2020</v>
      </c>
      <c r="F3886" s="112" t="s">
        <v>10053</v>
      </c>
      <c r="G3886" s="117" t="s">
        <v>16353</v>
      </c>
      <c r="H3886" s="114" t="s">
        <v>6739</v>
      </c>
      <c r="I3886" s="113">
        <f>'21'!I96</f>
        <v>0</v>
      </c>
    </row>
    <row r="3887" spans="2:9" ht="12.75">
      <c r="B3887" s="114" t="str">
        <f>INDEX(SUM!D:D,MATCH(SUM!$F$3,SUM!B:B,0),0)</f>
        <v>P085</v>
      </c>
      <c r="E3887" s="116">
        <v>2020</v>
      </c>
      <c r="F3887" s="112" t="s">
        <v>10054</v>
      </c>
      <c r="G3887" s="117" t="s">
        <v>16354</v>
      </c>
      <c r="H3887" s="114" t="s">
        <v>6739</v>
      </c>
      <c r="I3887" s="113">
        <f>'21'!I97</f>
        <v>0</v>
      </c>
    </row>
    <row r="3888" spans="2:9" ht="12.75">
      <c r="B3888" s="114" t="str">
        <f>INDEX(SUM!D:D,MATCH(SUM!$F$3,SUM!B:B,0),0)</f>
        <v>P085</v>
      </c>
      <c r="E3888" s="116">
        <v>2020</v>
      </c>
      <c r="F3888" s="112" t="s">
        <v>10055</v>
      </c>
      <c r="G3888" s="117" t="s">
        <v>16355</v>
      </c>
      <c r="H3888" s="114" t="s">
        <v>6739</v>
      </c>
      <c r="I3888" s="113">
        <f>'21'!I98</f>
        <v>0</v>
      </c>
    </row>
    <row r="3889" spans="2:9" ht="12.75">
      <c r="B3889" s="114" t="str">
        <f>INDEX(SUM!D:D,MATCH(SUM!$F$3,SUM!B:B,0),0)</f>
        <v>P085</v>
      </c>
      <c r="E3889" s="116">
        <v>2020</v>
      </c>
      <c r="F3889" s="112" t="s">
        <v>10056</v>
      </c>
      <c r="G3889" s="117" t="s">
        <v>16356</v>
      </c>
      <c r="H3889" s="114" t="s">
        <v>6739</v>
      </c>
      <c r="I3889" s="113">
        <f>'21'!I99</f>
        <v>0</v>
      </c>
    </row>
    <row r="3890" spans="2:9" ht="12.75">
      <c r="B3890" s="114" t="str">
        <f>INDEX(SUM!D:D,MATCH(SUM!$F$3,SUM!B:B,0),0)</f>
        <v>P085</v>
      </c>
      <c r="E3890" s="116">
        <v>2020</v>
      </c>
      <c r="F3890" s="112" t="s">
        <v>10057</v>
      </c>
      <c r="G3890" s="117" t="s">
        <v>16357</v>
      </c>
      <c r="H3890" s="114" t="s">
        <v>6739</v>
      </c>
      <c r="I3890" s="113">
        <f>'21'!I100</f>
        <v>0</v>
      </c>
    </row>
    <row r="3891" spans="2:9" ht="12.75">
      <c r="B3891" s="114" t="str">
        <f>INDEX(SUM!D:D,MATCH(SUM!$F$3,SUM!B:B,0),0)</f>
        <v>P085</v>
      </c>
      <c r="E3891" s="116">
        <v>2020</v>
      </c>
      <c r="F3891" s="112" t="s">
        <v>10058</v>
      </c>
      <c r="G3891" s="117" t="s">
        <v>16358</v>
      </c>
      <c r="H3891" s="114" t="s">
        <v>6740</v>
      </c>
      <c r="I3891" s="113">
        <f>'21'!J11</f>
        <v>121</v>
      </c>
    </row>
    <row r="3892" spans="2:9" ht="12.75">
      <c r="B3892" s="114" t="str">
        <f>INDEX(SUM!D:D,MATCH(SUM!$F$3,SUM!B:B,0),0)</f>
        <v>P085</v>
      </c>
      <c r="E3892" s="116">
        <v>2020</v>
      </c>
      <c r="F3892" s="112" t="s">
        <v>10059</v>
      </c>
      <c r="G3892" s="117" t="s">
        <v>16359</v>
      </c>
      <c r="H3892" s="114" t="s">
        <v>6740</v>
      </c>
      <c r="I3892" s="113">
        <f>'21'!J12</f>
        <v>0</v>
      </c>
    </row>
    <row r="3893" spans="2:9" ht="12.75">
      <c r="B3893" s="114" t="str">
        <f>INDEX(SUM!D:D,MATCH(SUM!$F$3,SUM!B:B,0),0)</f>
        <v>P085</v>
      </c>
      <c r="E3893" s="116">
        <v>2020</v>
      </c>
      <c r="F3893" s="112" t="s">
        <v>10060</v>
      </c>
      <c r="G3893" s="117" t="s">
        <v>16360</v>
      </c>
      <c r="H3893" s="114" t="s">
        <v>6740</v>
      </c>
      <c r="I3893" s="113">
        <f>'21'!J13</f>
        <v>0</v>
      </c>
    </row>
    <row r="3894" spans="2:9" ht="12.75">
      <c r="B3894" s="114" t="str">
        <f>INDEX(SUM!D:D,MATCH(SUM!$F$3,SUM!B:B,0),0)</f>
        <v>P085</v>
      </c>
      <c r="E3894" s="116">
        <v>2020</v>
      </c>
      <c r="F3894" s="112" t="s">
        <v>10061</v>
      </c>
      <c r="G3894" s="117" t="s">
        <v>16361</v>
      </c>
      <c r="H3894" s="114" t="s">
        <v>6740</v>
      </c>
      <c r="I3894" s="113">
        <f>'21'!J14</f>
        <v>0</v>
      </c>
    </row>
    <row r="3895" spans="2:9" ht="12.75">
      <c r="B3895" s="114" t="str">
        <f>INDEX(SUM!D:D,MATCH(SUM!$F$3,SUM!B:B,0),0)</f>
        <v>P085</v>
      </c>
      <c r="E3895" s="116">
        <v>2020</v>
      </c>
      <c r="F3895" s="112" t="s">
        <v>10062</v>
      </c>
      <c r="G3895" s="117" t="s">
        <v>16362</v>
      </c>
      <c r="H3895" s="114" t="s">
        <v>6740</v>
      </c>
      <c r="I3895" s="113">
        <f>'21'!J15</f>
        <v>0</v>
      </c>
    </row>
    <row r="3896" spans="2:9" ht="12.75">
      <c r="B3896" s="114" t="str">
        <f>INDEX(SUM!D:D,MATCH(SUM!$F$3,SUM!B:B,0),0)</f>
        <v>P085</v>
      </c>
      <c r="E3896" s="116">
        <v>2020</v>
      </c>
      <c r="F3896" s="112" t="s">
        <v>10063</v>
      </c>
      <c r="G3896" s="117" t="s">
        <v>16363</v>
      </c>
      <c r="H3896" s="114" t="s">
        <v>6740</v>
      </c>
      <c r="I3896" s="113">
        <f>'21'!J16</f>
        <v>0</v>
      </c>
    </row>
    <row r="3897" spans="2:9" ht="12.75">
      <c r="B3897" s="114" t="str">
        <f>INDEX(SUM!D:D,MATCH(SUM!$F$3,SUM!B:B,0),0)</f>
        <v>P085</v>
      </c>
      <c r="E3897" s="116">
        <v>2020</v>
      </c>
      <c r="F3897" s="112" t="s">
        <v>10064</v>
      </c>
      <c r="G3897" s="117" t="s">
        <v>16364</v>
      </c>
      <c r="H3897" s="114" t="s">
        <v>6740</v>
      </c>
      <c r="I3897" s="113">
        <f>'21'!J17</f>
        <v>0</v>
      </c>
    </row>
    <row r="3898" spans="2:9" ht="12.75">
      <c r="B3898" s="114" t="str">
        <f>INDEX(SUM!D:D,MATCH(SUM!$F$3,SUM!B:B,0),0)</f>
        <v>P085</v>
      </c>
      <c r="E3898" s="116">
        <v>2020</v>
      </c>
      <c r="F3898" s="112" t="s">
        <v>10065</v>
      </c>
      <c r="G3898" s="117" t="s">
        <v>16365</v>
      </c>
      <c r="H3898" s="114" t="s">
        <v>6740</v>
      </c>
      <c r="I3898" s="113">
        <f>'21'!J18</f>
        <v>0</v>
      </c>
    </row>
    <row r="3899" spans="2:9" ht="12.75">
      <c r="B3899" s="114" t="str">
        <f>INDEX(SUM!D:D,MATCH(SUM!$F$3,SUM!B:B,0),0)</f>
        <v>P085</v>
      </c>
      <c r="E3899" s="116">
        <v>2020</v>
      </c>
      <c r="F3899" s="112" t="s">
        <v>10066</v>
      </c>
      <c r="G3899" s="117" t="s">
        <v>16366</v>
      </c>
      <c r="H3899" s="114" t="s">
        <v>6740</v>
      </c>
      <c r="I3899" s="113">
        <f>'21'!J19</f>
        <v>0</v>
      </c>
    </row>
    <row r="3900" spans="2:9" ht="12.75">
      <c r="B3900" s="114" t="str">
        <f>INDEX(SUM!D:D,MATCH(SUM!$F$3,SUM!B:B,0),0)</f>
        <v>P085</v>
      </c>
      <c r="E3900" s="116">
        <v>2020</v>
      </c>
      <c r="F3900" s="112" t="s">
        <v>10067</v>
      </c>
      <c r="G3900" s="117" t="s">
        <v>16367</v>
      </c>
      <c r="H3900" s="114" t="s">
        <v>6740</v>
      </c>
      <c r="I3900" s="113">
        <f>'21'!J20</f>
        <v>0</v>
      </c>
    </row>
    <row r="3901" spans="2:9" ht="12.75">
      <c r="B3901" s="114" t="str">
        <f>INDEX(SUM!D:D,MATCH(SUM!$F$3,SUM!B:B,0),0)</f>
        <v>P085</v>
      </c>
      <c r="E3901" s="116">
        <v>2020</v>
      </c>
      <c r="F3901" s="112" t="s">
        <v>10068</v>
      </c>
      <c r="G3901" s="117" t="s">
        <v>16368</v>
      </c>
      <c r="H3901" s="114" t="s">
        <v>6740</v>
      </c>
      <c r="I3901" s="113">
        <f>'21'!J21</f>
        <v>0</v>
      </c>
    </row>
    <row r="3902" spans="2:9" ht="12.75">
      <c r="B3902" s="114" t="str">
        <f>INDEX(SUM!D:D,MATCH(SUM!$F$3,SUM!B:B,0),0)</f>
        <v>P085</v>
      </c>
      <c r="E3902" s="116">
        <v>2020</v>
      </c>
      <c r="F3902" s="112" t="s">
        <v>10069</v>
      </c>
      <c r="G3902" s="117" t="s">
        <v>16369</v>
      </c>
      <c r="H3902" s="114" t="s">
        <v>6740</v>
      </c>
      <c r="I3902" s="113">
        <f>'21'!J22</f>
        <v>0</v>
      </c>
    </row>
    <row r="3903" spans="2:9" ht="12.75">
      <c r="B3903" s="114" t="str">
        <f>INDEX(SUM!D:D,MATCH(SUM!$F$3,SUM!B:B,0),0)</f>
        <v>P085</v>
      </c>
      <c r="E3903" s="116">
        <v>2020</v>
      </c>
      <c r="F3903" s="112" t="s">
        <v>10070</v>
      </c>
      <c r="G3903" s="117" t="s">
        <v>16370</v>
      </c>
      <c r="H3903" s="114" t="s">
        <v>6740</v>
      </c>
      <c r="I3903" s="113">
        <f>'21'!J23</f>
        <v>0</v>
      </c>
    </row>
    <row r="3904" spans="2:9" ht="12.75">
      <c r="B3904" s="114" t="str">
        <f>INDEX(SUM!D:D,MATCH(SUM!$F$3,SUM!B:B,0),0)</f>
        <v>P085</v>
      </c>
      <c r="E3904" s="116">
        <v>2020</v>
      </c>
      <c r="F3904" s="112" t="s">
        <v>10071</v>
      </c>
      <c r="G3904" s="117" t="s">
        <v>16371</v>
      </c>
      <c r="H3904" s="114" t="s">
        <v>6740</v>
      </c>
      <c r="I3904" s="113">
        <f>'21'!J24</f>
        <v>0</v>
      </c>
    </row>
    <row r="3905" spans="2:9" ht="12.75">
      <c r="B3905" s="114" t="str">
        <f>INDEX(SUM!D:D,MATCH(SUM!$F$3,SUM!B:B,0),0)</f>
        <v>P085</v>
      </c>
      <c r="E3905" s="116">
        <v>2020</v>
      </c>
      <c r="F3905" s="112" t="s">
        <v>10072</v>
      </c>
      <c r="G3905" s="117" t="s">
        <v>16372</v>
      </c>
      <c r="H3905" s="114" t="s">
        <v>6740</v>
      </c>
      <c r="I3905" s="113">
        <f>'21'!J25</f>
        <v>0</v>
      </c>
    </row>
    <row r="3906" spans="2:9" ht="12.75">
      <c r="B3906" s="114" t="str">
        <f>INDEX(SUM!D:D,MATCH(SUM!$F$3,SUM!B:B,0),0)</f>
        <v>P085</v>
      </c>
      <c r="E3906" s="116">
        <v>2020</v>
      </c>
      <c r="F3906" s="112" t="s">
        <v>10073</v>
      </c>
      <c r="G3906" s="117" t="s">
        <v>16373</v>
      </c>
      <c r="H3906" s="114" t="s">
        <v>6740</v>
      </c>
      <c r="I3906" s="113">
        <f>'21'!J26</f>
        <v>0</v>
      </c>
    </row>
    <row r="3907" spans="2:9" ht="12.75">
      <c r="B3907" s="114" t="str">
        <f>INDEX(SUM!D:D,MATCH(SUM!$F$3,SUM!B:B,0),0)</f>
        <v>P085</v>
      </c>
      <c r="E3907" s="116">
        <v>2020</v>
      </c>
      <c r="F3907" s="112" t="s">
        <v>10074</v>
      </c>
      <c r="G3907" s="117" t="s">
        <v>16374</v>
      </c>
      <c r="H3907" s="114" t="s">
        <v>6740</v>
      </c>
      <c r="I3907" s="113">
        <f>'21'!J27</f>
        <v>0</v>
      </c>
    </row>
    <row r="3908" spans="2:9" ht="12.75">
      <c r="B3908" s="114" t="str">
        <f>INDEX(SUM!D:D,MATCH(SUM!$F$3,SUM!B:B,0),0)</f>
        <v>P085</v>
      </c>
      <c r="E3908" s="116">
        <v>2020</v>
      </c>
      <c r="F3908" s="112" t="s">
        <v>10075</v>
      </c>
      <c r="G3908" s="117" t="s">
        <v>16375</v>
      </c>
      <c r="H3908" s="114" t="s">
        <v>6740</v>
      </c>
      <c r="I3908" s="113">
        <f>'21'!J28</f>
        <v>0</v>
      </c>
    </row>
    <row r="3909" spans="2:9" ht="12.75">
      <c r="B3909" s="114" t="str">
        <f>INDEX(SUM!D:D,MATCH(SUM!$F$3,SUM!B:B,0),0)</f>
        <v>P085</v>
      </c>
      <c r="E3909" s="116">
        <v>2020</v>
      </c>
      <c r="F3909" s="112" t="s">
        <v>10076</v>
      </c>
      <c r="G3909" s="117" t="s">
        <v>16376</v>
      </c>
      <c r="H3909" s="114" t="s">
        <v>6740</v>
      </c>
      <c r="I3909" s="113">
        <f>'21'!J29</f>
        <v>0</v>
      </c>
    </row>
    <row r="3910" spans="2:9" ht="12.75">
      <c r="B3910" s="114" t="str">
        <f>INDEX(SUM!D:D,MATCH(SUM!$F$3,SUM!B:B,0),0)</f>
        <v>P085</v>
      </c>
      <c r="E3910" s="116">
        <v>2020</v>
      </c>
      <c r="F3910" s="112" t="s">
        <v>10077</v>
      </c>
      <c r="G3910" s="117" t="s">
        <v>16377</v>
      </c>
      <c r="H3910" s="114" t="s">
        <v>6740</v>
      </c>
      <c r="I3910" s="113">
        <f>'21'!J30</f>
        <v>0</v>
      </c>
    </row>
    <row r="3911" spans="2:9" ht="12.75">
      <c r="B3911" s="114" t="str">
        <f>INDEX(SUM!D:D,MATCH(SUM!$F$3,SUM!B:B,0),0)</f>
        <v>P085</v>
      </c>
      <c r="E3911" s="116">
        <v>2020</v>
      </c>
      <c r="F3911" s="112" t="s">
        <v>10078</v>
      </c>
      <c r="G3911" s="117" t="s">
        <v>16378</v>
      </c>
      <c r="H3911" s="114" t="s">
        <v>6740</v>
      </c>
      <c r="I3911" s="113">
        <f>'21'!J31</f>
        <v>0</v>
      </c>
    </row>
    <row r="3912" spans="2:9" ht="12.75">
      <c r="B3912" s="114" t="str">
        <f>INDEX(SUM!D:D,MATCH(SUM!$F$3,SUM!B:B,0),0)</f>
        <v>P085</v>
      </c>
      <c r="E3912" s="116">
        <v>2020</v>
      </c>
      <c r="F3912" s="112" t="s">
        <v>10079</v>
      </c>
      <c r="G3912" s="117" t="s">
        <v>16379</v>
      </c>
      <c r="H3912" s="114" t="s">
        <v>6740</v>
      </c>
      <c r="I3912" s="113">
        <f>'21'!J32</f>
        <v>0</v>
      </c>
    </row>
    <row r="3913" spans="2:9" ht="12.75">
      <c r="B3913" s="114" t="str">
        <f>INDEX(SUM!D:D,MATCH(SUM!$F$3,SUM!B:B,0),0)</f>
        <v>P085</v>
      </c>
      <c r="E3913" s="116">
        <v>2020</v>
      </c>
      <c r="F3913" s="112" t="s">
        <v>10080</v>
      </c>
      <c r="G3913" s="117" t="s">
        <v>16380</v>
      </c>
      <c r="H3913" s="114" t="s">
        <v>6740</v>
      </c>
      <c r="I3913" s="113">
        <f>'21'!J33</f>
        <v>0</v>
      </c>
    </row>
    <row r="3914" spans="2:9" ht="12.75">
      <c r="B3914" s="114" t="str">
        <f>INDEX(SUM!D:D,MATCH(SUM!$F$3,SUM!B:B,0),0)</f>
        <v>P085</v>
      </c>
      <c r="E3914" s="116">
        <v>2020</v>
      </c>
      <c r="F3914" s="112" t="s">
        <v>10081</v>
      </c>
      <c r="G3914" s="117" t="s">
        <v>16381</v>
      </c>
      <c r="H3914" s="114" t="s">
        <v>6740</v>
      </c>
      <c r="I3914" s="113">
        <f>'21'!J34</f>
        <v>0</v>
      </c>
    </row>
    <row r="3915" spans="2:9" ht="12.75">
      <c r="B3915" s="114" t="str">
        <f>INDEX(SUM!D:D,MATCH(SUM!$F$3,SUM!B:B,0),0)</f>
        <v>P085</v>
      </c>
      <c r="E3915" s="116">
        <v>2020</v>
      </c>
      <c r="F3915" s="112" t="s">
        <v>10082</v>
      </c>
      <c r="G3915" s="117" t="s">
        <v>16382</v>
      </c>
      <c r="H3915" s="114" t="s">
        <v>6740</v>
      </c>
      <c r="I3915" s="113">
        <f>'21'!J35</f>
        <v>0</v>
      </c>
    </row>
    <row r="3916" spans="2:9" ht="12.75">
      <c r="B3916" s="114" t="str">
        <f>INDEX(SUM!D:D,MATCH(SUM!$F$3,SUM!B:B,0),0)</f>
        <v>P085</v>
      </c>
      <c r="E3916" s="116">
        <v>2020</v>
      </c>
      <c r="F3916" s="112" t="s">
        <v>10083</v>
      </c>
      <c r="G3916" s="117" t="s">
        <v>16383</v>
      </c>
      <c r="H3916" s="114" t="s">
        <v>6740</v>
      </c>
      <c r="I3916" s="113">
        <f>'21'!J36</f>
        <v>0</v>
      </c>
    </row>
    <row r="3917" spans="2:9" ht="12.75">
      <c r="B3917" s="114" t="str">
        <f>INDEX(SUM!D:D,MATCH(SUM!$F$3,SUM!B:B,0),0)</f>
        <v>P085</v>
      </c>
      <c r="E3917" s="116">
        <v>2020</v>
      </c>
      <c r="F3917" s="112" t="s">
        <v>10084</v>
      </c>
      <c r="G3917" s="117" t="s">
        <v>16384</v>
      </c>
      <c r="H3917" s="114" t="s">
        <v>6740</v>
      </c>
      <c r="I3917" s="113">
        <f>'21'!J37</f>
        <v>0</v>
      </c>
    </row>
    <row r="3918" spans="2:9" ht="12.75">
      <c r="B3918" s="114" t="str">
        <f>INDEX(SUM!D:D,MATCH(SUM!$F$3,SUM!B:B,0),0)</f>
        <v>P085</v>
      </c>
      <c r="E3918" s="116">
        <v>2020</v>
      </c>
      <c r="F3918" s="112" t="s">
        <v>10085</v>
      </c>
      <c r="G3918" s="117" t="s">
        <v>16385</v>
      </c>
      <c r="H3918" s="114" t="s">
        <v>6740</v>
      </c>
      <c r="I3918" s="113">
        <f>'21'!J38</f>
        <v>0</v>
      </c>
    </row>
    <row r="3919" spans="2:9" ht="12.75">
      <c r="B3919" s="114" t="str">
        <f>INDEX(SUM!D:D,MATCH(SUM!$F$3,SUM!B:B,0),0)</f>
        <v>P085</v>
      </c>
      <c r="E3919" s="116">
        <v>2020</v>
      </c>
      <c r="F3919" s="112" t="s">
        <v>10086</v>
      </c>
      <c r="G3919" s="117" t="s">
        <v>16386</v>
      </c>
      <c r="H3919" s="114" t="s">
        <v>6740</v>
      </c>
      <c r="I3919" s="113">
        <f>'21'!J39</f>
        <v>0</v>
      </c>
    </row>
    <row r="3920" spans="2:9" ht="12.75">
      <c r="B3920" s="114" t="str">
        <f>INDEX(SUM!D:D,MATCH(SUM!$F$3,SUM!B:B,0),0)</f>
        <v>P085</v>
      </c>
      <c r="E3920" s="116">
        <v>2020</v>
      </c>
      <c r="F3920" s="112" t="s">
        <v>10087</v>
      </c>
      <c r="G3920" s="117" t="s">
        <v>16387</v>
      </c>
      <c r="H3920" s="114" t="s">
        <v>6740</v>
      </c>
      <c r="I3920" s="113">
        <f>'21'!J40</f>
        <v>0</v>
      </c>
    </row>
    <row r="3921" spans="2:9" ht="12.75">
      <c r="B3921" s="114" t="str">
        <f>INDEX(SUM!D:D,MATCH(SUM!$F$3,SUM!B:B,0),0)</f>
        <v>P085</v>
      </c>
      <c r="E3921" s="116">
        <v>2020</v>
      </c>
      <c r="F3921" s="112" t="s">
        <v>10088</v>
      </c>
      <c r="G3921" s="117" t="s">
        <v>16388</v>
      </c>
      <c r="H3921" s="114" t="s">
        <v>6740</v>
      </c>
      <c r="I3921" s="113">
        <f>'21'!J41</f>
        <v>0</v>
      </c>
    </row>
    <row r="3922" spans="2:9" ht="12.75">
      <c r="B3922" s="114" t="str">
        <f>INDEX(SUM!D:D,MATCH(SUM!$F$3,SUM!B:B,0),0)</f>
        <v>P085</v>
      </c>
      <c r="E3922" s="116">
        <v>2020</v>
      </c>
      <c r="F3922" s="112" t="s">
        <v>10089</v>
      </c>
      <c r="G3922" s="117" t="s">
        <v>16389</v>
      </c>
      <c r="H3922" s="114" t="s">
        <v>6740</v>
      </c>
      <c r="I3922" s="113">
        <f>'21'!J42</f>
        <v>0</v>
      </c>
    </row>
    <row r="3923" spans="2:9" ht="12.75">
      <c r="B3923" s="114" t="str">
        <f>INDEX(SUM!D:D,MATCH(SUM!$F$3,SUM!B:B,0),0)</f>
        <v>P085</v>
      </c>
      <c r="E3923" s="116">
        <v>2020</v>
      </c>
      <c r="F3923" s="112" t="s">
        <v>10090</v>
      </c>
      <c r="G3923" s="117" t="s">
        <v>16390</v>
      </c>
      <c r="H3923" s="114" t="s">
        <v>6740</v>
      </c>
      <c r="I3923" s="113">
        <f>'21'!J43</f>
        <v>0</v>
      </c>
    </row>
    <row r="3924" spans="2:9" ht="12.75">
      <c r="B3924" s="114" t="str">
        <f>INDEX(SUM!D:D,MATCH(SUM!$F$3,SUM!B:B,0),0)</f>
        <v>P085</v>
      </c>
      <c r="E3924" s="116">
        <v>2020</v>
      </c>
      <c r="F3924" s="112" t="s">
        <v>10091</v>
      </c>
      <c r="G3924" s="117" t="s">
        <v>16391</v>
      </c>
      <c r="H3924" s="114" t="s">
        <v>6740</v>
      </c>
      <c r="I3924" s="113">
        <f>'21'!J44</f>
        <v>0</v>
      </c>
    </row>
    <row r="3925" spans="2:9" ht="12.75">
      <c r="B3925" s="114" t="str">
        <f>INDEX(SUM!D:D,MATCH(SUM!$F$3,SUM!B:B,0),0)</f>
        <v>P085</v>
      </c>
      <c r="E3925" s="116">
        <v>2020</v>
      </c>
      <c r="F3925" s="112" t="s">
        <v>10092</v>
      </c>
      <c r="G3925" s="117" t="s">
        <v>16392</v>
      </c>
      <c r="H3925" s="114" t="s">
        <v>6740</v>
      </c>
      <c r="I3925" s="113">
        <f>'21'!J45</f>
        <v>0</v>
      </c>
    </row>
    <row r="3926" spans="2:9" ht="12.75">
      <c r="B3926" s="114" t="str">
        <f>INDEX(SUM!D:D,MATCH(SUM!$F$3,SUM!B:B,0),0)</f>
        <v>P085</v>
      </c>
      <c r="E3926" s="116">
        <v>2020</v>
      </c>
      <c r="F3926" s="112" t="s">
        <v>10093</v>
      </c>
      <c r="G3926" s="117" t="s">
        <v>16393</v>
      </c>
      <c r="H3926" s="114" t="s">
        <v>6740</v>
      </c>
      <c r="I3926" s="113">
        <f>'21'!J46</f>
        <v>0</v>
      </c>
    </row>
    <row r="3927" spans="2:9" ht="12.75">
      <c r="B3927" s="114" t="str">
        <f>INDEX(SUM!D:D,MATCH(SUM!$F$3,SUM!B:B,0),0)</f>
        <v>P085</v>
      </c>
      <c r="E3927" s="116">
        <v>2020</v>
      </c>
      <c r="F3927" s="112" t="s">
        <v>10094</v>
      </c>
      <c r="G3927" s="117" t="s">
        <v>16394</v>
      </c>
      <c r="H3927" s="114" t="s">
        <v>6740</v>
      </c>
      <c r="I3927" s="113">
        <f>'21'!J47</f>
        <v>0</v>
      </c>
    </row>
    <row r="3928" spans="2:9" ht="12.75">
      <c r="B3928" s="114" t="str">
        <f>INDEX(SUM!D:D,MATCH(SUM!$F$3,SUM!B:B,0),0)</f>
        <v>P085</v>
      </c>
      <c r="E3928" s="116">
        <v>2020</v>
      </c>
      <c r="F3928" s="112" t="s">
        <v>10095</v>
      </c>
      <c r="G3928" s="117" t="s">
        <v>16395</v>
      </c>
      <c r="H3928" s="114" t="s">
        <v>6740</v>
      </c>
      <c r="I3928" s="113">
        <f>'21'!J48</f>
        <v>0</v>
      </c>
    </row>
    <row r="3929" spans="2:9" ht="12.75">
      <c r="B3929" s="114" t="str">
        <f>INDEX(SUM!D:D,MATCH(SUM!$F$3,SUM!B:B,0),0)</f>
        <v>P085</v>
      </c>
      <c r="E3929" s="116">
        <v>2020</v>
      </c>
      <c r="F3929" s="112" t="s">
        <v>10096</v>
      </c>
      <c r="G3929" s="117" t="s">
        <v>16396</v>
      </c>
      <c r="H3929" s="114" t="s">
        <v>6740</v>
      </c>
      <c r="I3929" s="113">
        <f>'21'!J49</f>
        <v>0</v>
      </c>
    </row>
    <row r="3930" spans="2:9" ht="12.75">
      <c r="B3930" s="114" t="str">
        <f>INDEX(SUM!D:D,MATCH(SUM!$F$3,SUM!B:B,0),0)</f>
        <v>P085</v>
      </c>
      <c r="E3930" s="116">
        <v>2020</v>
      </c>
      <c r="F3930" s="112" t="s">
        <v>10097</v>
      </c>
      <c r="G3930" s="117" t="s">
        <v>16397</v>
      </c>
      <c r="H3930" s="114" t="s">
        <v>6740</v>
      </c>
      <c r="I3930" s="113">
        <f>'21'!J50</f>
        <v>0</v>
      </c>
    </row>
    <row r="3931" spans="2:9" ht="12.75">
      <c r="B3931" s="114" t="str">
        <f>INDEX(SUM!D:D,MATCH(SUM!$F$3,SUM!B:B,0),0)</f>
        <v>P085</v>
      </c>
      <c r="E3931" s="116">
        <v>2020</v>
      </c>
      <c r="F3931" s="112" t="s">
        <v>10098</v>
      </c>
      <c r="G3931" s="117" t="s">
        <v>16398</v>
      </c>
      <c r="H3931" s="114" t="s">
        <v>6740</v>
      </c>
      <c r="I3931" s="113">
        <f>'21'!J51</f>
        <v>0</v>
      </c>
    </row>
    <row r="3932" spans="2:9" ht="12.75">
      <c r="B3932" s="114" t="str">
        <f>INDEX(SUM!D:D,MATCH(SUM!$F$3,SUM!B:B,0),0)</f>
        <v>P085</v>
      </c>
      <c r="E3932" s="116">
        <v>2020</v>
      </c>
      <c r="F3932" s="112" t="s">
        <v>10099</v>
      </c>
      <c r="G3932" s="117" t="s">
        <v>16399</v>
      </c>
      <c r="H3932" s="114" t="s">
        <v>6740</v>
      </c>
      <c r="I3932" s="113">
        <f>'21'!J52</f>
        <v>0</v>
      </c>
    </row>
    <row r="3933" spans="2:9" ht="12.75">
      <c r="B3933" s="114" t="str">
        <f>INDEX(SUM!D:D,MATCH(SUM!$F$3,SUM!B:B,0),0)</f>
        <v>P085</v>
      </c>
      <c r="E3933" s="116">
        <v>2020</v>
      </c>
      <c r="F3933" s="112" t="s">
        <v>10100</v>
      </c>
      <c r="G3933" s="117" t="s">
        <v>16400</v>
      </c>
      <c r="H3933" s="114" t="s">
        <v>6740</v>
      </c>
      <c r="I3933" s="113">
        <f>'21'!J53</f>
        <v>0</v>
      </c>
    </row>
    <row r="3934" spans="2:9" ht="12.75">
      <c r="B3934" s="114" t="str">
        <f>INDEX(SUM!D:D,MATCH(SUM!$F$3,SUM!B:B,0),0)</f>
        <v>P085</v>
      </c>
      <c r="E3934" s="116">
        <v>2020</v>
      </c>
      <c r="F3934" s="112" t="s">
        <v>10101</v>
      </c>
      <c r="G3934" s="117" t="s">
        <v>16401</v>
      </c>
      <c r="H3934" s="114" t="s">
        <v>6740</v>
      </c>
      <c r="I3934" s="113">
        <f>'21'!J54</f>
        <v>0</v>
      </c>
    </row>
    <row r="3935" spans="2:9" ht="12.75">
      <c r="B3935" s="114" t="str">
        <f>INDEX(SUM!D:D,MATCH(SUM!$F$3,SUM!B:B,0),0)</f>
        <v>P085</v>
      </c>
      <c r="E3935" s="116">
        <v>2020</v>
      </c>
      <c r="F3935" s="112" t="s">
        <v>10102</v>
      </c>
      <c r="G3935" s="117" t="s">
        <v>16402</v>
      </c>
      <c r="H3935" s="114" t="s">
        <v>6740</v>
      </c>
      <c r="I3935" s="113">
        <f>'21'!J55</f>
        <v>0</v>
      </c>
    </row>
    <row r="3936" spans="2:9" ht="12.75">
      <c r="B3936" s="114" t="str">
        <f>INDEX(SUM!D:D,MATCH(SUM!$F$3,SUM!B:B,0),0)</f>
        <v>P085</v>
      </c>
      <c r="E3936" s="116">
        <v>2020</v>
      </c>
      <c r="F3936" s="112" t="s">
        <v>10103</v>
      </c>
      <c r="G3936" s="117" t="s">
        <v>16403</v>
      </c>
      <c r="H3936" s="114" t="s">
        <v>6740</v>
      </c>
      <c r="I3936" s="113">
        <f>'21'!J56</f>
        <v>0</v>
      </c>
    </row>
    <row r="3937" spans="2:9" ht="12.75">
      <c r="B3937" s="114" t="str">
        <f>INDEX(SUM!D:D,MATCH(SUM!$F$3,SUM!B:B,0),0)</f>
        <v>P085</v>
      </c>
      <c r="E3937" s="116">
        <v>2020</v>
      </c>
      <c r="F3937" s="112" t="s">
        <v>10104</v>
      </c>
      <c r="G3937" s="117" t="s">
        <v>16404</v>
      </c>
      <c r="H3937" s="114" t="s">
        <v>6740</v>
      </c>
      <c r="I3937" s="113">
        <f>'21'!J57</f>
        <v>0</v>
      </c>
    </row>
    <row r="3938" spans="2:9" ht="12.75">
      <c r="B3938" s="114" t="str">
        <f>INDEX(SUM!D:D,MATCH(SUM!$F$3,SUM!B:B,0),0)</f>
        <v>P085</v>
      </c>
      <c r="E3938" s="116">
        <v>2020</v>
      </c>
      <c r="F3938" s="112" t="s">
        <v>10105</v>
      </c>
      <c r="G3938" s="117" t="s">
        <v>16405</v>
      </c>
      <c r="H3938" s="114" t="s">
        <v>6740</v>
      </c>
      <c r="I3938" s="113">
        <f>'21'!J58</f>
        <v>0</v>
      </c>
    </row>
    <row r="3939" spans="2:9" ht="12.75">
      <c r="B3939" s="114" t="str">
        <f>INDEX(SUM!D:D,MATCH(SUM!$F$3,SUM!B:B,0),0)</f>
        <v>P085</v>
      </c>
      <c r="E3939" s="116">
        <v>2020</v>
      </c>
      <c r="F3939" s="112" t="s">
        <v>10106</v>
      </c>
      <c r="G3939" s="117" t="s">
        <v>16406</v>
      </c>
      <c r="H3939" s="114" t="s">
        <v>6740</v>
      </c>
      <c r="I3939" s="113">
        <f>'21'!J59</f>
        <v>0</v>
      </c>
    </row>
    <row r="3940" spans="2:9" ht="12.75">
      <c r="B3940" s="114" t="str">
        <f>INDEX(SUM!D:D,MATCH(SUM!$F$3,SUM!B:B,0),0)</f>
        <v>P085</v>
      </c>
      <c r="E3940" s="116">
        <v>2020</v>
      </c>
      <c r="F3940" s="112" t="s">
        <v>10107</v>
      </c>
      <c r="G3940" s="117" t="s">
        <v>16407</v>
      </c>
      <c r="H3940" s="114" t="s">
        <v>6740</v>
      </c>
      <c r="I3940" s="113">
        <f>'21'!J60</f>
        <v>0</v>
      </c>
    </row>
    <row r="3941" spans="2:9" ht="12.75">
      <c r="B3941" s="114" t="str">
        <f>INDEX(SUM!D:D,MATCH(SUM!$F$3,SUM!B:B,0),0)</f>
        <v>P085</v>
      </c>
      <c r="E3941" s="116">
        <v>2020</v>
      </c>
      <c r="F3941" s="112" t="s">
        <v>10108</v>
      </c>
      <c r="G3941" s="117" t="s">
        <v>16408</v>
      </c>
      <c r="H3941" s="114" t="s">
        <v>6740</v>
      </c>
      <c r="I3941" s="113">
        <f>'21'!J61</f>
        <v>0</v>
      </c>
    </row>
    <row r="3942" spans="2:9" ht="12.75">
      <c r="B3942" s="114" t="str">
        <f>INDEX(SUM!D:D,MATCH(SUM!$F$3,SUM!B:B,0),0)</f>
        <v>P085</v>
      </c>
      <c r="E3942" s="116">
        <v>2020</v>
      </c>
      <c r="F3942" s="112" t="s">
        <v>10109</v>
      </c>
      <c r="G3942" s="117" t="s">
        <v>16409</v>
      </c>
      <c r="H3942" s="114" t="s">
        <v>6740</v>
      </c>
      <c r="I3942" s="113">
        <f>'21'!J62</f>
        <v>0</v>
      </c>
    </row>
    <row r="3943" spans="2:9" ht="12.75">
      <c r="B3943" s="114" t="str">
        <f>INDEX(SUM!D:D,MATCH(SUM!$F$3,SUM!B:B,0),0)</f>
        <v>P085</v>
      </c>
      <c r="E3943" s="116">
        <v>2020</v>
      </c>
      <c r="F3943" s="112" t="s">
        <v>10110</v>
      </c>
      <c r="G3943" s="117" t="s">
        <v>16410</v>
      </c>
      <c r="H3943" s="114" t="s">
        <v>6740</v>
      </c>
      <c r="I3943" s="113">
        <f>'21'!J63</f>
        <v>0</v>
      </c>
    </row>
    <row r="3944" spans="2:9" ht="12.75">
      <c r="B3944" s="114" t="str">
        <f>INDEX(SUM!D:D,MATCH(SUM!$F$3,SUM!B:B,0),0)</f>
        <v>P085</v>
      </c>
      <c r="E3944" s="116">
        <v>2020</v>
      </c>
      <c r="F3944" s="112" t="s">
        <v>10111</v>
      </c>
      <c r="G3944" s="117" t="s">
        <v>16411</v>
      </c>
      <c r="H3944" s="114" t="s">
        <v>6740</v>
      </c>
      <c r="I3944" s="113">
        <f>'21'!J64</f>
        <v>0</v>
      </c>
    </row>
    <row r="3945" spans="2:9" ht="12.75">
      <c r="B3945" s="114" t="str">
        <f>INDEX(SUM!D:D,MATCH(SUM!$F$3,SUM!B:B,0),0)</f>
        <v>P085</v>
      </c>
      <c r="E3945" s="116">
        <v>2020</v>
      </c>
      <c r="F3945" s="112" t="s">
        <v>10112</v>
      </c>
      <c r="G3945" s="117" t="s">
        <v>16412</v>
      </c>
      <c r="H3945" s="114" t="s">
        <v>6740</v>
      </c>
      <c r="I3945" s="113">
        <f>'21'!J65</f>
        <v>0</v>
      </c>
    </row>
    <row r="3946" spans="2:9" ht="12.75">
      <c r="B3946" s="114" t="str">
        <f>INDEX(SUM!D:D,MATCH(SUM!$F$3,SUM!B:B,0),0)</f>
        <v>P085</v>
      </c>
      <c r="E3946" s="116">
        <v>2020</v>
      </c>
      <c r="F3946" s="112" t="s">
        <v>10113</v>
      </c>
      <c r="G3946" s="117" t="s">
        <v>16413</v>
      </c>
      <c r="H3946" s="114" t="s">
        <v>6740</v>
      </c>
      <c r="I3946" s="113">
        <f>'21'!J66</f>
        <v>0</v>
      </c>
    </row>
    <row r="3947" spans="2:9" ht="12.75">
      <c r="B3947" s="114" t="str">
        <f>INDEX(SUM!D:D,MATCH(SUM!$F$3,SUM!B:B,0),0)</f>
        <v>P085</v>
      </c>
      <c r="E3947" s="116">
        <v>2020</v>
      </c>
      <c r="F3947" s="112" t="s">
        <v>10114</v>
      </c>
      <c r="G3947" s="117" t="s">
        <v>16414</v>
      </c>
      <c r="H3947" s="114" t="s">
        <v>6740</v>
      </c>
      <c r="I3947" s="113">
        <f>'21'!J67</f>
        <v>0</v>
      </c>
    </row>
    <row r="3948" spans="2:9" ht="12.75">
      <c r="B3948" s="114" t="str">
        <f>INDEX(SUM!D:D,MATCH(SUM!$F$3,SUM!B:B,0),0)</f>
        <v>P085</v>
      </c>
      <c r="E3948" s="116">
        <v>2020</v>
      </c>
      <c r="F3948" s="112" t="s">
        <v>10115</v>
      </c>
      <c r="G3948" s="117" t="s">
        <v>16415</v>
      </c>
      <c r="H3948" s="114" t="s">
        <v>6740</v>
      </c>
      <c r="I3948" s="113">
        <f>'21'!J68</f>
        <v>0</v>
      </c>
    </row>
    <row r="3949" spans="2:9" ht="12.75">
      <c r="B3949" s="114" t="str">
        <f>INDEX(SUM!D:D,MATCH(SUM!$F$3,SUM!B:B,0),0)</f>
        <v>P085</v>
      </c>
      <c r="E3949" s="116">
        <v>2020</v>
      </c>
      <c r="F3949" s="112" t="s">
        <v>10116</v>
      </c>
      <c r="G3949" s="117" t="s">
        <v>16416</v>
      </c>
      <c r="H3949" s="114" t="s">
        <v>6740</v>
      </c>
      <c r="I3949" s="113">
        <f>'21'!J69</f>
        <v>0</v>
      </c>
    </row>
    <row r="3950" spans="2:9" ht="12.75">
      <c r="B3950" s="114" t="str">
        <f>INDEX(SUM!D:D,MATCH(SUM!$F$3,SUM!B:B,0),0)</f>
        <v>P085</v>
      </c>
      <c r="E3950" s="116">
        <v>2020</v>
      </c>
      <c r="F3950" s="112" t="s">
        <v>10117</v>
      </c>
      <c r="G3950" s="117" t="s">
        <v>16417</v>
      </c>
      <c r="H3950" s="114" t="s">
        <v>6740</v>
      </c>
      <c r="I3950" s="113">
        <f>'21'!J70</f>
        <v>0</v>
      </c>
    </row>
    <row r="3951" spans="2:9" ht="12.75">
      <c r="B3951" s="114" t="str">
        <f>INDEX(SUM!D:D,MATCH(SUM!$F$3,SUM!B:B,0),0)</f>
        <v>P085</v>
      </c>
      <c r="E3951" s="116">
        <v>2020</v>
      </c>
      <c r="F3951" s="112" t="s">
        <v>10118</v>
      </c>
      <c r="G3951" s="117" t="s">
        <v>16418</v>
      </c>
      <c r="H3951" s="114" t="s">
        <v>6740</v>
      </c>
      <c r="I3951" s="113">
        <f>'21'!J71</f>
        <v>0</v>
      </c>
    </row>
    <row r="3952" spans="2:9" ht="12.75">
      <c r="B3952" s="114" t="str">
        <f>INDEX(SUM!D:D,MATCH(SUM!$F$3,SUM!B:B,0),0)</f>
        <v>P085</v>
      </c>
      <c r="E3952" s="116">
        <v>2020</v>
      </c>
      <c r="F3952" s="112" t="s">
        <v>10119</v>
      </c>
      <c r="G3952" s="117" t="s">
        <v>16419</v>
      </c>
      <c r="H3952" s="114" t="s">
        <v>6740</v>
      </c>
      <c r="I3952" s="113">
        <f>'21'!J72</f>
        <v>0</v>
      </c>
    </row>
    <row r="3953" spans="2:9" ht="12.75">
      <c r="B3953" s="114" t="str">
        <f>INDEX(SUM!D:D,MATCH(SUM!$F$3,SUM!B:B,0),0)</f>
        <v>P085</v>
      </c>
      <c r="E3953" s="116">
        <v>2020</v>
      </c>
      <c r="F3953" s="112" t="s">
        <v>10120</v>
      </c>
      <c r="G3953" s="117" t="s">
        <v>16420</v>
      </c>
      <c r="H3953" s="114" t="s">
        <v>6740</v>
      </c>
      <c r="I3953" s="113">
        <f>'21'!J73</f>
        <v>0</v>
      </c>
    </row>
    <row r="3954" spans="2:9" ht="12.75">
      <c r="B3954" s="114" t="str">
        <f>INDEX(SUM!D:D,MATCH(SUM!$F$3,SUM!B:B,0),0)</f>
        <v>P085</v>
      </c>
      <c r="E3954" s="116">
        <v>2020</v>
      </c>
      <c r="F3954" s="112" t="s">
        <v>10121</v>
      </c>
      <c r="G3954" s="117" t="s">
        <v>16421</v>
      </c>
      <c r="H3954" s="114" t="s">
        <v>6740</v>
      </c>
      <c r="I3954" s="113">
        <f>'21'!J74</f>
        <v>0</v>
      </c>
    </row>
    <row r="3955" spans="2:9" ht="12.75">
      <c r="B3955" s="114" t="str">
        <f>INDEX(SUM!D:D,MATCH(SUM!$F$3,SUM!B:B,0),0)</f>
        <v>P085</v>
      </c>
      <c r="E3955" s="116">
        <v>2020</v>
      </c>
      <c r="F3955" s="112" t="s">
        <v>10122</v>
      </c>
      <c r="G3955" s="117" t="s">
        <v>16422</v>
      </c>
      <c r="H3955" s="114" t="s">
        <v>6740</v>
      </c>
      <c r="I3955" s="113">
        <f>'21'!J75</f>
        <v>0</v>
      </c>
    </row>
    <row r="3956" spans="2:9" ht="12.75">
      <c r="B3956" s="114" t="str">
        <f>INDEX(SUM!D:D,MATCH(SUM!$F$3,SUM!B:B,0),0)</f>
        <v>P085</v>
      </c>
      <c r="E3956" s="116">
        <v>2020</v>
      </c>
      <c r="F3956" s="112" t="s">
        <v>10123</v>
      </c>
      <c r="G3956" s="117" t="s">
        <v>16423</v>
      </c>
      <c r="H3956" s="114" t="s">
        <v>6740</v>
      </c>
      <c r="I3956" s="113">
        <f>'21'!J76</f>
        <v>0</v>
      </c>
    </row>
    <row r="3957" spans="2:9" ht="12.75">
      <c r="B3957" s="114" t="str">
        <f>INDEX(SUM!D:D,MATCH(SUM!$F$3,SUM!B:B,0),0)</f>
        <v>P085</v>
      </c>
      <c r="E3957" s="116">
        <v>2020</v>
      </c>
      <c r="F3957" s="112" t="s">
        <v>10124</v>
      </c>
      <c r="G3957" s="117" t="s">
        <v>16424</v>
      </c>
      <c r="H3957" s="114" t="s">
        <v>6740</v>
      </c>
      <c r="I3957" s="113">
        <f>'21'!J77</f>
        <v>0</v>
      </c>
    </row>
    <row r="3958" spans="2:9" ht="12.75">
      <c r="B3958" s="114" t="str">
        <f>INDEX(SUM!D:D,MATCH(SUM!$F$3,SUM!B:B,0),0)</f>
        <v>P085</v>
      </c>
      <c r="E3958" s="116">
        <v>2020</v>
      </c>
      <c r="F3958" s="112" t="s">
        <v>10125</v>
      </c>
      <c r="G3958" s="117" t="s">
        <v>16425</v>
      </c>
      <c r="H3958" s="114" t="s">
        <v>6740</v>
      </c>
      <c r="I3958" s="113">
        <f>'21'!J78</f>
        <v>0</v>
      </c>
    </row>
    <row r="3959" spans="2:9" ht="12.75">
      <c r="B3959" s="114" t="str">
        <f>INDEX(SUM!D:D,MATCH(SUM!$F$3,SUM!B:B,0),0)</f>
        <v>P085</v>
      </c>
      <c r="E3959" s="116">
        <v>2020</v>
      </c>
      <c r="F3959" s="112" t="s">
        <v>10126</v>
      </c>
      <c r="G3959" s="117" t="s">
        <v>16426</v>
      </c>
      <c r="H3959" s="114" t="s">
        <v>6740</v>
      </c>
      <c r="I3959" s="113">
        <f>'21'!J79</f>
        <v>0</v>
      </c>
    </row>
    <row r="3960" spans="2:9" ht="12.75">
      <c r="B3960" s="114" t="str">
        <f>INDEX(SUM!D:D,MATCH(SUM!$F$3,SUM!B:B,0),0)</f>
        <v>P085</v>
      </c>
      <c r="E3960" s="116">
        <v>2020</v>
      </c>
      <c r="F3960" s="112" t="s">
        <v>10127</v>
      </c>
      <c r="G3960" s="117" t="s">
        <v>16427</v>
      </c>
      <c r="H3960" s="114" t="s">
        <v>6740</v>
      </c>
      <c r="I3960" s="113">
        <f>'21'!J80</f>
        <v>0</v>
      </c>
    </row>
    <row r="3961" spans="2:9" ht="12.75">
      <c r="B3961" s="114" t="str">
        <f>INDEX(SUM!D:D,MATCH(SUM!$F$3,SUM!B:B,0),0)</f>
        <v>P085</v>
      </c>
      <c r="E3961" s="116">
        <v>2020</v>
      </c>
      <c r="F3961" s="112" t="s">
        <v>10128</v>
      </c>
      <c r="G3961" s="117" t="s">
        <v>16428</v>
      </c>
      <c r="H3961" s="114" t="s">
        <v>6740</v>
      </c>
      <c r="I3961" s="113">
        <f>'21'!J81</f>
        <v>0</v>
      </c>
    </row>
    <row r="3962" spans="2:9" ht="12.75">
      <c r="B3962" s="114" t="str">
        <f>INDEX(SUM!D:D,MATCH(SUM!$F$3,SUM!B:B,0),0)</f>
        <v>P085</v>
      </c>
      <c r="E3962" s="116">
        <v>2020</v>
      </c>
      <c r="F3962" s="112" t="s">
        <v>10129</v>
      </c>
      <c r="G3962" s="117" t="s">
        <v>16429</v>
      </c>
      <c r="H3962" s="114" t="s">
        <v>6740</v>
      </c>
      <c r="I3962" s="113">
        <f>'21'!J82</f>
        <v>0</v>
      </c>
    </row>
    <row r="3963" spans="2:9" ht="12.75">
      <c r="B3963" s="114" t="str">
        <f>INDEX(SUM!D:D,MATCH(SUM!$F$3,SUM!B:B,0),0)</f>
        <v>P085</v>
      </c>
      <c r="E3963" s="116">
        <v>2020</v>
      </c>
      <c r="F3963" s="112" t="s">
        <v>10130</v>
      </c>
      <c r="G3963" s="117" t="s">
        <v>16430</v>
      </c>
      <c r="H3963" s="114" t="s">
        <v>6740</v>
      </c>
      <c r="I3963" s="113">
        <f>'21'!J83</f>
        <v>0</v>
      </c>
    </row>
    <row r="3964" spans="2:9" ht="12.75">
      <c r="B3964" s="114" t="str">
        <f>INDEX(SUM!D:D,MATCH(SUM!$F$3,SUM!B:B,0),0)</f>
        <v>P085</v>
      </c>
      <c r="E3964" s="116">
        <v>2020</v>
      </c>
      <c r="F3964" s="112" t="s">
        <v>10131</v>
      </c>
      <c r="G3964" s="117" t="s">
        <v>16431</v>
      </c>
      <c r="H3964" s="114" t="s">
        <v>6740</v>
      </c>
      <c r="I3964" s="113">
        <f>'21'!J84</f>
        <v>0</v>
      </c>
    </row>
    <row r="3965" spans="2:9" ht="12.75">
      <c r="B3965" s="114" t="str">
        <f>INDEX(SUM!D:D,MATCH(SUM!$F$3,SUM!B:B,0),0)</f>
        <v>P085</v>
      </c>
      <c r="E3965" s="116">
        <v>2020</v>
      </c>
      <c r="F3965" s="112" t="s">
        <v>10132</v>
      </c>
      <c r="G3965" s="117" t="s">
        <v>16432</v>
      </c>
      <c r="H3965" s="114" t="s">
        <v>6740</v>
      </c>
      <c r="I3965" s="113">
        <f>'21'!J85</f>
        <v>0</v>
      </c>
    </row>
    <row r="3966" spans="2:9" ht="12.75">
      <c r="B3966" s="114" t="str">
        <f>INDEX(SUM!D:D,MATCH(SUM!$F$3,SUM!B:B,0),0)</f>
        <v>P085</v>
      </c>
      <c r="E3966" s="116">
        <v>2020</v>
      </c>
      <c r="F3966" s="112" t="s">
        <v>10133</v>
      </c>
      <c r="G3966" s="117" t="s">
        <v>16433</v>
      </c>
      <c r="H3966" s="114" t="s">
        <v>6740</v>
      </c>
      <c r="I3966" s="113">
        <f>'21'!J86</f>
        <v>0</v>
      </c>
    </row>
    <row r="3967" spans="2:9" ht="12.75">
      <c r="B3967" s="114" t="str">
        <f>INDEX(SUM!D:D,MATCH(SUM!$F$3,SUM!B:B,0),0)</f>
        <v>P085</v>
      </c>
      <c r="E3967" s="116">
        <v>2020</v>
      </c>
      <c r="F3967" s="112" t="s">
        <v>10134</v>
      </c>
      <c r="G3967" s="117" t="s">
        <v>16434</v>
      </c>
      <c r="H3967" s="114" t="s">
        <v>6740</v>
      </c>
      <c r="I3967" s="113">
        <f>'21'!J87</f>
        <v>0</v>
      </c>
    </row>
    <row r="3968" spans="2:9" ht="12.75">
      <c r="B3968" s="114" t="str">
        <f>INDEX(SUM!D:D,MATCH(SUM!$F$3,SUM!B:B,0),0)</f>
        <v>P085</v>
      </c>
      <c r="E3968" s="116">
        <v>2020</v>
      </c>
      <c r="F3968" s="112" t="s">
        <v>10135</v>
      </c>
      <c r="G3968" s="117" t="s">
        <v>16435</v>
      </c>
      <c r="H3968" s="114" t="s">
        <v>6740</v>
      </c>
      <c r="I3968" s="113">
        <f>'21'!J88</f>
        <v>0</v>
      </c>
    </row>
    <row r="3969" spans="2:9" ht="12.75">
      <c r="B3969" s="114" t="str">
        <f>INDEX(SUM!D:D,MATCH(SUM!$F$3,SUM!B:B,0),0)</f>
        <v>P085</v>
      </c>
      <c r="E3969" s="116">
        <v>2020</v>
      </c>
      <c r="F3969" s="112" t="s">
        <v>10136</v>
      </c>
      <c r="G3969" s="117" t="s">
        <v>16436</v>
      </c>
      <c r="H3969" s="114" t="s">
        <v>6740</v>
      </c>
      <c r="I3969" s="113">
        <f>'21'!J89</f>
        <v>0</v>
      </c>
    </row>
    <row r="3970" spans="2:9" ht="12.75">
      <c r="B3970" s="114" t="str">
        <f>INDEX(SUM!D:D,MATCH(SUM!$F$3,SUM!B:B,0),0)</f>
        <v>P085</v>
      </c>
      <c r="E3970" s="116">
        <v>2020</v>
      </c>
      <c r="F3970" s="112" t="s">
        <v>10137</v>
      </c>
      <c r="G3970" s="117" t="s">
        <v>16437</v>
      </c>
      <c r="H3970" s="114" t="s">
        <v>6740</v>
      </c>
      <c r="I3970" s="113">
        <f>'21'!J90</f>
        <v>0</v>
      </c>
    </row>
    <row r="3971" spans="2:9" ht="12.75">
      <c r="B3971" s="114" t="str">
        <f>INDEX(SUM!D:D,MATCH(SUM!$F$3,SUM!B:B,0),0)</f>
        <v>P085</v>
      </c>
      <c r="E3971" s="116">
        <v>2020</v>
      </c>
      <c r="F3971" s="112" t="s">
        <v>10138</v>
      </c>
      <c r="G3971" s="117" t="s">
        <v>16438</v>
      </c>
      <c r="H3971" s="114" t="s">
        <v>6740</v>
      </c>
      <c r="I3971" s="113">
        <f>'21'!J91</f>
        <v>0</v>
      </c>
    </row>
    <row r="3972" spans="2:9" ht="12.75">
      <c r="B3972" s="114" t="str">
        <f>INDEX(SUM!D:D,MATCH(SUM!$F$3,SUM!B:B,0),0)</f>
        <v>P085</v>
      </c>
      <c r="E3972" s="116">
        <v>2020</v>
      </c>
      <c r="F3972" s="112" t="s">
        <v>10139</v>
      </c>
      <c r="G3972" s="117" t="s">
        <v>16439</v>
      </c>
      <c r="H3972" s="114" t="s">
        <v>6740</v>
      </c>
      <c r="I3972" s="113">
        <f>'21'!J92</f>
        <v>0</v>
      </c>
    </row>
    <row r="3973" spans="2:9" ht="12.75">
      <c r="B3973" s="114" t="str">
        <f>INDEX(SUM!D:D,MATCH(SUM!$F$3,SUM!B:B,0),0)</f>
        <v>P085</v>
      </c>
      <c r="E3973" s="116">
        <v>2020</v>
      </c>
      <c r="F3973" s="112" t="s">
        <v>10140</v>
      </c>
      <c r="G3973" s="117" t="s">
        <v>16440</v>
      </c>
      <c r="H3973" s="114" t="s">
        <v>6740</v>
      </c>
      <c r="I3973" s="113">
        <f>'21'!J93</f>
        <v>0</v>
      </c>
    </row>
    <row r="3974" spans="2:9" ht="12.75">
      <c r="B3974" s="114" t="str">
        <f>INDEX(SUM!D:D,MATCH(SUM!$F$3,SUM!B:B,0),0)</f>
        <v>P085</v>
      </c>
      <c r="E3974" s="116">
        <v>2020</v>
      </c>
      <c r="F3974" s="112" t="s">
        <v>10141</v>
      </c>
      <c r="G3974" s="117" t="s">
        <v>16441</v>
      </c>
      <c r="H3974" s="114" t="s">
        <v>6740</v>
      </c>
      <c r="I3974" s="113">
        <f>'21'!J94</f>
        <v>0</v>
      </c>
    </row>
    <row r="3975" spans="2:9" ht="12.75">
      <c r="B3975" s="114" t="str">
        <f>INDEX(SUM!D:D,MATCH(SUM!$F$3,SUM!B:B,0),0)</f>
        <v>P085</v>
      </c>
      <c r="E3975" s="116">
        <v>2020</v>
      </c>
      <c r="F3975" s="112" t="s">
        <v>10142</v>
      </c>
      <c r="G3975" s="117" t="s">
        <v>16442</v>
      </c>
      <c r="H3975" s="114" t="s">
        <v>6740</v>
      </c>
      <c r="I3975" s="113">
        <f>'21'!J95</f>
        <v>0</v>
      </c>
    </row>
    <row r="3976" spans="2:9" ht="12.75">
      <c r="B3976" s="114" t="str">
        <f>INDEX(SUM!D:D,MATCH(SUM!$F$3,SUM!B:B,0),0)</f>
        <v>P085</v>
      </c>
      <c r="E3976" s="116">
        <v>2020</v>
      </c>
      <c r="F3976" s="112" t="s">
        <v>10143</v>
      </c>
      <c r="G3976" s="117" t="s">
        <v>16443</v>
      </c>
      <c r="H3976" s="114" t="s">
        <v>6740</v>
      </c>
      <c r="I3976" s="113">
        <f>'21'!J96</f>
        <v>0</v>
      </c>
    </row>
    <row r="3977" spans="2:9" ht="12.75">
      <c r="B3977" s="114" t="str">
        <f>INDEX(SUM!D:D,MATCH(SUM!$F$3,SUM!B:B,0),0)</f>
        <v>P085</v>
      </c>
      <c r="E3977" s="116">
        <v>2020</v>
      </c>
      <c r="F3977" s="112" t="s">
        <v>10144</v>
      </c>
      <c r="G3977" s="117" t="s">
        <v>16444</v>
      </c>
      <c r="H3977" s="114" t="s">
        <v>6740</v>
      </c>
      <c r="I3977" s="113">
        <f>'21'!J97</f>
        <v>0</v>
      </c>
    </row>
    <row r="3978" spans="2:9" ht="12.75">
      <c r="B3978" s="114" t="str">
        <f>INDEX(SUM!D:D,MATCH(SUM!$F$3,SUM!B:B,0),0)</f>
        <v>P085</v>
      </c>
      <c r="E3978" s="116">
        <v>2020</v>
      </c>
      <c r="F3978" s="112" t="s">
        <v>10145</v>
      </c>
      <c r="G3978" s="117" t="s">
        <v>16445</v>
      </c>
      <c r="H3978" s="114" t="s">
        <v>6740</v>
      </c>
      <c r="I3978" s="113">
        <f>'21'!J98</f>
        <v>0</v>
      </c>
    </row>
    <row r="3979" spans="2:9" ht="12.75">
      <c r="B3979" s="114" t="str">
        <f>INDEX(SUM!D:D,MATCH(SUM!$F$3,SUM!B:B,0),0)</f>
        <v>P085</v>
      </c>
      <c r="E3979" s="116">
        <v>2020</v>
      </c>
      <c r="F3979" s="112" t="s">
        <v>10146</v>
      </c>
      <c r="G3979" s="117" t="s">
        <v>16446</v>
      </c>
      <c r="H3979" s="114" t="s">
        <v>6740</v>
      </c>
      <c r="I3979" s="113">
        <f>'21'!J99</f>
        <v>0</v>
      </c>
    </row>
    <row r="3980" spans="2:9" ht="12.75">
      <c r="B3980" s="114" t="str">
        <f>INDEX(SUM!D:D,MATCH(SUM!$F$3,SUM!B:B,0),0)</f>
        <v>P085</v>
      </c>
      <c r="E3980" s="116">
        <v>2020</v>
      </c>
      <c r="F3980" s="112" t="s">
        <v>10147</v>
      </c>
      <c r="G3980" s="117" t="s">
        <v>16447</v>
      </c>
      <c r="H3980" s="114" t="s">
        <v>6740</v>
      </c>
      <c r="I3980" s="113">
        <f>'21'!J100</f>
        <v>0</v>
      </c>
    </row>
    <row r="3981" spans="2:9" ht="12.75">
      <c r="B3981" s="114" t="str">
        <f>INDEX(SUM!D:D,MATCH(SUM!$F$3,SUM!B:B,0),0)</f>
        <v>P085</v>
      </c>
      <c r="E3981" s="116">
        <v>2020</v>
      </c>
      <c r="F3981" s="112" t="s">
        <v>10148</v>
      </c>
      <c r="G3981" s="117" t="s">
        <v>16448</v>
      </c>
      <c r="H3981" s="114" t="s">
        <v>6741</v>
      </c>
      <c r="I3981" s="113">
        <f>'21'!K11</f>
        <v>190</v>
      </c>
    </row>
    <row r="3982" spans="2:9" ht="12.75">
      <c r="B3982" s="114" t="str">
        <f>INDEX(SUM!D:D,MATCH(SUM!$F$3,SUM!B:B,0),0)</f>
        <v>P085</v>
      </c>
      <c r="E3982" s="116">
        <v>2020</v>
      </c>
      <c r="F3982" s="112" t="s">
        <v>10149</v>
      </c>
      <c r="G3982" s="117" t="s">
        <v>16449</v>
      </c>
      <c r="H3982" s="114" t="s">
        <v>6741</v>
      </c>
      <c r="I3982" s="113">
        <f>'21'!K12</f>
        <v>0</v>
      </c>
    </row>
    <row r="3983" spans="2:9" ht="12.75">
      <c r="B3983" s="114" t="str">
        <f>INDEX(SUM!D:D,MATCH(SUM!$F$3,SUM!B:B,0),0)</f>
        <v>P085</v>
      </c>
      <c r="E3983" s="116">
        <v>2020</v>
      </c>
      <c r="F3983" s="112" t="s">
        <v>10150</v>
      </c>
      <c r="G3983" s="117" t="s">
        <v>16450</v>
      </c>
      <c r="H3983" s="114" t="s">
        <v>6741</v>
      </c>
      <c r="I3983" s="113">
        <f>'21'!K13</f>
        <v>0</v>
      </c>
    </row>
    <row r="3984" spans="2:9" ht="12.75">
      <c r="B3984" s="114" t="str">
        <f>INDEX(SUM!D:D,MATCH(SUM!$F$3,SUM!B:B,0),0)</f>
        <v>P085</v>
      </c>
      <c r="E3984" s="116">
        <v>2020</v>
      </c>
      <c r="F3984" s="112" t="s">
        <v>10151</v>
      </c>
      <c r="G3984" s="117" t="s">
        <v>16451</v>
      </c>
      <c r="H3984" s="114" t="s">
        <v>6741</v>
      </c>
      <c r="I3984" s="113">
        <f>'21'!K14</f>
        <v>0</v>
      </c>
    </row>
    <row r="3985" spans="2:9" ht="12.75">
      <c r="B3985" s="114" t="str">
        <f>INDEX(SUM!D:D,MATCH(SUM!$F$3,SUM!B:B,0),0)</f>
        <v>P085</v>
      </c>
      <c r="E3985" s="116">
        <v>2020</v>
      </c>
      <c r="F3985" s="112" t="s">
        <v>10152</v>
      </c>
      <c r="G3985" s="117" t="s">
        <v>16452</v>
      </c>
      <c r="H3985" s="114" t="s">
        <v>6741</v>
      </c>
      <c r="I3985" s="113">
        <f>'21'!K15</f>
        <v>0</v>
      </c>
    </row>
    <row r="3986" spans="2:9" ht="12.75">
      <c r="B3986" s="114" t="str">
        <f>INDEX(SUM!D:D,MATCH(SUM!$F$3,SUM!B:B,0),0)</f>
        <v>P085</v>
      </c>
      <c r="E3986" s="116">
        <v>2020</v>
      </c>
      <c r="F3986" s="112" t="s">
        <v>10153</v>
      </c>
      <c r="G3986" s="117" t="s">
        <v>16453</v>
      </c>
      <c r="H3986" s="114" t="s">
        <v>6741</v>
      </c>
      <c r="I3986" s="113">
        <f>'21'!K16</f>
        <v>0</v>
      </c>
    </row>
    <row r="3987" spans="2:9" ht="12.75">
      <c r="B3987" s="114" t="str">
        <f>INDEX(SUM!D:D,MATCH(SUM!$F$3,SUM!B:B,0),0)</f>
        <v>P085</v>
      </c>
      <c r="E3987" s="116">
        <v>2020</v>
      </c>
      <c r="F3987" s="112" t="s">
        <v>10154</v>
      </c>
      <c r="G3987" s="117" t="s">
        <v>16454</v>
      </c>
      <c r="H3987" s="114" t="s">
        <v>6741</v>
      </c>
      <c r="I3987" s="113">
        <f>'21'!K17</f>
        <v>0</v>
      </c>
    </row>
    <row r="3988" spans="2:9" ht="12.75">
      <c r="B3988" s="114" t="str">
        <f>INDEX(SUM!D:D,MATCH(SUM!$F$3,SUM!B:B,0),0)</f>
        <v>P085</v>
      </c>
      <c r="E3988" s="116">
        <v>2020</v>
      </c>
      <c r="F3988" s="112" t="s">
        <v>10155</v>
      </c>
      <c r="G3988" s="117" t="s">
        <v>16455</v>
      </c>
      <c r="H3988" s="114" t="s">
        <v>6741</v>
      </c>
      <c r="I3988" s="113">
        <f>'21'!K18</f>
        <v>0</v>
      </c>
    </row>
    <row r="3989" spans="2:9" ht="12.75">
      <c r="B3989" s="114" t="str">
        <f>INDEX(SUM!D:D,MATCH(SUM!$F$3,SUM!B:B,0),0)</f>
        <v>P085</v>
      </c>
      <c r="E3989" s="116">
        <v>2020</v>
      </c>
      <c r="F3989" s="112" t="s">
        <v>10156</v>
      </c>
      <c r="G3989" s="117" t="s">
        <v>16456</v>
      </c>
      <c r="H3989" s="114" t="s">
        <v>6741</v>
      </c>
      <c r="I3989" s="113">
        <f>'21'!K19</f>
        <v>0</v>
      </c>
    </row>
    <row r="3990" spans="2:9" ht="12.75">
      <c r="B3990" s="114" t="str">
        <f>INDEX(SUM!D:D,MATCH(SUM!$F$3,SUM!B:B,0),0)</f>
        <v>P085</v>
      </c>
      <c r="E3990" s="116">
        <v>2020</v>
      </c>
      <c r="F3990" s="112" t="s">
        <v>10157</v>
      </c>
      <c r="G3990" s="117" t="s">
        <v>16457</v>
      </c>
      <c r="H3990" s="114" t="s">
        <v>6741</v>
      </c>
      <c r="I3990" s="113">
        <f>'21'!K20</f>
        <v>0</v>
      </c>
    </row>
    <row r="3991" spans="2:9" ht="12.75">
      <c r="B3991" s="114" t="str">
        <f>INDEX(SUM!D:D,MATCH(SUM!$F$3,SUM!B:B,0),0)</f>
        <v>P085</v>
      </c>
      <c r="E3991" s="116">
        <v>2020</v>
      </c>
      <c r="F3991" s="112" t="s">
        <v>10158</v>
      </c>
      <c r="G3991" s="117" t="s">
        <v>16458</v>
      </c>
      <c r="H3991" s="114" t="s">
        <v>6741</v>
      </c>
      <c r="I3991" s="113">
        <f>'21'!K21</f>
        <v>0</v>
      </c>
    </row>
    <row r="3992" spans="2:9" ht="12.75">
      <c r="B3992" s="114" t="str">
        <f>INDEX(SUM!D:D,MATCH(SUM!$F$3,SUM!B:B,0),0)</f>
        <v>P085</v>
      </c>
      <c r="E3992" s="116">
        <v>2020</v>
      </c>
      <c r="F3992" s="112" t="s">
        <v>10159</v>
      </c>
      <c r="G3992" s="117" t="s">
        <v>16459</v>
      </c>
      <c r="H3992" s="114" t="s">
        <v>6741</v>
      </c>
      <c r="I3992" s="113">
        <f>'21'!K22</f>
        <v>0</v>
      </c>
    </row>
    <row r="3993" spans="2:9" ht="12.75">
      <c r="B3993" s="114" t="str">
        <f>INDEX(SUM!D:D,MATCH(SUM!$F$3,SUM!B:B,0),0)</f>
        <v>P085</v>
      </c>
      <c r="E3993" s="116">
        <v>2020</v>
      </c>
      <c r="F3993" s="112" t="s">
        <v>10160</v>
      </c>
      <c r="G3993" s="117" t="s">
        <v>16460</v>
      </c>
      <c r="H3993" s="114" t="s">
        <v>6741</v>
      </c>
      <c r="I3993" s="113">
        <f>'21'!K23</f>
        <v>0</v>
      </c>
    </row>
    <row r="3994" spans="2:9" ht="12.75">
      <c r="B3994" s="114" t="str">
        <f>INDEX(SUM!D:D,MATCH(SUM!$F$3,SUM!B:B,0),0)</f>
        <v>P085</v>
      </c>
      <c r="E3994" s="116">
        <v>2020</v>
      </c>
      <c r="F3994" s="112" t="s">
        <v>10161</v>
      </c>
      <c r="G3994" s="117" t="s">
        <v>16461</v>
      </c>
      <c r="H3994" s="114" t="s">
        <v>6741</v>
      </c>
      <c r="I3994" s="113">
        <f>'21'!K24</f>
        <v>0</v>
      </c>
    </row>
    <row r="3995" spans="2:9" ht="12.75">
      <c r="B3995" s="114" t="str">
        <f>INDEX(SUM!D:D,MATCH(SUM!$F$3,SUM!B:B,0),0)</f>
        <v>P085</v>
      </c>
      <c r="E3995" s="116">
        <v>2020</v>
      </c>
      <c r="F3995" s="112" t="s">
        <v>10162</v>
      </c>
      <c r="G3995" s="117" t="s">
        <v>16462</v>
      </c>
      <c r="H3995" s="114" t="s">
        <v>6741</v>
      </c>
      <c r="I3995" s="113">
        <f>'21'!K25</f>
        <v>0</v>
      </c>
    </row>
    <row r="3996" spans="2:9" ht="12.75">
      <c r="B3996" s="114" t="str">
        <f>INDEX(SUM!D:D,MATCH(SUM!$F$3,SUM!B:B,0),0)</f>
        <v>P085</v>
      </c>
      <c r="E3996" s="116">
        <v>2020</v>
      </c>
      <c r="F3996" s="112" t="s">
        <v>10163</v>
      </c>
      <c r="G3996" s="117" t="s">
        <v>16463</v>
      </c>
      <c r="H3996" s="114" t="s">
        <v>6741</v>
      </c>
      <c r="I3996" s="113">
        <f>'21'!K26</f>
        <v>0</v>
      </c>
    </row>
    <row r="3997" spans="2:9" ht="12.75">
      <c r="B3997" s="114" t="str">
        <f>INDEX(SUM!D:D,MATCH(SUM!$F$3,SUM!B:B,0),0)</f>
        <v>P085</v>
      </c>
      <c r="E3997" s="116">
        <v>2020</v>
      </c>
      <c r="F3997" s="112" t="s">
        <v>10164</v>
      </c>
      <c r="G3997" s="117" t="s">
        <v>16464</v>
      </c>
      <c r="H3997" s="114" t="s">
        <v>6741</v>
      </c>
      <c r="I3997" s="113">
        <f>'21'!K27</f>
        <v>0</v>
      </c>
    </row>
    <row r="3998" spans="2:9" ht="12.75">
      <c r="B3998" s="114" t="str">
        <f>INDEX(SUM!D:D,MATCH(SUM!$F$3,SUM!B:B,0),0)</f>
        <v>P085</v>
      </c>
      <c r="E3998" s="116">
        <v>2020</v>
      </c>
      <c r="F3998" s="112" t="s">
        <v>10165</v>
      </c>
      <c r="G3998" s="117" t="s">
        <v>16465</v>
      </c>
      <c r="H3998" s="114" t="s">
        <v>6741</v>
      </c>
      <c r="I3998" s="113">
        <f>'21'!K28</f>
        <v>0</v>
      </c>
    </row>
    <row r="3999" spans="2:9" ht="12.75">
      <c r="B3999" s="114" t="str">
        <f>INDEX(SUM!D:D,MATCH(SUM!$F$3,SUM!B:B,0),0)</f>
        <v>P085</v>
      </c>
      <c r="E3999" s="116">
        <v>2020</v>
      </c>
      <c r="F3999" s="112" t="s">
        <v>10166</v>
      </c>
      <c r="G3999" s="117" t="s">
        <v>16466</v>
      </c>
      <c r="H3999" s="114" t="s">
        <v>6741</v>
      </c>
      <c r="I3999" s="113">
        <f>'21'!K29</f>
        <v>0</v>
      </c>
    </row>
    <row r="4000" spans="2:9" ht="12.75">
      <c r="B4000" s="114" t="str">
        <f>INDEX(SUM!D:D,MATCH(SUM!$F$3,SUM!B:B,0),0)</f>
        <v>P085</v>
      </c>
      <c r="E4000" s="116">
        <v>2020</v>
      </c>
      <c r="F4000" s="112" t="s">
        <v>10167</v>
      </c>
      <c r="G4000" s="117" t="s">
        <v>16467</v>
      </c>
      <c r="H4000" s="114" t="s">
        <v>6741</v>
      </c>
      <c r="I4000" s="113">
        <f>'21'!K30</f>
        <v>0</v>
      </c>
    </row>
    <row r="4001" spans="2:9" ht="12.75">
      <c r="B4001" s="114" t="str">
        <f>INDEX(SUM!D:D,MATCH(SUM!$F$3,SUM!B:B,0),0)</f>
        <v>P085</v>
      </c>
      <c r="E4001" s="116">
        <v>2020</v>
      </c>
      <c r="F4001" s="112" t="s">
        <v>10168</v>
      </c>
      <c r="G4001" s="117" t="s">
        <v>16468</v>
      </c>
      <c r="H4001" s="114" t="s">
        <v>6741</v>
      </c>
      <c r="I4001" s="113">
        <f>'21'!K31</f>
        <v>0</v>
      </c>
    </row>
    <row r="4002" spans="2:9" ht="12.75">
      <c r="B4002" s="114" t="str">
        <f>INDEX(SUM!D:D,MATCH(SUM!$F$3,SUM!B:B,0),0)</f>
        <v>P085</v>
      </c>
      <c r="E4002" s="116">
        <v>2020</v>
      </c>
      <c r="F4002" s="112" t="s">
        <v>10169</v>
      </c>
      <c r="G4002" s="117" t="s">
        <v>16469</v>
      </c>
      <c r="H4002" s="114" t="s">
        <v>6741</v>
      </c>
      <c r="I4002" s="113">
        <f>'21'!K32</f>
        <v>0</v>
      </c>
    </row>
    <row r="4003" spans="2:9" ht="12.75">
      <c r="B4003" s="114" t="str">
        <f>INDEX(SUM!D:D,MATCH(SUM!$F$3,SUM!B:B,0),0)</f>
        <v>P085</v>
      </c>
      <c r="E4003" s="116">
        <v>2020</v>
      </c>
      <c r="F4003" s="112" t="s">
        <v>10170</v>
      </c>
      <c r="G4003" s="117" t="s">
        <v>16470</v>
      </c>
      <c r="H4003" s="114" t="s">
        <v>6741</v>
      </c>
      <c r="I4003" s="113">
        <f>'21'!K33</f>
        <v>0</v>
      </c>
    </row>
    <row r="4004" spans="2:9" ht="12.75">
      <c r="B4004" s="114" t="str">
        <f>INDEX(SUM!D:D,MATCH(SUM!$F$3,SUM!B:B,0),0)</f>
        <v>P085</v>
      </c>
      <c r="E4004" s="116">
        <v>2020</v>
      </c>
      <c r="F4004" s="112" t="s">
        <v>10171</v>
      </c>
      <c r="G4004" s="117" t="s">
        <v>16471</v>
      </c>
      <c r="H4004" s="114" t="s">
        <v>6741</v>
      </c>
      <c r="I4004" s="113">
        <f>'21'!K34</f>
        <v>0</v>
      </c>
    </row>
    <row r="4005" spans="2:9" ht="12.75">
      <c r="B4005" s="114" t="str">
        <f>INDEX(SUM!D:D,MATCH(SUM!$F$3,SUM!B:B,0),0)</f>
        <v>P085</v>
      </c>
      <c r="E4005" s="116">
        <v>2020</v>
      </c>
      <c r="F4005" s="112" t="s">
        <v>10172</v>
      </c>
      <c r="G4005" s="117" t="s">
        <v>16472</v>
      </c>
      <c r="H4005" s="114" t="s">
        <v>6741</v>
      </c>
      <c r="I4005" s="113">
        <f>'21'!K35</f>
        <v>0</v>
      </c>
    </row>
    <row r="4006" spans="2:9" ht="12.75">
      <c r="B4006" s="114" t="str">
        <f>INDEX(SUM!D:D,MATCH(SUM!$F$3,SUM!B:B,0),0)</f>
        <v>P085</v>
      </c>
      <c r="E4006" s="116">
        <v>2020</v>
      </c>
      <c r="F4006" s="112" t="s">
        <v>10173</v>
      </c>
      <c r="G4006" s="117" t="s">
        <v>16473</v>
      </c>
      <c r="H4006" s="114" t="s">
        <v>6741</v>
      </c>
      <c r="I4006" s="113">
        <f>'21'!K36</f>
        <v>0</v>
      </c>
    </row>
    <row r="4007" spans="2:9" ht="12.75">
      <c r="B4007" s="114" t="str">
        <f>INDEX(SUM!D:D,MATCH(SUM!$F$3,SUM!B:B,0),0)</f>
        <v>P085</v>
      </c>
      <c r="E4007" s="116">
        <v>2020</v>
      </c>
      <c r="F4007" s="112" t="s">
        <v>10174</v>
      </c>
      <c r="G4007" s="117" t="s">
        <v>16474</v>
      </c>
      <c r="H4007" s="114" t="s">
        <v>6741</v>
      </c>
      <c r="I4007" s="113">
        <f>'21'!K37</f>
        <v>0</v>
      </c>
    </row>
    <row r="4008" spans="2:9" ht="12.75">
      <c r="B4008" s="114" t="str">
        <f>INDEX(SUM!D:D,MATCH(SUM!$F$3,SUM!B:B,0),0)</f>
        <v>P085</v>
      </c>
      <c r="E4008" s="116">
        <v>2020</v>
      </c>
      <c r="F4008" s="112" t="s">
        <v>10175</v>
      </c>
      <c r="G4008" s="117" t="s">
        <v>16475</v>
      </c>
      <c r="H4008" s="114" t="s">
        <v>6741</v>
      </c>
      <c r="I4008" s="113">
        <f>'21'!K38</f>
        <v>0</v>
      </c>
    </row>
    <row r="4009" spans="2:9" ht="12.75">
      <c r="B4009" s="114" t="str">
        <f>INDEX(SUM!D:D,MATCH(SUM!$F$3,SUM!B:B,0),0)</f>
        <v>P085</v>
      </c>
      <c r="E4009" s="116">
        <v>2020</v>
      </c>
      <c r="F4009" s="112" t="s">
        <v>10176</v>
      </c>
      <c r="G4009" s="117" t="s">
        <v>16476</v>
      </c>
      <c r="H4009" s="114" t="s">
        <v>6741</v>
      </c>
      <c r="I4009" s="113">
        <f>'21'!K39</f>
        <v>0</v>
      </c>
    </row>
    <row r="4010" spans="2:9" ht="12.75">
      <c r="B4010" s="114" t="str">
        <f>INDEX(SUM!D:D,MATCH(SUM!$F$3,SUM!B:B,0),0)</f>
        <v>P085</v>
      </c>
      <c r="E4010" s="116">
        <v>2020</v>
      </c>
      <c r="F4010" s="112" t="s">
        <v>10177</v>
      </c>
      <c r="G4010" s="117" t="s">
        <v>16477</v>
      </c>
      <c r="H4010" s="114" t="s">
        <v>6741</v>
      </c>
      <c r="I4010" s="113">
        <f>'21'!K40</f>
        <v>0</v>
      </c>
    </row>
    <row r="4011" spans="2:9" ht="12.75">
      <c r="B4011" s="114" t="str">
        <f>INDEX(SUM!D:D,MATCH(SUM!$F$3,SUM!B:B,0),0)</f>
        <v>P085</v>
      </c>
      <c r="E4011" s="116">
        <v>2020</v>
      </c>
      <c r="F4011" s="112" t="s">
        <v>10178</v>
      </c>
      <c r="G4011" s="117" t="s">
        <v>16478</v>
      </c>
      <c r="H4011" s="114" t="s">
        <v>6741</v>
      </c>
      <c r="I4011" s="113">
        <f>'21'!K41</f>
        <v>0</v>
      </c>
    </row>
    <row r="4012" spans="2:9" ht="12.75">
      <c r="B4012" s="114" t="str">
        <f>INDEX(SUM!D:D,MATCH(SUM!$F$3,SUM!B:B,0),0)</f>
        <v>P085</v>
      </c>
      <c r="E4012" s="116">
        <v>2020</v>
      </c>
      <c r="F4012" s="112" t="s">
        <v>10179</v>
      </c>
      <c r="G4012" s="117" t="s">
        <v>16479</v>
      </c>
      <c r="H4012" s="114" t="s">
        <v>6741</v>
      </c>
      <c r="I4012" s="113">
        <f>'21'!K42</f>
        <v>0</v>
      </c>
    </row>
    <row r="4013" spans="2:9" ht="12.75">
      <c r="B4013" s="114" t="str">
        <f>INDEX(SUM!D:D,MATCH(SUM!$F$3,SUM!B:B,0),0)</f>
        <v>P085</v>
      </c>
      <c r="E4013" s="116">
        <v>2020</v>
      </c>
      <c r="F4013" s="112" t="s">
        <v>10180</v>
      </c>
      <c r="G4013" s="117" t="s">
        <v>16480</v>
      </c>
      <c r="H4013" s="114" t="s">
        <v>6741</v>
      </c>
      <c r="I4013" s="113">
        <f>'21'!K43</f>
        <v>0</v>
      </c>
    </row>
    <row r="4014" spans="2:9" ht="12.75">
      <c r="B4014" s="114" t="str">
        <f>INDEX(SUM!D:D,MATCH(SUM!$F$3,SUM!B:B,0),0)</f>
        <v>P085</v>
      </c>
      <c r="E4014" s="116">
        <v>2020</v>
      </c>
      <c r="F4014" s="112" t="s">
        <v>10181</v>
      </c>
      <c r="G4014" s="117" t="s">
        <v>16481</v>
      </c>
      <c r="H4014" s="114" t="s">
        <v>6741</v>
      </c>
      <c r="I4014" s="113">
        <f>'21'!K44</f>
        <v>0</v>
      </c>
    </row>
    <row r="4015" spans="2:9" ht="12.75">
      <c r="B4015" s="114" t="str">
        <f>INDEX(SUM!D:D,MATCH(SUM!$F$3,SUM!B:B,0),0)</f>
        <v>P085</v>
      </c>
      <c r="E4015" s="116">
        <v>2020</v>
      </c>
      <c r="F4015" s="112" t="s">
        <v>10182</v>
      </c>
      <c r="G4015" s="117" t="s">
        <v>16482</v>
      </c>
      <c r="H4015" s="114" t="s">
        <v>6741</v>
      </c>
      <c r="I4015" s="113">
        <f>'21'!K45</f>
        <v>0</v>
      </c>
    </row>
    <row r="4016" spans="2:9" ht="12.75">
      <c r="B4016" s="114" t="str">
        <f>INDEX(SUM!D:D,MATCH(SUM!$F$3,SUM!B:B,0),0)</f>
        <v>P085</v>
      </c>
      <c r="E4016" s="116">
        <v>2020</v>
      </c>
      <c r="F4016" s="112" t="s">
        <v>10183</v>
      </c>
      <c r="G4016" s="117" t="s">
        <v>16483</v>
      </c>
      <c r="H4016" s="114" t="s">
        <v>6741</v>
      </c>
      <c r="I4016" s="113">
        <f>'21'!K46</f>
        <v>0</v>
      </c>
    </row>
    <row r="4017" spans="2:9" ht="12.75">
      <c r="B4017" s="114" t="str">
        <f>INDEX(SUM!D:D,MATCH(SUM!$F$3,SUM!B:B,0),0)</f>
        <v>P085</v>
      </c>
      <c r="E4017" s="116">
        <v>2020</v>
      </c>
      <c r="F4017" s="112" t="s">
        <v>10184</v>
      </c>
      <c r="G4017" s="117" t="s">
        <v>16484</v>
      </c>
      <c r="H4017" s="114" t="s">
        <v>6741</v>
      </c>
      <c r="I4017" s="113">
        <f>'21'!K47</f>
        <v>0</v>
      </c>
    </row>
    <row r="4018" spans="2:9" ht="12.75">
      <c r="B4018" s="114" t="str">
        <f>INDEX(SUM!D:D,MATCH(SUM!$F$3,SUM!B:B,0),0)</f>
        <v>P085</v>
      </c>
      <c r="E4018" s="116">
        <v>2020</v>
      </c>
      <c r="F4018" s="112" t="s">
        <v>10185</v>
      </c>
      <c r="G4018" s="117" t="s">
        <v>16485</v>
      </c>
      <c r="H4018" s="114" t="s">
        <v>6741</v>
      </c>
      <c r="I4018" s="113">
        <f>'21'!K48</f>
        <v>0</v>
      </c>
    </row>
    <row r="4019" spans="2:9" ht="12.75">
      <c r="B4019" s="114" t="str">
        <f>INDEX(SUM!D:D,MATCH(SUM!$F$3,SUM!B:B,0),0)</f>
        <v>P085</v>
      </c>
      <c r="E4019" s="116">
        <v>2020</v>
      </c>
      <c r="F4019" s="112" t="s">
        <v>10186</v>
      </c>
      <c r="G4019" s="117" t="s">
        <v>16486</v>
      </c>
      <c r="H4019" s="114" t="s">
        <v>6741</v>
      </c>
      <c r="I4019" s="113">
        <f>'21'!K49</f>
        <v>0</v>
      </c>
    </row>
    <row r="4020" spans="2:9" ht="12.75">
      <c r="B4020" s="114" t="str">
        <f>INDEX(SUM!D:D,MATCH(SUM!$F$3,SUM!B:B,0),0)</f>
        <v>P085</v>
      </c>
      <c r="E4020" s="116">
        <v>2020</v>
      </c>
      <c r="F4020" s="112" t="s">
        <v>10187</v>
      </c>
      <c r="G4020" s="117" t="s">
        <v>16487</v>
      </c>
      <c r="H4020" s="114" t="s">
        <v>6741</v>
      </c>
      <c r="I4020" s="113">
        <f>'21'!K50</f>
        <v>0</v>
      </c>
    </row>
    <row r="4021" spans="2:9" ht="12.75">
      <c r="B4021" s="114" t="str">
        <f>INDEX(SUM!D:D,MATCH(SUM!$F$3,SUM!B:B,0),0)</f>
        <v>P085</v>
      </c>
      <c r="E4021" s="116">
        <v>2020</v>
      </c>
      <c r="F4021" s="112" t="s">
        <v>10188</v>
      </c>
      <c r="G4021" s="117" t="s">
        <v>16488</v>
      </c>
      <c r="H4021" s="114" t="s">
        <v>6741</v>
      </c>
      <c r="I4021" s="113">
        <f>'21'!K51</f>
        <v>0</v>
      </c>
    </row>
    <row r="4022" spans="2:9" ht="12.75">
      <c r="B4022" s="114" t="str">
        <f>INDEX(SUM!D:D,MATCH(SUM!$F$3,SUM!B:B,0),0)</f>
        <v>P085</v>
      </c>
      <c r="E4022" s="116">
        <v>2020</v>
      </c>
      <c r="F4022" s="112" t="s">
        <v>10189</v>
      </c>
      <c r="G4022" s="117" t="s">
        <v>16489</v>
      </c>
      <c r="H4022" s="114" t="s">
        <v>6741</v>
      </c>
      <c r="I4022" s="113">
        <f>'21'!K52</f>
        <v>0</v>
      </c>
    </row>
    <row r="4023" spans="2:9" ht="12.75">
      <c r="B4023" s="114" t="str">
        <f>INDEX(SUM!D:D,MATCH(SUM!$F$3,SUM!B:B,0),0)</f>
        <v>P085</v>
      </c>
      <c r="E4023" s="116">
        <v>2020</v>
      </c>
      <c r="F4023" s="112" t="s">
        <v>10190</v>
      </c>
      <c r="G4023" s="117" t="s">
        <v>16490</v>
      </c>
      <c r="H4023" s="114" t="s">
        <v>6741</v>
      </c>
      <c r="I4023" s="113">
        <f>'21'!K53</f>
        <v>0</v>
      </c>
    </row>
    <row r="4024" spans="2:9" ht="12.75">
      <c r="B4024" s="114" t="str">
        <f>INDEX(SUM!D:D,MATCH(SUM!$F$3,SUM!B:B,0),0)</f>
        <v>P085</v>
      </c>
      <c r="E4024" s="116">
        <v>2020</v>
      </c>
      <c r="F4024" s="112" t="s">
        <v>10191</v>
      </c>
      <c r="G4024" s="117" t="s">
        <v>16491</v>
      </c>
      <c r="H4024" s="114" t="s">
        <v>6741</v>
      </c>
      <c r="I4024" s="113">
        <f>'21'!K54</f>
        <v>0</v>
      </c>
    </row>
    <row r="4025" spans="2:9" ht="12.75">
      <c r="B4025" s="114" t="str">
        <f>INDEX(SUM!D:D,MATCH(SUM!$F$3,SUM!B:B,0),0)</f>
        <v>P085</v>
      </c>
      <c r="E4025" s="116">
        <v>2020</v>
      </c>
      <c r="F4025" s="112" t="s">
        <v>10192</v>
      </c>
      <c r="G4025" s="117" t="s">
        <v>16492</v>
      </c>
      <c r="H4025" s="114" t="s">
        <v>6741</v>
      </c>
      <c r="I4025" s="113">
        <f>'21'!K55</f>
        <v>0</v>
      </c>
    </row>
    <row r="4026" spans="2:9" ht="12.75">
      <c r="B4026" s="114" t="str">
        <f>INDEX(SUM!D:D,MATCH(SUM!$F$3,SUM!B:B,0),0)</f>
        <v>P085</v>
      </c>
      <c r="E4026" s="116">
        <v>2020</v>
      </c>
      <c r="F4026" s="112" t="s">
        <v>10193</v>
      </c>
      <c r="G4026" s="117" t="s">
        <v>16493</v>
      </c>
      <c r="H4026" s="114" t="s">
        <v>6741</v>
      </c>
      <c r="I4026" s="113">
        <f>'21'!K56</f>
        <v>0</v>
      </c>
    </row>
    <row r="4027" spans="2:9" ht="12.75">
      <c r="B4027" s="114" t="str">
        <f>INDEX(SUM!D:D,MATCH(SUM!$F$3,SUM!B:B,0),0)</f>
        <v>P085</v>
      </c>
      <c r="E4027" s="116">
        <v>2020</v>
      </c>
      <c r="F4027" s="112" t="s">
        <v>10194</v>
      </c>
      <c r="G4027" s="117" t="s">
        <v>16494</v>
      </c>
      <c r="H4027" s="114" t="s">
        <v>6741</v>
      </c>
      <c r="I4027" s="113">
        <f>'21'!K57</f>
        <v>0</v>
      </c>
    </row>
    <row r="4028" spans="2:9" ht="12.75">
      <c r="B4028" s="114" t="str">
        <f>INDEX(SUM!D:D,MATCH(SUM!$F$3,SUM!B:B,0),0)</f>
        <v>P085</v>
      </c>
      <c r="E4028" s="116">
        <v>2020</v>
      </c>
      <c r="F4028" s="112" t="s">
        <v>10195</v>
      </c>
      <c r="G4028" s="117" t="s">
        <v>16495</v>
      </c>
      <c r="H4028" s="114" t="s">
        <v>6741</v>
      </c>
      <c r="I4028" s="113">
        <f>'21'!K58</f>
        <v>0</v>
      </c>
    </row>
    <row r="4029" spans="2:9" ht="12.75">
      <c r="B4029" s="114" t="str">
        <f>INDEX(SUM!D:D,MATCH(SUM!$F$3,SUM!B:B,0),0)</f>
        <v>P085</v>
      </c>
      <c r="E4029" s="116">
        <v>2020</v>
      </c>
      <c r="F4029" s="112" t="s">
        <v>10196</v>
      </c>
      <c r="G4029" s="117" t="s">
        <v>16496</v>
      </c>
      <c r="H4029" s="114" t="s">
        <v>6741</v>
      </c>
      <c r="I4029" s="113">
        <f>'21'!K59</f>
        <v>0</v>
      </c>
    </row>
    <row r="4030" spans="2:9" ht="12.75">
      <c r="B4030" s="114" t="str">
        <f>INDEX(SUM!D:D,MATCH(SUM!$F$3,SUM!B:B,0),0)</f>
        <v>P085</v>
      </c>
      <c r="E4030" s="116">
        <v>2020</v>
      </c>
      <c r="F4030" s="112" t="s">
        <v>10197</v>
      </c>
      <c r="G4030" s="117" t="s">
        <v>16497</v>
      </c>
      <c r="H4030" s="114" t="s">
        <v>6741</v>
      </c>
      <c r="I4030" s="113">
        <f>'21'!K60</f>
        <v>0</v>
      </c>
    </row>
    <row r="4031" spans="2:9" ht="12.75">
      <c r="B4031" s="114" t="str">
        <f>INDEX(SUM!D:D,MATCH(SUM!$F$3,SUM!B:B,0),0)</f>
        <v>P085</v>
      </c>
      <c r="E4031" s="116">
        <v>2020</v>
      </c>
      <c r="F4031" s="112" t="s">
        <v>10198</v>
      </c>
      <c r="G4031" s="117" t="s">
        <v>16498</v>
      </c>
      <c r="H4031" s="114" t="s">
        <v>6741</v>
      </c>
      <c r="I4031" s="113">
        <f>'21'!K61</f>
        <v>0</v>
      </c>
    </row>
    <row r="4032" spans="2:9" ht="12.75">
      <c r="B4032" s="114" t="str">
        <f>INDEX(SUM!D:D,MATCH(SUM!$F$3,SUM!B:B,0),0)</f>
        <v>P085</v>
      </c>
      <c r="E4032" s="116">
        <v>2020</v>
      </c>
      <c r="F4032" s="112" t="s">
        <v>10199</v>
      </c>
      <c r="G4032" s="117" t="s">
        <v>16499</v>
      </c>
      <c r="H4032" s="114" t="s">
        <v>6741</v>
      </c>
      <c r="I4032" s="113">
        <f>'21'!K62</f>
        <v>0</v>
      </c>
    </row>
    <row r="4033" spans="2:9" ht="12.75">
      <c r="B4033" s="114" t="str">
        <f>INDEX(SUM!D:D,MATCH(SUM!$F$3,SUM!B:B,0),0)</f>
        <v>P085</v>
      </c>
      <c r="E4033" s="116">
        <v>2020</v>
      </c>
      <c r="F4033" s="112" t="s">
        <v>10200</v>
      </c>
      <c r="G4033" s="117" t="s">
        <v>16500</v>
      </c>
      <c r="H4033" s="114" t="s">
        <v>6741</v>
      </c>
      <c r="I4033" s="113">
        <f>'21'!K63</f>
        <v>0</v>
      </c>
    </row>
    <row r="4034" spans="2:9" ht="12.75">
      <c r="B4034" s="114" t="str">
        <f>INDEX(SUM!D:D,MATCH(SUM!$F$3,SUM!B:B,0),0)</f>
        <v>P085</v>
      </c>
      <c r="E4034" s="116">
        <v>2020</v>
      </c>
      <c r="F4034" s="112" t="s">
        <v>10201</v>
      </c>
      <c r="G4034" s="117" t="s">
        <v>16501</v>
      </c>
      <c r="H4034" s="114" t="s">
        <v>6741</v>
      </c>
      <c r="I4034" s="113">
        <f>'21'!K64</f>
        <v>0</v>
      </c>
    </row>
    <row r="4035" spans="2:9" ht="12.75">
      <c r="B4035" s="114" t="str">
        <f>INDEX(SUM!D:D,MATCH(SUM!$F$3,SUM!B:B,0),0)</f>
        <v>P085</v>
      </c>
      <c r="E4035" s="116">
        <v>2020</v>
      </c>
      <c r="F4035" s="112" t="s">
        <v>10202</v>
      </c>
      <c r="G4035" s="117" t="s">
        <v>16502</v>
      </c>
      <c r="H4035" s="114" t="s">
        <v>6741</v>
      </c>
      <c r="I4035" s="113">
        <f>'21'!K65</f>
        <v>0</v>
      </c>
    </row>
    <row r="4036" spans="2:9" ht="12.75">
      <c r="B4036" s="114" t="str">
        <f>INDEX(SUM!D:D,MATCH(SUM!$F$3,SUM!B:B,0),0)</f>
        <v>P085</v>
      </c>
      <c r="E4036" s="116">
        <v>2020</v>
      </c>
      <c r="F4036" s="112" t="s">
        <v>10203</v>
      </c>
      <c r="G4036" s="117" t="s">
        <v>16503</v>
      </c>
      <c r="H4036" s="114" t="s">
        <v>6741</v>
      </c>
      <c r="I4036" s="113">
        <f>'21'!K66</f>
        <v>0</v>
      </c>
    </row>
    <row r="4037" spans="2:9" ht="12.75">
      <c r="B4037" s="114" t="str">
        <f>INDEX(SUM!D:D,MATCH(SUM!$F$3,SUM!B:B,0),0)</f>
        <v>P085</v>
      </c>
      <c r="E4037" s="116">
        <v>2020</v>
      </c>
      <c r="F4037" s="112" t="s">
        <v>10204</v>
      </c>
      <c r="G4037" s="117" t="s">
        <v>16504</v>
      </c>
      <c r="H4037" s="114" t="s">
        <v>6741</v>
      </c>
      <c r="I4037" s="113">
        <f>'21'!K67</f>
        <v>0</v>
      </c>
    </row>
    <row r="4038" spans="2:9" ht="12.75">
      <c r="B4038" s="114" t="str">
        <f>INDEX(SUM!D:D,MATCH(SUM!$F$3,SUM!B:B,0),0)</f>
        <v>P085</v>
      </c>
      <c r="E4038" s="116">
        <v>2020</v>
      </c>
      <c r="F4038" s="112" t="s">
        <v>10205</v>
      </c>
      <c r="G4038" s="117" t="s">
        <v>16505</v>
      </c>
      <c r="H4038" s="114" t="s">
        <v>6741</v>
      </c>
      <c r="I4038" s="113">
        <f>'21'!K68</f>
        <v>0</v>
      </c>
    </row>
    <row r="4039" spans="2:9" ht="12.75">
      <c r="B4039" s="114" t="str">
        <f>INDEX(SUM!D:D,MATCH(SUM!$F$3,SUM!B:B,0),0)</f>
        <v>P085</v>
      </c>
      <c r="E4039" s="116">
        <v>2020</v>
      </c>
      <c r="F4039" s="112" t="s">
        <v>10206</v>
      </c>
      <c r="G4039" s="117" t="s">
        <v>16506</v>
      </c>
      <c r="H4039" s="114" t="s">
        <v>6741</v>
      </c>
      <c r="I4039" s="113">
        <f>'21'!K69</f>
        <v>0</v>
      </c>
    </row>
    <row r="4040" spans="2:9" ht="12.75">
      <c r="B4040" s="114" t="str">
        <f>INDEX(SUM!D:D,MATCH(SUM!$F$3,SUM!B:B,0),0)</f>
        <v>P085</v>
      </c>
      <c r="E4040" s="116">
        <v>2020</v>
      </c>
      <c r="F4040" s="112" t="s">
        <v>10207</v>
      </c>
      <c r="G4040" s="117" t="s">
        <v>16507</v>
      </c>
      <c r="H4040" s="114" t="s">
        <v>6741</v>
      </c>
      <c r="I4040" s="113">
        <f>'21'!K70</f>
        <v>0</v>
      </c>
    </row>
    <row r="4041" spans="2:9" ht="12.75">
      <c r="B4041" s="114" t="str">
        <f>INDEX(SUM!D:D,MATCH(SUM!$F$3,SUM!B:B,0),0)</f>
        <v>P085</v>
      </c>
      <c r="E4041" s="116">
        <v>2020</v>
      </c>
      <c r="F4041" s="112" t="s">
        <v>10208</v>
      </c>
      <c r="G4041" s="117" t="s">
        <v>16508</v>
      </c>
      <c r="H4041" s="114" t="s">
        <v>6741</v>
      </c>
      <c r="I4041" s="113">
        <f>'21'!K71</f>
        <v>0</v>
      </c>
    </row>
    <row r="4042" spans="2:9" ht="12.75">
      <c r="B4042" s="114" t="str">
        <f>INDEX(SUM!D:D,MATCH(SUM!$F$3,SUM!B:B,0),0)</f>
        <v>P085</v>
      </c>
      <c r="E4042" s="116">
        <v>2020</v>
      </c>
      <c r="F4042" s="112" t="s">
        <v>10209</v>
      </c>
      <c r="G4042" s="117" t="s">
        <v>16509</v>
      </c>
      <c r="H4042" s="114" t="s">
        <v>6741</v>
      </c>
      <c r="I4042" s="113">
        <f>'21'!K72</f>
        <v>0</v>
      </c>
    </row>
    <row r="4043" spans="2:9" ht="12.75">
      <c r="B4043" s="114" t="str">
        <f>INDEX(SUM!D:D,MATCH(SUM!$F$3,SUM!B:B,0),0)</f>
        <v>P085</v>
      </c>
      <c r="E4043" s="116">
        <v>2020</v>
      </c>
      <c r="F4043" s="112" t="s">
        <v>10210</v>
      </c>
      <c r="G4043" s="117" t="s">
        <v>16510</v>
      </c>
      <c r="H4043" s="114" t="s">
        <v>6741</v>
      </c>
      <c r="I4043" s="113">
        <f>'21'!K73</f>
        <v>0</v>
      </c>
    </row>
    <row r="4044" spans="2:9" ht="12.75">
      <c r="B4044" s="114" t="str">
        <f>INDEX(SUM!D:D,MATCH(SUM!$F$3,SUM!B:B,0),0)</f>
        <v>P085</v>
      </c>
      <c r="E4044" s="116">
        <v>2020</v>
      </c>
      <c r="F4044" s="112" t="s">
        <v>10211</v>
      </c>
      <c r="G4044" s="117" t="s">
        <v>16511</v>
      </c>
      <c r="H4044" s="114" t="s">
        <v>6741</v>
      </c>
      <c r="I4044" s="113">
        <f>'21'!K74</f>
        <v>0</v>
      </c>
    </row>
    <row r="4045" spans="2:9" ht="12.75">
      <c r="B4045" s="114" t="str">
        <f>INDEX(SUM!D:D,MATCH(SUM!$F$3,SUM!B:B,0),0)</f>
        <v>P085</v>
      </c>
      <c r="E4045" s="116">
        <v>2020</v>
      </c>
      <c r="F4045" s="112" t="s">
        <v>10212</v>
      </c>
      <c r="G4045" s="117" t="s">
        <v>16512</v>
      </c>
      <c r="H4045" s="114" t="s">
        <v>6741</v>
      </c>
      <c r="I4045" s="113">
        <f>'21'!K75</f>
        <v>0</v>
      </c>
    </row>
    <row r="4046" spans="2:9" ht="12.75">
      <c r="B4046" s="114" t="str">
        <f>INDEX(SUM!D:D,MATCH(SUM!$F$3,SUM!B:B,0),0)</f>
        <v>P085</v>
      </c>
      <c r="E4046" s="116">
        <v>2020</v>
      </c>
      <c r="F4046" s="112" t="s">
        <v>10213</v>
      </c>
      <c r="G4046" s="117" t="s">
        <v>16513</v>
      </c>
      <c r="H4046" s="114" t="s">
        <v>6741</v>
      </c>
      <c r="I4046" s="113">
        <f>'21'!K76</f>
        <v>0</v>
      </c>
    </row>
    <row r="4047" spans="2:9" ht="12.75">
      <c r="B4047" s="114" t="str">
        <f>INDEX(SUM!D:D,MATCH(SUM!$F$3,SUM!B:B,0),0)</f>
        <v>P085</v>
      </c>
      <c r="E4047" s="116">
        <v>2020</v>
      </c>
      <c r="F4047" s="112" t="s">
        <v>10214</v>
      </c>
      <c r="G4047" s="117" t="s">
        <v>16514</v>
      </c>
      <c r="H4047" s="114" t="s">
        <v>6741</v>
      </c>
      <c r="I4047" s="113">
        <f>'21'!K77</f>
        <v>0</v>
      </c>
    </row>
    <row r="4048" spans="2:9" ht="12.75">
      <c r="B4048" s="114" t="str">
        <f>INDEX(SUM!D:D,MATCH(SUM!$F$3,SUM!B:B,0),0)</f>
        <v>P085</v>
      </c>
      <c r="E4048" s="116">
        <v>2020</v>
      </c>
      <c r="F4048" s="112" t="s">
        <v>10215</v>
      </c>
      <c r="G4048" s="117" t="s">
        <v>16515</v>
      </c>
      <c r="H4048" s="114" t="s">
        <v>6741</v>
      </c>
      <c r="I4048" s="113">
        <f>'21'!K78</f>
        <v>0</v>
      </c>
    </row>
    <row r="4049" spans="2:9" ht="12.75">
      <c r="B4049" s="114" t="str">
        <f>INDEX(SUM!D:D,MATCH(SUM!$F$3,SUM!B:B,0),0)</f>
        <v>P085</v>
      </c>
      <c r="E4049" s="116">
        <v>2020</v>
      </c>
      <c r="F4049" s="112" t="s">
        <v>10216</v>
      </c>
      <c r="G4049" s="117" t="s">
        <v>16516</v>
      </c>
      <c r="H4049" s="114" t="s">
        <v>6741</v>
      </c>
      <c r="I4049" s="113">
        <f>'21'!K79</f>
        <v>0</v>
      </c>
    </row>
    <row r="4050" spans="2:9" ht="12.75">
      <c r="B4050" s="114" t="str">
        <f>INDEX(SUM!D:D,MATCH(SUM!$F$3,SUM!B:B,0),0)</f>
        <v>P085</v>
      </c>
      <c r="E4050" s="116">
        <v>2020</v>
      </c>
      <c r="F4050" s="112" t="s">
        <v>10217</v>
      </c>
      <c r="G4050" s="117" t="s">
        <v>16517</v>
      </c>
      <c r="H4050" s="114" t="s">
        <v>6741</v>
      </c>
      <c r="I4050" s="113">
        <f>'21'!K80</f>
        <v>0</v>
      </c>
    </row>
    <row r="4051" spans="2:9" ht="12.75">
      <c r="B4051" s="114" t="str">
        <f>INDEX(SUM!D:D,MATCH(SUM!$F$3,SUM!B:B,0),0)</f>
        <v>P085</v>
      </c>
      <c r="E4051" s="116">
        <v>2020</v>
      </c>
      <c r="F4051" s="112" t="s">
        <v>10218</v>
      </c>
      <c r="G4051" s="117" t="s">
        <v>16518</v>
      </c>
      <c r="H4051" s="114" t="s">
        <v>6741</v>
      </c>
      <c r="I4051" s="113">
        <f>'21'!K81</f>
        <v>0</v>
      </c>
    </row>
    <row r="4052" spans="2:9" ht="12.75">
      <c r="B4052" s="114" t="str">
        <f>INDEX(SUM!D:D,MATCH(SUM!$F$3,SUM!B:B,0),0)</f>
        <v>P085</v>
      </c>
      <c r="E4052" s="116">
        <v>2020</v>
      </c>
      <c r="F4052" s="112" t="s">
        <v>10219</v>
      </c>
      <c r="G4052" s="117" t="s">
        <v>16519</v>
      </c>
      <c r="H4052" s="114" t="s">
        <v>6741</v>
      </c>
      <c r="I4052" s="113">
        <f>'21'!K82</f>
        <v>0</v>
      </c>
    </row>
    <row r="4053" spans="2:9" ht="12.75">
      <c r="B4053" s="114" t="str">
        <f>INDEX(SUM!D:D,MATCH(SUM!$F$3,SUM!B:B,0),0)</f>
        <v>P085</v>
      </c>
      <c r="E4053" s="116">
        <v>2020</v>
      </c>
      <c r="F4053" s="112" t="s">
        <v>10220</v>
      </c>
      <c r="G4053" s="117" t="s">
        <v>16520</v>
      </c>
      <c r="H4053" s="114" t="s">
        <v>6741</v>
      </c>
      <c r="I4053" s="113">
        <f>'21'!K83</f>
        <v>0</v>
      </c>
    </row>
    <row r="4054" spans="2:9" ht="12.75">
      <c r="B4054" s="114" t="str">
        <f>INDEX(SUM!D:D,MATCH(SUM!$F$3,SUM!B:B,0),0)</f>
        <v>P085</v>
      </c>
      <c r="E4054" s="116">
        <v>2020</v>
      </c>
      <c r="F4054" s="112" t="s">
        <v>10221</v>
      </c>
      <c r="G4054" s="117" t="s">
        <v>16521</v>
      </c>
      <c r="H4054" s="114" t="s">
        <v>6741</v>
      </c>
      <c r="I4054" s="113">
        <f>'21'!K84</f>
        <v>0</v>
      </c>
    </row>
    <row r="4055" spans="2:9" ht="12.75">
      <c r="B4055" s="114" t="str">
        <f>INDEX(SUM!D:D,MATCH(SUM!$F$3,SUM!B:B,0),0)</f>
        <v>P085</v>
      </c>
      <c r="E4055" s="116">
        <v>2020</v>
      </c>
      <c r="F4055" s="112" t="s">
        <v>10222</v>
      </c>
      <c r="G4055" s="117" t="s">
        <v>16522</v>
      </c>
      <c r="H4055" s="114" t="s">
        <v>6741</v>
      </c>
      <c r="I4055" s="113">
        <f>'21'!K85</f>
        <v>0</v>
      </c>
    </row>
    <row r="4056" spans="2:9" ht="12.75">
      <c r="B4056" s="114" t="str">
        <f>INDEX(SUM!D:D,MATCH(SUM!$F$3,SUM!B:B,0),0)</f>
        <v>P085</v>
      </c>
      <c r="E4056" s="116">
        <v>2020</v>
      </c>
      <c r="F4056" s="112" t="s">
        <v>10223</v>
      </c>
      <c r="G4056" s="117" t="s">
        <v>16523</v>
      </c>
      <c r="H4056" s="114" t="s">
        <v>6741</v>
      </c>
      <c r="I4056" s="113">
        <f>'21'!K86</f>
        <v>0</v>
      </c>
    </row>
    <row r="4057" spans="2:9" ht="12.75">
      <c r="B4057" s="114" t="str">
        <f>INDEX(SUM!D:D,MATCH(SUM!$F$3,SUM!B:B,0),0)</f>
        <v>P085</v>
      </c>
      <c r="E4057" s="116">
        <v>2020</v>
      </c>
      <c r="F4057" s="112" t="s">
        <v>10224</v>
      </c>
      <c r="G4057" s="117" t="s">
        <v>16524</v>
      </c>
      <c r="H4057" s="114" t="s">
        <v>6741</v>
      </c>
      <c r="I4057" s="113">
        <f>'21'!K87</f>
        <v>0</v>
      </c>
    </row>
    <row r="4058" spans="2:9" ht="12.75">
      <c r="B4058" s="114" t="str">
        <f>INDEX(SUM!D:D,MATCH(SUM!$F$3,SUM!B:B,0),0)</f>
        <v>P085</v>
      </c>
      <c r="E4058" s="116">
        <v>2020</v>
      </c>
      <c r="F4058" s="112" t="s">
        <v>10225</v>
      </c>
      <c r="G4058" s="117" t="s">
        <v>16525</v>
      </c>
      <c r="H4058" s="114" t="s">
        <v>6741</v>
      </c>
      <c r="I4058" s="113">
        <f>'21'!K88</f>
        <v>0</v>
      </c>
    </row>
    <row r="4059" spans="2:9" ht="12.75">
      <c r="B4059" s="114" t="str">
        <f>INDEX(SUM!D:D,MATCH(SUM!$F$3,SUM!B:B,0),0)</f>
        <v>P085</v>
      </c>
      <c r="E4059" s="116">
        <v>2020</v>
      </c>
      <c r="F4059" s="112" t="s">
        <v>10226</v>
      </c>
      <c r="G4059" s="117" t="s">
        <v>16526</v>
      </c>
      <c r="H4059" s="114" t="s">
        <v>6741</v>
      </c>
      <c r="I4059" s="113">
        <f>'21'!K89</f>
        <v>0</v>
      </c>
    </row>
    <row r="4060" spans="2:9" ht="12.75">
      <c r="B4060" s="114" t="str">
        <f>INDEX(SUM!D:D,MATCH(SUM!$F$3,SUM!B:B,0),0)</f>
        <v>P085</v>
      </c>
      <c r="E4060" s="116">
        <v>2020</v>
      </c>
      <c r="F4060" s="112" t="s">
        <v>10227</v>
      </c>
      <c r="G4060" s="117" t="s">
        <v>16527</v>
      </c>
      <c r="H4060" s="114" t="s">
        <v>6741</v>
      </c>
      <c r="I4060" s="113">
        <f>'21'!K90</f>
        <v>0</v>
      </c>
    </row>
    <row r="4061" spans="2:9" ht="12.75">
      <c r="B4061" s="114" t="str">
        <f>INDEX(SUM!D:D,MATCH(SUM!$F$3,SUM!B:B,0),0)</f>
        <v>P085</v>
      </c>
      <c r="E4061" s="116">
        <v>2020</v>
      </c>
      <c r="F4061" s="112" t="s">
        <v>10228</v>
      </c>
      <c r="G4061" s="117" t="s">
        <v>16528</v>
      </c>
      <c r="H4061" s="114" t="s">
        <v>6741</v>
      </c>
      <c r="I4061" s="113">
        <f>'21'!K91</f>
        <v>0</v>
      </c>
    </row>
    <row r="4062" spans="2:9" ht="12.75">
      <c r="B4062" s="114" t="str">
        <f>INDEX(SUM!D:D,MATCH(SUM!$F$3,SUM!B:B,0),0)</f>
        <v>P085</v>
      </c>
      <c r="E4062" s="116">
        <v>2020</v>
      </c>
      <c r="F4062" s="112" t="s">
        <v>10229</v>
      </c>
      <c r="G4062" s="117" t="s">
        <v>16529</v>
      </c>
      <c r="H4062" s="114" t="s">
        <v>6741</v>
      </c>
      <c r="I4062" s="113">
        <f>'21'!K92</f>
        <v>0</v>
      </c>
    </row>
    <row r="4063" spans="2:9" ht="12.75">
      <c r="B4063" s="114" t="str">
        <f>INDEX(SUM!D:D,MATCH(SUM!$F$3,SUM!B:B,0),0)</f>
        <v>P085</v>
      </c>
      <c r="E4063" s="116">
        <v>2020</v>
      </c>
      <c r="F4063" s="112" t="s">
        <v>10230</v>
      </c>
      <c r="G4063" s="117" t="s">
        <v>16530</v>
      </c>
      <c r="H4063" s="114" t="s">
        <v>6741</v>
      </c>
      <c r="I4063" s="113">
        <f>'21'!K93</f>
        <v>0</v>
      </c>
    </row>
    <row r="4064" spans="2:9" ht="12.75">
      <c r="B4064" s="114" t="str">
        <f>INDEX(SUM!D:D,MATCH(SUM!$F$3,SUM!B:B,0),0)</f>
        <v>P085</v>
      </c>
      <c r="E4064" s="116">
        <v>2020</v>
      </c>
      <c r="F4064" s="112" t="s">
        <v>10231</v>
      </c>
      <c r="G4064" s="117" t="s">
        <v>16531</v>
      </c>
      <c r="H4064" s="114" t="s">
        <v>6741</v>
      </c>
      <c r="I4064" s="113">
        <f>'21'!K94</f>
        <v>0</v>
      </c>
    </row>
    <row r="4065" spans="2:9" ht="12.75">
      <c r="B4065" s="114" t="str">
        <f>INDEX(SUM!D:D,MATCH(SUM!$F$3,SUM!B:B,0),0)</f>
        <v>P085</v>
      </c>
      <c r="E4065" s="116">
        <v>2020</v>
      </c>
      <c r="F4065" s="112" t="s">
        <v>10232</v>
      </c>
      <c r="G4065" s="117" t="s">
        <v>16532</v>
      </c>
      <c r="H4065" s="114" t="s">
        <v>6741</v>
      </c>
      <c r="I4065" s="113">
        <f>'21'!K95</f>
        <v>0</v>
      </c>
    </row>
    <row r="4066" spans="2:9" ht="12.75">
      <c r="B4066" s="114" t="str">
        <f>INDEX(SUM!D:D,MATCH(SUM!$F$3,SUM!B:B,0),0)</f>
        <v>P085</v>
      </c>
      <c r="E4066" s="116">
        <v>2020</v>
      </c>
      <c r="F4066" s="112" t="s">
        <v>10233</v>
      </c>
      <c r="G4066" s="117" t="s">
        <v>16533</v>
      </c>
      <c r="H4066" s="114" t="s">
        <v>6741</v>
      </c>
      <c r="I4066" s="113">
        <f>'21'!K96</f>
        <v>0</v>
      </c>
    </row>
    <row r="4067" spans="2:9" ht="12.75">
      <c r="B4067" s="114" t="str">
        <f>INDEX(SUM!D:D,MATCH(SUM!$F$3,SUM!B:B,0),0)</f>
        <v>P085</v>
      </c>
      <c r="E4067" s="116">
        <v>2020</v>
      </c>
      <c r="F4067" s="112" t="s">
        <v>10234</v>
      </c>
      <c r="G4067" s="117" t="s">
        <v>16534</v>
      </c>
      <c r="H4067" s="114" t="s">
        <v>6741</v>
      </c>
      <c r="I4067" s="113">
        <f>'21'!K97</f>
        <v>0</v>
      </c>
    </row>
    <row r="4068" spans="2:9" ht="12.75">
      <c r="B4068" s="114" t="str">
        <f>INDEX(SUM!D:D,MATCH(SUM!$F$3,SUM!B:B,0),0)</f>
        <v>P085</v>
      </c>
      <c r="E4068" s="116">
        <v>2020</v>
      </c>
      <c r="F4068" s="112" t="s">
        <v>10235</v>
      </c>
      <c r="G4068" s="117" t="s">
        <v>16535</v>
      </c>
      <c r="H4068" s="114" t="s">
        <v>6741</v>
      </c>
      <c r="I4068" s="113">
        <f>'21'!K98</f>
        <v>0</v>
      </c>
    </row>
    <row r="4069" spans="2:9" ht="12.75">
      <c r="B4069" s="114" t="str">
        <f>INDEX(SUM!D:D,MATCH(SUM!$F$3,SUM!B:B,0),0)</f>
        <v>P085</v>
      </c>
      <c r="E4069" s="116">
        <v>2020</v>
      </c>
      <c r="F4069" s="112" t="s">
        <v>10236</v>
      </c>
      <c r="G4069" s="117" t="s">
        <v>16536</v>
      </c>
      <c r="H4069" s="114" t="s">
        <v>6741</v>
      </c>
      <c r="I4069" s="113">
        <f>'21'!K99</f>
        <v>0</v>
      </c>
    </row>
    <row r="4070" spans="2:9" ht="12.75">
      <c r="B4070" s="114" t="str">
        <f>INDEX(SUM!D:D,MATCH(SUM!$F$3,SUM!B:B,0),0)</f>
        <v>P085</v>
      </c>
      <c r="E4070" s="116">
        <v>2020</v>
      </c>
      <c r="F4070" s="112" t="s">
        <v>10237</v>
      </c>
      <c r="G4070" s="117" t="s">
        <v>16537</v>
      </c>
      <c r="H4070" s="114" t="s">
        <v>6741</v>
      </c>
      <c r="I4070" s="113">
        <f>'21'!K100</f>
        <v>0</v>
      </c>
    </row>
    <row r="4071" spans="2:9" ht="12.75">
      <c r="B4071" s="114" t="str">
        <f>INDEX(SUM!D:D,MATCH(SUM!$F$3,SUM!B:B,0),0)</f>
        <v>P085</v>
      </c>
      <c r="E4071" s="116">
        <v>2020</v>
      </c>
      <c r="F4071" s="112" t="s">
        <v>10238</v>
      </c>
      <c r="G4071" s="117" t="s">
        <v>16538</v>
      </c>
      <c r="H4071" s="114" t="s">
        <v>6742</v>
      </c>
      <c r="I4071" s="113">
        <f>'21'!L11</f>
        <v>100</v>
      </c>
    </row>
    <row r="4072" spans="2:9" ht="12.75">
      <c r="B4072" s="114" t="str">
        <f>INDEX(SUM!D:D,MATCH(SUM!$F$3,SUM!B:B,0),0)</f>
        <v>P085</v>
      </c>
      <c r="E4072" s="116">
        <v>2020</v>
      </c>
      <c r="F4072" s="112" t="s">
        <v>10239</v>
      </c>
      <c r="G4072" s="117" t="s">
        <v>16539</v>
      </c>
      <c r="H4072" s="114" t="s">
        <v>6742</v>
      </c>
      <c r="I4072" s="113">
        <f>'21'!L12</f>
        <v>0</v>
      </c>
    </row>
    <row r="4073" spans="2:9" ht="12.75">
      <c r="B4073" s="114" t="str">
        <f>INDEX(SUM!D:D,MATCH(SUM!$F$3,SUM!B:B,0),0)</f>
        <v>P085</v>
      </c>
      <c r="E4073" s="116">
        <v>2020</v>
      </c>
      <c r="F4073" s="112" t="s">
        <v>10240</v>
      </c>
      <c r="G4073" s="117" t="s">
        <v>16540</v>
      </c>
      <c r="H4073" s="114" t="s">
        <v>6742</v>
      </c>
      <c r="I4073" s="113">
        <f>'21'!L13</f>
        <v>0</v>
      </c>
    </row>
    <row r="4074" spans="2:9" ht="12.75">
      <c r="B4074" s="114" t="str">
        <f>INDEX(SUM!D:D,MATCH(SUM!$F$3,SUM!B:B,0),0)</f>
        <v>P085</v>
      </c>
      <c r="E4074" s="116">
        <v>2020</v>
      </c>
      <c r="F4074" s="112" t="s">
        <v>10241</v>
      </c>
      <c r="G4074" s="117" t="s">
        <v>16541</v>
      </c>
      <c r="H4074" s="114" t="s">
        <v>6742</v>
      </c>
      <c r="I4074" s="113">
        <f>'21'!L14</f>
        <v>0</v>
      </c>
    </row>
    <row r="4075" spans="2:9" ht="12.75">
      <c r="B4075" s="114" t="str">
        <f>INDEX(SUM!D:D,MATCH(SUM!$F$3,SUM!B:B,0),0)</f>
        <v>P085</v>
      </c>
      <c r="E4075" s="116">
        <v>2020</v>
      </c>
      <c r="F4075" s="112" t="s">
        <v>10242</v>
      </c>
      <c r="G4075" s="117" t="s">
        <v>16542</v>
      </c>
      <c r="H4075" s="114" t="s">
        <v>6742</v>
      </c>
      <c r="I4075" s="113">
        <f>'21'!L15</f>
        <v>0</v>
      </c>
    </row>
    <row r="4076" spans="2:9" ht="12.75">
      <c r="B4076" s="114" t="str">
        <f>INDEX(SUM!D:D,MATCH(SUM!$F$3,SUM!B:B,0),0)</f>
        <v>P085</v>
      </c>
      <c r="E4076" s="116">
        <v>2020</v>
      </c>
      <c r="F4076" s="112" t="s">
        <v>10243</v>
      </c>
      <c r="G4076" s="117" t="s">
        <v>16543</v>
      </c>
      <c r="H4076" s="114" t="s">
        <v>6742</v>
      </c>
      <c r="I4076" s="113">
        <f>'21'!L16</f>
        <v>0</v>
      </c>
    </row>
    <row r="4077" spans="2:9" ht="12.75">
      <c r="B4077" s="114" t="str">
        <f>INDEX(SUM!D:D,MATCH(SUM!$F$3,SUM!B:B,0),0)</f>
        <v>P085</v>
      </c>
      <c r="E4077" s="116">
        <v>2020</v>
      </c>
      <c r="F4077" s="112" t="s">
        <v>10244</v>
      </c>
      <c r="G4077" s="117" t="s">
        <v>16544</v>
      </c>
      <c r="H4077" s="114" t="s">
        <v>6742</v>
      </c>
      <c r="I4077" s="113">
        <f>'21'!L17</f>
        <v>0</v>
      </c>
    </row>
    <row r="4078" spans="2:9" ht="12.75">
      <c r="B4078" s="114" t="str">
        <f>INDEX(SUM!D:D,MATCH(SUM!$F$3,SUM!B:B,0),0)</f>
        <v>P085</v>
      </c>
      <c r="E4078" s="116">
        <v>2020</v>
      </c>
      <c r="F4078" s="112" t="s">
        <v>10245</v>
      </c>
      <c r="G4078" s="117" t="s">
        <v>16545</v>
      </c>
      <c r="H4078" s="114" t="s">
        <v>6742</v>
      </c>
      <c r="I4078" s="113">
        <f>'21'!L18</f>
        <v>0</v>
      </c>
    </row>
    <row r="4079" spans="2:9" ht="12.75">
      <c r="B4079" s="114" t="str">
        <f>INDEX(SUM!D:D,MATCH(SUM!$F$3,SUM!B:B,0),0)</f>
        <v>P085</v>
      </c>
      <c r="E4079" s="116">
        <v>2020</v>
      </c>
      <c r="F4079" s="112" t="s">
        <v>10246</v>
      </c>
      <c r="G4079" s="117" t="s">
        <v>16546</v>
      </c>
      <c r="H4079" s="114" t="s">
        <v>6742</v>
      </c>
      <c r="I4079" s="113">
        <f>'21'!L19</f>
        <v>0</v>
      </c>
    </row>
    <row r="4080" spans="2:9" ht="12.75">
      <c r="B4080" s="114" t="str">
        <f>INDEX(SUM!D:D,MATCH(SUM!$F$3,SUM!B:B,0),0)</f>
        <v>P085</v>
      </c>
      <c r="E4080" s="116">
        <v>2020</v>
      </c>
      <c r="F4080" s="112" t="s">
        <v>10247</v>
      </c>
      <c r="G4080" s="117" t="s">
        <v>16547</v>
      </c>
      <c r="H4080" s="114" t="s">
        <v>6742</v>
      </c>
      <c r="I4080" s="113">
        <f>'21'!L20</f>
        <v>0</v>
      </c>
    </row>
    <row r="4081" spans="2:9" ht="12.75">
      <c r="B4081" s="114" t="str">
        <f>INDEX(SUM!D:D,MATCH(SUM!$F$3,SUM!B:B,0),0)</f>
        <v>P085</v>
      </c>
      <c r="E4081" s="116">
        <v>2020</v>
      </c>
      <c r="F4081" s="112" t="s">
        <v>10248</v>
      </c>
      <c r="G4081" s="117" t="s">
        <v>16548</v>
      </c>
      <c r="H4081" s="114" t="s">
        <v>6742</v>
      </c>
      <c r="I4081" s="113">
        <f>'21'!L21</f>
        <v>0</v>
      </c>
    </row>
    <row r="4082" spans="2:9" ht="12.75">
      <c r="B4082" s="114" t="str">
        <f>INDEX(SUM!D:D,MATCH(SUM!$F$3,SUM!B:B,0),0)</f>
        <v>P085</v>
      </c>
      <c r="E4082" s="116">
        <v>2020</v>
      </c>
      <c r="F4082" s="112" t="s">
        <v>10249</v>
      </c>
      <c r="G4082" s="117" t="s">
        <v>16549</v>
      </c>
      <c r="H4082" s="114" t="s">
        <v>6742</v>
      </c>
      <c r="I4082" s="113">
        <f>'21'!L22</f>
        <v>0</v>
      </c>
    </row>
    <row r="4083" spans="2:9" ht="12.75">
      <c r="B4083" s="114" t="str">
        <f>INDEX(SUM!D:D,MATCH(SUM!$F$3,SUM!B:B,0),0)</f>
        <v>P085</v>
      </c>
      <c r="E4083" s="116">
        <v>2020</v>
      </c>
      <c r="F4083" s="112" t="s">
        <v>10250</v>
      </c>
      <c r="G4083" s="117" t="s">
        <v>16550</v>
      </c>
      <c r="H4083" s="114" t="s">
        <v>6742</v>
      </c>
      <c r="I4083" s="113">
        <f>'21'!L23</f>
        <v>0</v>
      </c>
    </row>
    <row r="4084" spans="2:9" ht="12.75">
      <c r="B4084" s="114" t="str">
        <f>INDEX(SUM!D:D,MATCH(SUM!$F$3,SUM!B:B,0),0)</f>
        <v>P085</v>
      </c>
      <c r="E4084" s="116">
        <v>2020</v>
      </c>
      <c r="F4084" s="112" t="s">
        <v>10251</v>
      </c>
      <c r="G4084" s="117" t="s">
        <v>16551</v>
      </c>
      <c r="H4084" s="114" t="s">
        <v>6742</v>
      </c>
      <c r="I4084" s="113">
        <f>'21'!L24</f>
        <v>0</v>
      </c>
    </row>
    <row r="4085" spans="2:9" ht="12.75">
      <c r="B4085" s="114" t="str">
        <f>INDEX(SUM!D:D,MATCH(SUM!$F$3,SUM!B:B,0),0)</f>
        <v>P085</v>
      </c>
      <c r="E4085" s="116">
        <v>2020</v>
      </c>
      <c r="F4085" s="112" t="s">
        <v>10252</v>
      </c>
      <c r="G4085" s="117" t="s">
        <v>16552</v>
      </c>
      <c r="H4085" s="114" t="s">
        <v>6742</v>
      </c>
      <c r="I4085" s="113">
        <f>'21'!L25</f>
        <v>0</v>
      </c>
    </row>
    <row r="4086" spans="2:9" ht="12.75">
      <c r="B4086" s="114" t="str">
        <f>INDEX(SUM!D:D,MATCH(SUM!$F$3,SUM!B:B,0),0)</f>
        <v>P085</v>
      </c>
      <c r="E4086" s="116">
        <v>2020</v>
      </c>
      <c r="F4086" s="112" t="s">
        <v>10253</v>
      </c>
      <c r="G4086" s="117" t="s">
        <v>16553</v>
      </c>
      <c r="H4086" s="114" t="s">
        <v>6742</v>
      </c>
      <c r="I4086" s="113">
        <f>'21'!L26</f>
        <v>0</v>
      </c>
    </row>
    <row r="4087" spans="2:9" ht="12.75">
      <c r="B4087" s="114" t="str">
        <f>INDEX(SUM!D:D,MATCH(SUM!$F$3,SUM!B:B,0),0)</f>
        <v>P085</v>
      </c>
      <c r="E4087" s="116">
        <v>2020</v>
      </c>
      <c r="F4087" s="112" t="s">
        <v>10254</v>
      </c>
      <c r="G4087" s="117" t="s">
        <v>16554</v>
      </c>
      <c r="H4087" s="114" t="s">
        <v>6742</v>
      </c>
      <c r="I4087" s="113">
        <f>'21'!L27</f>
        <v>0</v>
      </c>
    </row>
    <row r="4088" spans="2:9" ht="12.75">
      <c r="B4088" s="114" t="str">
        <f>INDEX(SUM!D:D,MATCH(SUM!$F$3,SUM!B:B,0),0)</f>
        <v>P085</v>
      </c>
      <c r="E4088" s="116">
        <v>2020</v>
      </c>
      <c r="F4088" s="112" t="s">
        <v>10255</v>
      </c>
      <c r="G4088" s="117" t="s">
        <v>16555</v>
      </c>
      <c r="H4088" s="114" t="s">
        <v>6742</v>
      </c>
      <c r="I4088" s="113">
        <f>'21'!L28</f>
        <v>0</v>
      </c>
    </row>
    <row r="4089" spans="2:9" ht="12.75">
      <c r="B4089" s="114" t="str">
        <f>INDEX(SUM!D:D,MATCH(SUM!$F$3,SUM!B:B,0),0)</f>
        <v>P085</v>
      </c>
      <c r="E4089" s="116">
        <v>2020</v>
      </c>
      <c r="F4089" s="112" t="s">
        <v>10256</v>
      </c>
      <c r="G4089" s="117" t="s">
        <v>16556</v>
      </c>
      <c r="H4089" s="114" t="s">
        <v>6742</v>
      </c>
      <c r="I4089" s="113">
        <f>'21'!L29</f>
        <v>0</v>
      </c>
    </row>
    <row r="4090" spans="2:9" ht="12.75">
      <c r="B4090" s="114" t="str">
        <f>INDEX(SUM!D:D,MATCH(SUM!$F$3,SUM!B:B,0),0)</f>
        <v>P085</v>
      </c>
      <c r="E4090" s="116">
        <v>2020</v>
      </c>
      <c r="F4090" s="112" t="s">
        <v>10257</v>
      </c>
      <c r="G4090" s="117" t="s">
        <v>16557</v>
      </c>
      <c r="H4090" s="114" t="s">
        <v>6742</v>
      </c>
      <c r="I4090" s="113">
        <f>'21'!L30</f>
        <v>0</v>
      </c>
    </row>
    <row r="4091" spans="2:9" ht="12.75">
      <c r="B4091" s="114" t="str">
        <f>INDEX(SUM!D:D,MATCH(SUM!$F$3,SUM!B:B,0),0)</f>
        <v>P085</v>
      </c>
      <c r="E4091" s="116">
        <v>2020</v>
      </c>
      <c r="F4091" s="112" t="s">
        <v>10258</v>
      </c>
      <c r="G4091" s="117" t="s">
        <v>16558</v>
      </c>
      <c r="H4091" s="114" t="s">
        <v>6742</v>
      </c>
      <c r="I4091" s="113">
        <f>'21'!L31</f>
        <v>0</v>
      </c>
    </row>
    <row r="4092" spans="2:9" ht="12.75">
      <c r="B4092" s="114" t="str">
        <f>INDEX(SUM!D:D,MATCH(SUM!$F$3,SUM!B:B,0),0)</f>
        <v>P085</v>
      </c>
      <c r="E4092" s="116">
        <v>2020</v>
      </c>
      <c r="F4092" s="112" t="s">
        <v>10259</v>
      </c>
      <c r="G4092" s="117" t="s">
        <v>16559</v>
      </c>
      <c r="H4092" s="114" t="s">
        <v>6742</v>
      </c>
      <c r="I4092" s="113">
        <f>'21'!L32</f>
        <v>0</v>
      </c>
    </row>
    <row r="4093" spans="2:9" ht="12.75">
      <c r="B4093" s="114" t="str">
        <f>INDEX(SUM!D:D,MATCH(SUM!$F$3,SUM!B:B,0),0)</f>
        <v>P085</v>
      </c>
      <c r="E4093" s="116">
        <v>2020</v>
      </c>
      <c r="F4093" s="112" t="s">
        <v>10260</v>
      </c>
      <c r="G4093" s="117" t="s">
        <v>16560</v>
      </c>
      <c r="H4093" s="114" t="s">
        <v>6742</v>
      </c>
      <c r="I4093" s="113">
        <f>'21'!L33</f>
        <v>0</v>
      </c>
    </row>
    <row r="4094" spans="2:9" ht="12.75">
      <c r="B4094" s="114" t="str">
        <f>INDEX(SUM!D:D,MATCH(SUM!$F$3,SUM!B:B,0),0)</f>
        <v>P085</v>
      </c>
      <c r="E4094" s="116">
        <v>2020</v>
      </c>
      <c r="F4094" s="112" t="s">
        <v>10261</v>
      </c>
      <c r="G4094" s="117" t="s">
        <v>16561</v>
      </c>
      <c r="H4094" s="114" t="s">
        <v>6742</v>
      </c>
      <c r="I4094" s="113">
        <f>'21'!L34</f>
        <v>0</v>
      </c>
    </row>
    <row r="4095" spans="2:9" ht="12.75">
      <c r="B4095" s="114" t="str">
        <f>INDEX(SUM!D:D,MATCH(SUM!$F$3,SUM!B:B,0),0)</f>
        <v>P085</v>
      </c>
      <c r="E4095" s="116">
        <v>2020</v>
      </c>
      <c r="F4095" s="112" t="s">
        <v>10262</v>
      </c>
      <c r="G4095" s="117" t="s">
        <v>16562</v>
      </c>
      <c r="H4095" s="114" t="s">
        <v>6742</v>
      </c>
      <c r="I4095" s="113">
        <f>'21'!L35</f>
        <v>0</v>
      </c>
    </row>
    <row r="4096" spans="2:9" ht="12.75">
      <c r="B4096" s="114" t="str">
        <f>INDEX(SUM!D:D,MATCH(SUM!$F$3,SUM!B:B,0),0)</f>
        <v>P085</v>
      </c>
      <c r="E4096" s="116">
        <v>2020</v>
      </c>
      <c r="F4096" s="112" t="s">
        <v>10263</v>
      </c>
      <c r="G4096" s="117" t="s">
        <v>16563</v>
      </c>
      <c r="H4096" s="114" t="s">
        <v>6742</v>
      </c>
      <c r="I4096" s="113">
        <f>'21'!L36</f>
        <v>0</v>
      </c>
    </row>
    <row r="4097" spans="2:9" ht="12.75">
      <c r="B4097" s="114" t="str">
        <f>INDEX(SUM!D:D,MATCH(SUM!$F$3,SUM!B:B,0),0)</f>
        <v>P085</v>
      </c>
      <c r="E4097" s="116">
        <v>2020</v>
      </c>
      <c r="F4097" s="112" t="s">
        <v>10264</v>
      </c>
      <c r="G4097" s="117" t="s">
        <v>16564</v>
      </c>
      <c r="H4097" s="114" t="s">
        <v>6742</v>
      </c>
      <c r="I4097" s="113">
        <f>'21'!L37</f>
        <v>0</v>
      </c>
    </row>
    <row r="4098" spans="2:9" ht="12.75">
      <c r="B4098" s="114" t="str">
        <f>INDEX(SUM!D:D,MATCH(SUM!$F$3,SUM!B:B,0),0)</f>
        <v>P085</v>
      </c>
      <c r="E4098" s="116">
        <v>2020</v>
      </c>
      <c r="F4098" s="112" t="s">
        <v>10265</v>
      </c>
      <c r="G4098" s="117" t="s">
        <v>16565</v>
      </c>
      <c r="H4098" s="114" t="s">
        <v>6742</v>
      </c>
      <c r="I4098" s="113">
        <f>'21'!L38</f>
        <v>0</v>
      </c>
    </row>
    <row r="4099" spans="2:9" ht="12.75">
      <c r="B4099" s="114" t="str">
        <f>INDEX(SUM!D:D,MATCH(SUM!$F$3,SUM!B:B,0),0)</f>
        <v>P085</v>
      </c>
      <c r="E4099" s="116">
        <v>2020</v>
      </c>
      <c r="F4099" s="112" t="s">
        <v>10266</v>
      </c>
      <c r="G4099" s="117" t="s">
        <v>16566</v>
      </c>
      <c r="H4099" s="114" t="s">
        <v>6742</v>
      </c>
      <c r="I4099" s="113">
        <f>'21'!L39</f>
        <v>0</v>
      </c>
    </row>
    <row r="4100" spans="2:9" ht="12.75">
      <c r="B4100" s="114" t="str">
        <f>INDEX(SUM!D:D,MATCH(SUM!$F$3,SUM!B:B,0),0)</f>
        <v>P085</v>
      </c>
      <c r="E4100" s="116">
        <v>2020</v>
      </c>
      <c r="F4100" s="112" t="s">
        <v>10267</v>
      </c>
      <c r="G4100" s="117" t="s">
        <v>16567</v>
      </c>
      <c r="H4100" s="114" t="s">
        <v>6742</v>
      </c>
      <c r="I4100" s="113">
        <f>'21'!L40</f>
        <v>0</v>
      </c>
    </row>
    <row r="4101" spans="2:9" ht="12.75">
      <c r="B4101" s="114" t="str">
        <f>INDEX(SUM!D:D,MATCH(SUM!$F$3,SUM!B:B,0),0)</f>
        <v>P085</v>
      </c>
      <c r="E4101" s="116">
        <v>2020</v>
      </c>
      <c r="F4101" s="112" t="s">
        <v>10268</v>
      </c>
      <c r="G4101" s="117" t="s">
        <v>16568</v>
      </c>
      <c r="H4101" s="114" t="s">
        <v>6742</v>
      </c>
      <c r="I4101" s="113">
        <f>'21'!L41</f>
        <v>0</v>
      </c>
    </row>
    <row r="4102" spans="2:9" ht="12.75">
      <c r="B4102" s="114" t="str">
        <f>INDEX(SUM!D:D,MATCH(SUM!$F$3,SUM!B:B,0),0)</f>
        <v>P085</v>
      </c>
      <c r="E4102" s="116">
        <v>2020</v>
      </c>
      <c r="F4102" s="112" t="s">
        <v>10269</v>
      </c>
      <c r="G4102" s="117" t="s">
        <v>16569</v>
      </c>
      <c r="H4102" s="114" t="s">
        <v>6742</v>
      </c>
      <c r="I4102" s="113">
        <f>'21'!L42</f>
        <v>0</v>
      </c>
    </row>
    <row r="4103" spans="2:9" ht="12.75">
      <c r="B4103" s="114" t="str">
        <f>INDEX(SUM!D:D,MATCH(SUM!$F$3,SUM!B:B,0),0)</f>
        <v>P085</v>
      </c>
      <c r="E4103" s="116">
        <v>2020</v>
      </c>
      <c r="F4103" s="112" t="s">
        <v>10270</v>
      </c>
      <c r="G4103" s="117" t="s">
        <v>16570</v>
      </c>
      <c r="H4103" s="114" t="s">
        <v>6742</v>
      </c>
      <c r="I4103" s="113">
        <f>'21'!L43</f>
        <v>0</v>
      </c>
    </row>
    <row r="4104" spans="2:9" ht="12.75">
      <c r="B4104" s="114" t="str">
        <f>INDEX(SUM!D:D,MATCH(SUM!$F$3,SUM!B:B,0),0)</f>
        <v>P085</v>
      </c>
      <c r="E4104" s="116">
        <v>2020</v>
      </c>
      <c r="F4104" s="112" t="s">
        <v>10271</v>
      </c>
      <c r="G4104" s="117" t="s">
        <v>16571</v>
      </c>
      <c r="H4104" s="114" t="s">
        <v>6742</v>
      </c>
      <c r="I4104" s="113">
        <f>'21'!L44</f>
        <v>0</v>
      </c>
    </row>
    <row r="4105" spans="2:9" ht="12.75">
      <c r="B4105" s="114" t="str">
        <f>INDEX(SUM!D:D,MATCH(SUM!$F$3,SUM!B:B,0),0)</f>
        <v>P085</v>
      </c>
      <c r="E4105" s="116">
        <v>2020</v>
      </c>
      <c r="F4105" s="112" t="s">
        <v>10272</v>
      </c>
      <c r="G4105" s="117" t="s">
        <v>16572</v>
      </c>
      <c r="H4105" s="114" t="s">
        <v>6742</v>
      </c>
      <c r="I4105" s="113">
        <f>'21'!L45</f>
        <v>0</v>
      </c>
    </row>
    <row r="4106" spans="2:9" ht="12.75">
      <c r="B4106" s="114" t="str">
        <f>INDEX(SUM!D:D,MATCH(SUM!$F$3,SUM!B:B,0),0)</f>
        <v>P085</v>
      </c>
      <c r="E4106" s="116">
        <v>2020</v>
      </c>
      <c r="F4106" s="112" t="s">
        <v>10273</v>
      </c>
      <c r="G4106" s="117" t="s">
        <v>16573</v>
      </c>
      <c r="H4106" s="114" t="s">
        <v>6742</v>
      </c>
      <c r="I4106" s="113">
        <f>'21'!L46</f>
        <v>0</v>
      </c>
    </row>
    <row r="4107" spans="2:9" ht="12.75">
      <c r="B4107" s="114" t="str">
        <f>INDEX(SUM!D:D,MATCH(SUM!$F$3,SUM!B:B,0),0)</f>
        <v>P085</v>
      </c>
      <c r="E4107" s="116">
        <v>2020</v>
      </c>
      <c r="F4107" s="112" t="s">
        <v>10274</v>
      </c>
      <c r="G4107" s="117" t="s">
        <v>16574</v>
      </c>
      <c r="H4107" s="114" t="s">
        <v>6742</v>
      </c>
      <c r="I4107" s="113">
        <f>'21'!L47</f>
        <v>0</v>
      </c>
    </row>
    <row r="4108" spans="2:9" ht="12.75">
      <c r="B4108" s="114" t="str">
        <f>INDEX(SUM!D:D,MATCH(SUM!$F$3,SUM!B:B,0),0)</f>
        <v>P085</v>
      </c>
      <c r="E4108" s="116">
        <v>2020</v>
      </c>
      <c r="F4108" s="112" t="s">
        <v>10275</v>
      </c>
      <c r="G4108" s="117" t="s">
        <v>16575</v>
      </c>
      <c r="H4108" s="114" t="s">
        <v>6742</v>
      </c>
      <c r="I4108" s="113">
        <f>'21'!L48</f>
        <v>0</v>
      </c>
    </row>
    <row r="4109" spans="2:9" ht="12.75">
      <c r="B4109" s="114" t="str">
        <f>INDEX(SUM!D:D,MATCH(SUM!$F$3,SUM!B:B,0),0)</f>
        <v>P085</v>
      </c>
      <c r="E4109" s="116">
        <v>2020</v>
      </c>
      <c r="F4109" s="112" t="s">
        <v>10276</v>
      </c>
      <c r="G4109" s="117" t="s">
        <v>16576</v>
      </c>
      <c r="H4109" s="114" t="s">
        <v>6742</v>
      </c>
      <c r="I4109" s="113">
        <f>'21'!L49</f>
        <v>0</v>
      </c>
    </row>
    <row r="4110" spans="2:9" ht="12.75">
      <c r="B4110" s="114" t="str">
        <f>INDEX(SUM!D:D,MATCH(SUM!$F$3,SUM!B:B,0),0)</f>
        <v>P085</v>
      </c>
      <c r="E4110" s="116">
        <v>2020</v>
      </c>
      <c r="F4110" s="112" t="s">
        <v>10277</v>
      </c>
      <c r="G4110" s="117" t="s">
        <v>16577</v>
      </c>
      <c r="H4110" s="114" t="s">
        <v>6742</v>
      </c>
      <c r="I4110" s="113">
        <f>'21'!L50</f>
        <v>0</v>
      </c>
    </row>
    <row r="4111" spans="2:9" ht="12.75">
      <c r="B4111" s="114" t="str">
        <f>INDEX(SUM!D:D,MATCH(SUM!$F$3,SUM!B:B,0),0)</f>
        <v>P085</v>
      </c>
      <c r="E4111" s="116">
        <v>2020</v>
      </c>
      <c r="F4111" s="112" t="s">
        <v>10278</v>
      </c>
      <c r="G4111" s="117" t="s">
        <v>16578</v>
      </c>
      <c r="H4111" s="114" t="s">
        <v>6742</v>
      </c>
      <c r="I4111" s="113">
        <f>'21'!L51</f>
        <v>0</v>
      </c>
    </row>
    <row r="4112" spans="2:9" ht="12.75">
      <c r="B4112" s="114" t="str">
        <f>INDEX(SUM!D:D,MATCH(SUM!$F$3,SUM!B:B,0),0)</f>
        <v>P085</v>
      </c>
      <c r="E4112" s="116">
        <v>2020</v>
      </c>
      <c r="F4112" s="112" t="s">
        <v>10279</v>
      </c>
      <c r="G4112" s="117" t="s">
        <v>16579</v>
      </c>
      <c r="H4112" s="114" t="s">
        <v>6742</v>
      </c>
      <c r="I4112" s="113">
        <f>'21'!L52</f>
        <v>0</v>
      </c>
    </row>
    <row r="4113" spans="2:9" ht="12.75">
      <c r="B4113" s="114" t="str">
        <f>INDEX(SUM!D:D,MATCH(SUM!$F$3,SUM!B:B,0),0)</f>
        <v>P085</v>
      </c>
      <c r="E4113" s="116">
        <v>2020</v>
      </c>
      <c r="F4113" s="112" t="s">
        <v>10280</v>
      </c>
      <c r="G4113" s="117" t="s">
        <v>16580</v>
      </c>
      <c r="H4113" s="114" t="s">
        <v>6742</v>
      </c>
      <c r="I4113" s="113">
        <f>'21'!L53</f>
        <v>0</v>
      </c>
    </row>
    <row r="4114" spans="2:9" ht="12.75">
      <c r="B4114" s="114" t="str">
        <f>INDEX(SUM!D:D,MATCH(SUM!$F$3,SUM!B:B,0),0)</f>
        <v>P085</v>
      </c>
      <c r="E4114" s="116">
        <v>2020</v>
      </c>
      <c r="F4114" s="112" t="s">
        <v>10281</v>
      </c>
      <c r="G4114" s="117" t="s">
        <v>16581</v>
      </c>
      <c r="H4114" s="114" t="s">
        <v>6742</v>
      </c>
      <c r="I4114" s="113">
        <f>'21'!L54</f>
        <v>0</v>
      </c>
    </row>
    <row r="4115" spans="2:9" ht="12.75">
      <c r="B4115" s="114" t="str">
        <f>INDEX(SUM!D:D,MATCH(SUM!$F$3,SUM!B:B,0),0)</f>
        <v>P085</v>
      </c>
      <c r="E4115" s="116">
        <v>2020</v>
      </c>
      <c r="F4115" s="112" t="s">
        <v>10282</v>
      </c>
      <c r="G4115" s="117" t="s">
        <v>16582</v>
      </c>
      <c r="H4115" s="114" t="s">
        <v>6742</v>
      </c>
      <c r="I4115" s="113">
        <f>'21'!L55</f>
        <v>0</v>
      </c>
    </row>
    <row r="4116" spans="2:9" ht="12.75">
      <c r="B4116" s="114" t="str">
        <f>INDEX(SUM!D:D,MATCH(SUM!$F$3,SUM!B:B,0),0)</f>
        <v>P085</v>
      </c>
      <c r="E4116" s="116">
        <v>2020</v>
      </c>
      <c r="F4116" s="112" t="s">
        <v>10283</v>
      </c>
      <c r="G4116" s="117" t="s">
        <v>16583</v>
      </c>
      <c r="H4116" s="114" t="s">
        <v>6742</v>
      </c>
      <c r="I4116" s="113">
        <f>'21'!L56</f>
        <v>0</v>
      </c>
    </row>
    <row r="4117" spans="2:9" ht="12.75">
      <c r="B4117" s="114" t="str">
        <f>INDEX(SUM!D:D,MATCH(SUM!$F$3,SUM!B:B,0),0)</f>
        <v>P085</v>
      </c>
      <c r="E4117" s="116">
        <v>2020</v>
      </c>
      <c r="F4117" s="112" t="s">
        <v>10284</v>
      </c>
      <c r="G4117" s="117" t="s">
        <v>16584</v>
      </c>
      <c r="H4117" s="114" t="s">
        <v>6742</v>
      </c>
      <c r="I4117" s="113">
        <f>'21'!L57</f>
        <v>0</v>
      </c>
    </row>
    <row r="4118" spans="2:9" ht="12.75">
      <c r="B4118" s="114" t="str">
        <f>INDEX(SUM!D:D,MATCH(SUM!$F$3,SUM!B:B,0),0)</f>
        <v>P085</v>
      </c>
      <c r="E4118" s="116">
        <v>2020</v>
      </c>
      <c r="F4118" s="112" t="s">
        <v>10285</v>
      </c>
      <c r="G4118" s="117" t="s">
        <v>16585</v>
      </c>
      <c r="H4118" s="114" t="s">
        <v>6742</v>
      </c>
      <c r="I4118" s="113">
        <f>'21'!L58</f>
        <v>0</v>
      </c>
    </row>
    <row r="4119" spans="2:9" ht="12.75">
      <c r="B4119" s="114" t="str">
        <f>INDEX(SUM!D:D,MATCH(SUM!$F$3,SUM!B:B,0),0)</f>
        <v>P085</v>
      </c>
      <c r="E4119" s="116">
        <v>2020</v>
      </c>
      <c r="F4119" s="112" t="s">
        <v>10286</v>
      </c>
      <c r="G4119" s="117" t="s">
        <v>16586</v>
      </c>
      <c r="H4119" s="114" t="s">
        <v>6742</v>
      </c>
      <c r="I4119" s="113">
        <f>'21'!L59</f>
        <v>0</v>
      </c>
    </row>
    <row r="4120" spans="2:9" ht="12.75">
      <c r="B4120" s="114" t="str">
        <f>INDEX(SUM!D:D,MATCH(SUM!$F$3,SUM!B:B,0),0)</f>
        <v>P085</v>
      </c>
      <c r="E4120" s="116">
        <v>2020</v>
      </c>
      <c r="F4120" s="112" t="s">
        <v>10287</v>
      </c>
      <c r="G4120" s="117" t="s">
        <v>16587</v>
      </c>
      <c r="H4120" s="114" t="s">
        <v>6742</v>
      </c>
      <c r="I4120" s="113">
        <f>'21'!L60</f>
        <v>0</v>
      </c>
    </row>
    <row r="4121" spans="2:9" ht="12.75">
      <c r="B4121" s="114" t="str">
        <f>INDEX(SUM!D:D,MATCH(SUM!$F$3,SUM!B:B,0),0)</f>
        <v>P085</v>
      </c>
      <c r="E4121" s="116">
        <v>2020</v>
      </c>
      <c r="F4121" s="112" t="s">
        <v>10288</v>
      </c>
      <c r="G4121" s="117" t="s">
        <v>16588</v>
      </c>
      <c r="H4121" s="114" t="s">
        <v>6742</v>
      </c>
      <c r="I4121" s="113">
        <f>'21'!L61</f>
        <v>0</v>
      </c>
    </row>
    <row r="4122" spans="2:9" ht="12.75">
      <c r="B4122" s="114" t="str">
        <f>INDEX(SUM!D:D,MATCH(SUM!$F$3,SUM!B:B,0),0)</f>
        <v>P085</v>
      </c>
      <c r="E4122" s="116">
        <v>2020</v>
      </c>
      <c r="F4122" s="112" t="s">
        <v>10289</v>
      </c>
      <c r="G4122" s="117" t="s">
        <v>16589</v>
      </c>
      <c r="H4122" s="114" t="s">
        <v>6742</v>
      </c>
      <c r="I4122" s="113">
        <f>'21'!L62</f>
        <v>0</v>
      </c>
    </row>
    <row r="4123" spans="2:9" ht="12.75">
      <c r="B4123" s="114" t="str">
        <f>INDEX(SUM!D:D,MATCH(SUM!$F$3,SUM!B:B,0),0)</f>
        <v>P085</v>
      </c>
      <c r="E4123" s="116">
        <v>2020</v>
      </c>
      <c r="F4123" s="112" t="s">
        <v>10290</v>
      </c>
      <c r="G4123" s="117" t="s">
        <v>16590</v>
      </c>
      <c r="H4123" s="114" t="s">
        <v>6742</v>
      </c>
      <c r="I4123" s="113">
        <f>'21'!L63</f>
        <v>0</v>
      </c>
    </row>
    <row r="4124" spans="2:9" ht="12.75">
      <c r="B4124" s="114" t="str">
        <f>INDEX(SUM!D:D,MATCH(SUM!$F$3,SUM!B:B,0),0)</f>
        <v>P085</v>
      </c>
      <c r="E4124" s="116">
        <v>2020</v>
      </c>
      <c r="F4124" s="112" t="s">
        <v>10291</v>
      </c>
      <c r="G4124" s="117" t="s">
        <v>16591</v>
      </c>
      <c r="H4124" s="114" t="s">
        <v>6742</v>
      </c>
      <c r="I4124" s="113">
        <f>'21'!L64</f>
        <v>0</v>
      </c>
    </row>
    <row r="4125" spans="2:9" ht="12.75">
      <c r="B4125" s="114" t="str">
        <f>INDEX(SUM!D:D,MATCH(SUM!$F$3,SUM!B:B,0),0)</f>
        <v>P085</v>
      </c>
      <c r="E4125" s="116">
        <v>2020</v>
      </c>
      <c r="F4125" s="112" t="s">
        <v>10292</v>
      </c>
      <c r="G4125" s="117" t="s">
        <v>16592</v>
      </c>
      <c r="H4125" s="114" t="s">
        <v>6742</v>
      </c>
      <c r="I4125" s="113">
        <f>'21'!L65</f>
        <v>0</v>
      </c>
    </row>
    <row r="4126" spans="2:9" ht="12.75">
      <c r="B4126" s="114" t="str">
        <f>INDEX(SUM!D:D,MATCH(SUM!$F$3,SUM!B:B,0),0)</f>
        <v>P085</v>
      </c>
      <c r="E4126" s="116">
        <v>2020</v>
      </c>
      <c r="F4126" s="112" t="s">
        <v>10293</v>
      </c>
      <c r="G4126" s="117" t="s">
        <v>16593</v>
      </c>
      <c r="H4126" s="114" t="s">
        <v>6742</v>
      </c>
      <c r="I4126" s="113">
        <f>'21'!L66</f>
        <v>0</v>
      </c>
    </row>
    <row r="4127" spans="2:9" ht="12.75">
      <c r="B4127" s="114" t="str">
        <f>INDEX(SUM!D:D,MATCH(SUM!$F$3,SUM!B:B,0),0)</f>
        <v>P085</v>
      </c>
      <c r="E4127" s="116">
        <v>2020</v>
      </c>
      <c r="F4127" s="112" t="s">
        <v>10294</v>
      </c>
      <c r="G4127" s="117" t="s">
        <v>16594</v>
      </c>
      <c r="H4127" s="114" t="s">
        <v>6742</v>
      </c>
      <c r="I4127" s="113">
        <f>'21'!L67</f>
        <v>0</v>
      </c>
    </row>
    <row r="4128" spans="2:9" ht="12.75">
      <c r="B4128" s="114" t="str">
        <f>INDEX(SUM!D:D,MATCH(SUM!$F$3,SUM!B:B,0),0)</f>
        <v>P085</v>
      </c>
      <c r="E4128" s="116">
        <v>2020</v>
      </c>
      <c r="F4128" s="112" t="s">
        <v>10295</v>
      </c>
      <c r="G4128" s="117" t="s">
        <v>16595</v>
      </c>
      <c r="H4128" s="114" t="s">
        <v>6742</v>
      </c>
      <c r="I4128" s="113">
        <f>'21'!L68</f>
        <v>0</v>
      </c>
    </row>
    <row r="4129" spans="2:9" ht="12.75">
      <c r="B4129" s="114" t="str">
        <f>INDEX(SUM!D:D,MATCH(SUM!$F$3,SUM!B:B,0),0)</f>
        <v>P085</v>
      </c>
      <c r="E4129" s="116">
        <v>2020</v>
      </c>
      <c r="F4129" s="112" t="s">
        <v>10296</v>
      </c>
      <c r="G4129" s="117" t="s">
        <v>16596</v>
      </c>
      <c r="H4129" s="114" t="s">
        <v>6742</v>
      </c>
      <c r="I4129" s="113">
        <f>'21'!L69</f>
        <v>0</v>
      </c>
    </row>
    <row r="4130" spans="2:9" ht="12.75">
      <c r="B4130" s="114" t="str">
        <f>INDEX(SUM!D:D,MATCH(SUM!$F$3,SUM!B:B,0),0)</f>
        <v>P085</v>
      </c>
      <c r="E4130" s="116">
        <v>2020</v>
      </c>
      <c r="F4130" s="112" t="s">
        <v>10297</v>
      </c>
      <c r="G4130" s="117" t="s">
        <v>16597</v>
      </c>
      <c r="H4130" s="114" t="s">
        <v>6742</v>
      </c>
      <c r="I4130" s="113">
        <f>'21'!L70</f>
        <v>0</v>
      </c>
    </row>
    <row r="4131" spans="2:9" ht="12.75">
      <c r="B4131" s="114" t="str">
        <f>INDEX(SUM!D:D,MATCH(SUM!$F$3,SUM!B:B,0),0)</f>
        <v>P085</v>
      </c>
      <c r="E4131" s="116">
        <v>2020</v>
      </c>
      <c r="F4131" s="112" t="s">
        <v>10298</v>
      </c>
      <c r="G4131" s="117" t="s">
        <v>16598</v>
      </c>
      <c r="H4131" s="114" t="s">
        <v>6742</v>
      </c>
      <c r="I4131" s="113">
        <f>'21'!L71</f>
        <v>0</v>
      </c>
    </row>
    <row r="4132" spans="2:9" ht="12.75">
      <c r="B4132" s="114" t="str">
        <f>INDEX(SUM!D:D,MATCH(SUM!$F$3,SUM!B:B,0),0)</f>
        <v>P085</v>
      </c>
      <c r="E4132" s="116">
        <v>2020</v>
      </c>
      <c r="F4132" s="112" t="s">
        <v>10299</v>
      </c>
      <c r="G4132" s="117" t="s">
        <v>16599</v>
      </c>
      <c r="H4132" s="114" t="s">
        <v>6742</v>
      </c>
      <c r="I4132" s="113">
        <f>'21'!L72</f>
        <v>0</v>
      </c>
    </row>
    <row r="4133" spans="2:9" ht="12.75">
      <c r="B4133" s="114" t="str">
        <f>INDEX(SUM!D:D,MATCH(SUM!$F$3,SUM!B:B,0),0)</f>
        <v>P085</v>
      </c>
      <c r="E4133" s="116">
        <v>2020</v>
      </c>
      <c r="F4133" s="112" t="s">
        <v>10300</v>
      </c>
      <c r="G4133" s="117" t="s">
        <v>16600</v>
      </c>
      <c r="H4133" s="114" t="s">
        <v>6742</v>
      </c>
      <c r="I4133" s="113">
        <f>'21'!L73</f>
        <v>0</v>
      </c>
    </row>
    <row r="4134" spans="2:9" ht="12.75">
      <c r="B4134" s="114" t="str">
        <f>INDEX(SUM!D:D,MATCH(SUM!$F$3,SUM!B:B,0),0)</f>
        <v>P085</v>
      </c>
      <c r="E4134" s="116">
        <v>2020</v>
      </c>
      <c r="F4134" s="112" t="s">
        <v>10301</v>
      </c>
      <c r="G4134" s="117" t="s">
        <v>16601</v>
      </c>
      <c r="H4134" s="114" t="s">
        <v>6742</v>
      </c>
      <c r="I4134" s="113">
        <f>'21'!L74</f>
        <v>0</v>
      </c>
    </row>
    <row r="4135" spans="2:9" ht="12.75">
      <c r="B4135" s="114" t="str">
        <f>INDEX(SUM!D:D,MATCH(SUM!$F$3,SUM!B:B,0),0)</f>
        <v>P085</v>
      </c>
      <c r="E4135" s="116">
        <v>2020</v>
      </c>
      <c r="F4135" s="112" t="s">
        <v>10302</v>
      </c>
      <c r="G4135" s="117" t="s">
        <v>16602</v>
      </c>
      <c r="H4135" s="114" t="s">
        <v>6742</v>
      </c>
      <c r="I4135" s="113">
        <f>'21'!L75</f>
        <v>0</v>
      </c>
    </row>
    <row r="4136" spans="2:9" ht="12.75">
      <c r="B4136" s="114" t="str">
        <f>INDEX(SUM!D:D,MATCH(SUM!$F$3,SUM!B:B,0),0)</f>
        <v>P085</v>
      </c>
      <c r="E4136" s="116">
        <v>2020</v>
      </c>
      <c r="F4136" s="112" t="s">
        <v>10303</v>
      </c>
      <c r="G4136" s="117" t="s">
        <v>16603</v>
      </c>
      <c r="H4136" s="114" t="s">
        <v>6742</v>
      </c>
      <c r="I4136" s="113">
        <f>'21'!L76</f>
        <v>0</v>
      </c>
    </row>
    <row r="4137" spans="2:9" ht="12.75">
      <c r="B4137" s="114" t="str">
        <f>INDEX(SUM!D:D,MATCH(SUM!$F$3,SUM!B:B,0),0)</f>
        <v>P085</v>
      </c>
      <c r="E4137" s="116">
        <v>2020</v>
      </c>
      <c r="F4137" s="112" t="s">
        <v>10304</v>
      </c>
      <c r="G4137" s="117" t="s">
        <v>16604</v>
      </c>
      <c r="H4137" s="114" t="s">
        <v>6742</v>
      </c>
      <c r="I4137" s="113">
        <f>'21'!L77</f>
        <v>0</v>
      </c>
    </row>
    <row r="4138" spans="2:9" ht="12.75">
      <c r="B4138" s="114" t="str">
        <f>INDEX(SUM!D:D,MATCH(SUM!$F$3,SUM!B:B,0),0)</f>
        <v>P085</v>
      </c>
      <c r="E4138" s="116">
        <v>2020</v>
      </c>
      <c r="F4138" s="112" t="s">
        <v>10305</v>
      </c>
      <c r="G4138" s="117" t="s">
        <v>16605</v>
      </c>
      <c r="H4138" s="114" t="s">
        <v>6742</v>
      </c>
      <c r="I4138" s="113">
        <f>'21'!L78</f>
        <v>0</v>
      </c>
    </row>
    <row r="4139" spans="2:9" ht="12.75">
      <c r="B4139" s="114" t="str">
        <f>INDEX(SUM!D:D,MATCH(SUM!$F$3,SUM!B:B,0),0)</f>
        <v>P085</v>
      </c>
      <c r="E4139" s="116">
        <v>2020</v>
      </c>
      <c r="F4139" s="112" t="s">
        <v>10306</v>
      </c>
      <c r="G4139" s="117" t="s">
        <v>16606</v>
      </c>
      <c r="H4139" s="114" t="s">
        <v>6742</v>
      </c>
      <c r="I4139" s="113">
        <f>'21'!L79</f>
        <v>0</v>
      </c>
    </row>
    <row r="4140" spans="2:9" ht="12.75">
      <c r="B4140" s="114" t="str">
        <f>INDEX(SUM!D:D,MATCH(SUM!$F$3,SUM!B:B,0),0)</f>
        <v>P085</v>
      </c>
      <c r="E4140" s="116">
        <v>2020</v>
      </c>
      <c r="F4140" s="112" t="s">
        <v>10307</v>
      </c>
      <c r="G4140" s="117" t="s">
        <v>16607</v>
      </c>
      <c r="H4140" s="114" t="s">
        <v>6742</v>
      </c>
      <c r="I4140" s="113">
        <f>'21'!L80</f>
        <v>0</v>
      </c>
    </row>
    <row r="4141" spans="2:9" ht="12.75">
      <c r="B4141" s="114" t="str">
        <f>INDEX(SUM!D:D,MATCH(SUM!$F$3,SUM!B:B,0),0)</f>
        <v>P085</v>
      </c>
      <c r="E4141" s="116">
        <v>2020</v>
      </c>
      <c r="F4141" s="112" t="s">
        <v>10308</v>
      </c>
      <c r="G4141" s="117" t="s">
        <v>16608</v>
      </c>
      <c r="H4141" s="114" t="s">
        <v>6742</v>
      </c>
      <c r="I4141" s="113">
        <f>'21'!L81</f>
        <v>0</v>
      </c>
    </row>
    <row r="4142" spans="2:9" ht="12.75">
      <c r="B4142" s="114" t="str">
        <f>INDEX(SUM!D:D,MATCH(SUM!$F$3,SUM!B:B,0),0)</f>
        <v>P085</v>
      </c>
      <c r="E4142" s="116">
        <v>2020</v>
      </c>
      <c r="F4142" s="112" t="s">
        <v>10309</v>
      </c>
      <c r="G4142" s="117" t="s">
        <v>16609</v>
      </c>
      <c r="H4142" s="114" t="s">
        <v>6742</v>
      </c>
      <c r="I4142" s="113">
        <f>'21'!L82</f>
        <v>0</v>
      </c>
    </row>
    <row r="4143" spans="2:9" ht="12.75">
      <c r="B4143" s="114" t="str">
        <f>INDEX(SUM!D:D,MATCH(SUM!$F$3,SUM!B:B,0),0)</f>
        <v>P085</v>
      </c>
      <c r="E4143" s="116">
        <v>2020</v>
      </c>
      <c r="F4143" s="112" t="s">
        <v>10310</v>
      </c>
      <c r="G4143" s="117" t="s">
        <v>16610</v>
      </c>
      <c r="H4143" s="114" t="s">
        <v>6742</v>
      </c>
      <c r="I4143" s="113">
        <f>'21'!L83</f>
        <v>0</v>
      </c>
    </row>
    <row r="4144" spans="2:9" ht="12.75">
      <c r="B4144" s="114" t="str">
        <f>INDEX(SUM!D:D,MATCH(SUM!$F$3,SUM!B:B,0),0)</f>
        <v>P085</v>
      </c>
      <c r="E4144" s="116">
        <v>2020</v>
      </c>
      <c r="F4144" s="112" t="s">
        <v>10311</v>
      </c>
      <c r="G4144" s="117" t="s">
        <v>16611</v>
      </c>
      <c r="H4144" s="114" t="s">
        <v>6742</v>
      </c>
      <c r="I4144" s="113">
        <f>'21'!L84</f>
        <v>0</v>
      </c>
    </row>
    <row r="4145" spans="2:9" ht="12.75">
      <c r="B4145" s="114" t="str">
        <f>INDEX(SUM!D:D,MATCH(SUM!$F$3,SUM!B:B,0),0)</f>
        <v>P085</v>
      </c>
      <c r="E4145" s="116">
        <v>2020</v>
      </c>
      <c r="F4145" s="112" t="s">
        <v>10312</v>
      </c>
      <c r="G4145" s="117" t="s">
        <v>16612</v>
      </c>
      <c r="H4145" s="114" t="s">
        <v>6742</v>
      </c>
      <c r="I4145" s="113">
        <f>'21'!L85</f>
        <v>0</v>
      </c>
    </row>
    <row r="4146" spans="2:9" ht="12.75">
      <c r="B4146" s="114" t="str">
        <f>INDEX(SUM!D:D,MATCH(SUM!$F$3,SUM!B:B,0),0)</f>
        <v>P085</v>
      </c>
      <c r="E4146" s="116">
        <v>2020</v>
      </c>
      <c r="F4146" s="112" t="s">
        <v>10313</v>
      </c>
      <c r="G4146" s="117" t="s">
        <v>16613</v>
      </c>
      <c r="H4146" s="114" t="s">
        <v>6742</v>
      </c>
      <c r="I4146" s="113">
        <f>'21'!L86</f>
        <v>0</v>
      </c>
    </row>
    <row r="4147" spans="2:9" ht="12.75">
      <c r="B4147" s="114" t="str">
        <f>INDEX(SUM!D:D,MATCH(SUM!$F$3,SUM!B:B,0),0)</f>
        <v>P085</v>
      </c>
      <c r="E4147" s="116">
        <v>2020</v>
      </c>
      <c r="F4147" s="112" t="s">
        <v>10314</v>
      </c>
      <c r="G4147" s="117" t="s">
        <v>16614</v>
      </c>
      <c r="H4147" s="114" t="s">
        <v>6742</v>
      </c>
      <c r="I4147" s="113">
        <f>'21'!L87</f>
        <v>0</v>
      </c>
    </row>
    <row r="4148" spans="2:9" ht="12.75">
      <c r="B4148" s="114" t="str">
        <f>INDEX(SUM!D:D,MATCH(SUM!$F$3,SUM!B:B,0),0)</f>
        <v>P085</v>
      </c>
      <c r="E4148" s="116">
        <v>2020</v>
      </c>
      <c r="F4148" s="112" t="s">
        <v>10315</v>
      </c>
      <c r="G4148" s="117" t="s">
        <v>16615</v>
      </c>
      <c r="H4148" s="114" t="s">
        <v>6742</v>
      </c>
      <c r="I4148" s="113">
        <f>'21'!L88</f>
        <v>0</v>
      </c>
    </row>
    <row r="4149" spans="2:9" ht="12.75">
      <c r="B4149" s="114" t="str">
        <f>INDEX(SUM!D:D,MATCH(SUM!$F$3,SUM!B:B,0),0)</f>
        <v>P085</v>
      </c>
      <c r="E4149" s="116">
        <v>2020</v>
      </c>
      <c r="F4149" s="112" t="s">
        <v>10316</v>
      </c>
      <c r="G4149" s="117" t="s">
        <v>16616</v>
      </c>
      <c r="H4149" s="114" t="s">
        <v>6742</v>
      </c>
      <c r="I4149" s="113">
        <f>'21'!L89</f>
        <v>0</v>
      </c>
    </row>
    <row r="4150" spans="2:9" ht="12.75">
      <c r="B4150" s="114" t="str">
        <f>INDEX(SUM!D:D,MATCH(SUM!$F$3,SUM!B:B,0),0)</f>
        <v>P085</v>
      </c>
      <c r="E4150" s="116">
        <v>2020</v>
      </c>
      <c r="F4150" s="112" t="s">
        <v>10317</v>
      </c>
      <c r="G4150" s="117" t="s">
        <v>16617</v>
      </c>
      <c r="H4150" s="114" t="s">
        <v>6742</v>
      </c>
      <c r="I4150" s="113">
        <f>'21'!L90</f>
        <v>0</v>
      </c>
    </row>
    <row r="4151" spans="2:9" ht="12.75">
      <c r="B4151" s="114" t="str">
        <f>INDEX(SUM!D:D,MATCH(SUM!$F$3,SUM!B:B,0),0)</f>
        <v>P085</v>
      </c>
      <c r="E4151" s="116">
        <v>2020</v>
      </c>
      <c r="F4151" s="112" t="s">
        <v>10318</v>
      </c>
      <c r="G4151" s="117" t="s">
        <v>16618</v>
      </c>
      <c r="H4151" s="114" t="s">
        <v>6742</v>
      </c>
      <c r="I4151" s="113">
        <f>'21'!L91</f>
        <v>0</v>
      </c>
    </row>
    <row r="4152" spans="2:9" ht="12.75">
      <c r="B4152" s="114" t="str">
        <f>INDEX(SUM!D:D,MATCH(SUM!$F$3,SUM!B:B,0),0)</f>
        <v>P085</v>
      </c>
      <c r="E4152" s="116">
        <v>2020</v>
      </c>
      <c r="F4152" s="112" t="s">
        <v>10319</v>
      </c>
      <c r="G4152" s="117" t="s">
        <v>16619</v>
      </c>
      <c r="H4152" s="114" t="s">
        <v>6742</v>
      </c>
      <c r="I4152" s="113">
        <f>'21'!L92</f>
        <v>0</v>
      </c>
    </row>
    <row r="4153" spans="2:9" ht="12.75">
      <c r="B4153" s="114" t="str">
        <f>INDEX(SUM!D:D,MATCH(SUM!$F$3,SUM!B:B,0),0)</f>
        <v>P085</v>
      </c>
      <c r="E4153" s="116">
        <v>2020</v>
      </c>
      <c r="F4153" s="112" t="s">
        <v>10320</v>
      </c>
      <c r="G4153" s="117" t="s">
        <v>16620</v>
      </c>
      <c r="H4153" s="114" t="s">
        <v>6742</v>
      </c>
      <c r="I4153" s="113">
        <f>'21'!L93</f>
        <v>0</v>
      </c>
    </row>
    <row r="4154" spans="2:9" ht="12.75">
      <c r="B4154" s="114" t="str">
        <f>INDEX(SUM!D:D,MATCH(SUM!$F$3,SUM!B:B,0),0)</f>
        <v>P085</v>
      </c>
      <c r="E4154" s="116">
        <v>2020</v>
      </c>
      <c r="F4154" s="112" t="s">
        <v>10321</v>
      </c>
      <c r="G4154" s="117" t="s">
        <v>16621</v>
      </c>
      <c r="H4154" s="114" t="s">
        <v>6742</v>
      </c>
      <c r="I4154" s="113">
        <f>'21'!L94</f>
        <v>0</v>
      </c>
    </row>
    <row r="4155" spans="2:9" ht="12.75">
      <c r="B4155" s="114" t="str">
        <f>INDEX(SUM!D:D,MATCH(SUM!$F$3,SUM!B:B,0),0)</f>
        <v>P085</v>
      </c>
      <c r="E4155" s="116">
        <v>2020</v>
      </c>
      <c r="F4155" s="112" t="s">
        <v>10322</v>
      </c>
      <c r="G4155" s="117" t="s">
        <v>16622</v>
      </c>
      <c r="H4155" s="114" t="s">
        <v>6742</v>
      </c>
      <c r="I4155" s="113">
        <f>'21'!L95</f>
        <v>0</v>
      </c>
    </row>
    <row r="4156" spans="2:9" ht="12.75">
      <c r="B4156" s="114" t="str">
        <f>INDEX(SUM!D:D,MATCH(SUM!$F$3,SUM!B:B,0),0)</f>
        <v>P085</v>
      </c>
      <c r="E4156" s="116">
        <v>2020</v>
      </c>
      <c r="F4156" s="112" t="s">
        <v>10323</v>
      </c>
      <c r="G4156" s="117" t="s">
        <v>16623</v>
      </c>
      <c r="H4156" s="114" t="s">
        <v>6742</v>
      </c>
      <c r="I4156" s="113">
        <f>'21'!L96</f>
        <v>0</v>
      </c>
    </row>
    <row r="4157" spans="2:9" ht="12.75">
      <c r="B4157" s="114" t="str">
        <f>INDEX(SUM!D:D,MATCH(SUM!$F$3,SUM!B:B,0),0)</f>
        <v>P085</v>
      </c>
      <c r="E4157" s="116">
        <v>2020</v>
      </c>
      <c r="F4157" s="112" t="s">
        <v>10324</v>
      </c>
      <c r="G4157" s="117" t="s">
        <v>16624</v>
      </c>
      <c r="H4157" s="114" t="s">
        <v>6742</v>
      </c>
      <c r="I4157" s="113">
        <f>'21'!L97</f>
        <v>0</v>
      </c>
    </row>
    <row r="4158" spans="2:9" ht="12.75">
      <c r="B4158" s="114" t="str">
        <f>INDEX(SUM!D:D,MATCH(SUM!$F$3,SUM!B:B,0),0)</f>
        <v>P085</v>
      </c>
      <c r="E4158" s="116">
        <v>2020</v>
      </c>
      <c r="F4158" s="112" t="s">
        <v>10325</v>
      </c>
      <c r="G4158" s="117" t="s">
        <v>16625</v>
      </c>
      <c r="H4158" s="114" t="s">
        <v>6742</v>
      </c>
      <c r="I4158" s="113">
        <f>'21'!L98</f>
        <v>0</v>
      </c>
    </row>
    <row r="4159" spans="2:9" ht="12.75">
      <c r="B4159" s="114" t="str">
        <f>INDEX(SUM!D:D,MATCH(SUM!$F$3,SUM!B:B,0),0)</f>
        <v>P085</v>
      </c>
      <c r="E4159" s="116">
        <v>2020</v>
      </c>
      <c r="F4159" s="112" t="s">
        <v>10326</v>
      </c>
      <c r="G4159" s="117" t="s">
        <v>16626</v>
      </c>
      <c r="H4159" s="114" t="s">
        <v>6742</v>
      </c>
      <c r="I4159" s="113">
        <f>'21'!L99</f>
        <v>0</v>
      </c>
    </row>
    <row r="4160" spans="2:9" ht="12.75">
      <c r="B4160" s="114" t="str">
        <f>INDEX(SUM!D:D,MATCH(SUM!$F$3,SUM!B:B,0),0)</f>
        <v>P085</v>
      </c>
      <c r="E4160" s="116">
        <v>2020</v>
      </c>
      <c r="F4160" s="112" t="s">
        <v>10327</v>
      </c>
      <c r="G4160" s="117" t="s">
        <v>16627</v>
      </c>
      <c r="H4160" s="114" t="s">
        <v>6742</v>
      </c>
      <c r="I4160" s="113">
        <f>'21'!L100</f>
        <v>0</v>
      </c>
    </row>
    <row r="4161" spans="2:9" ht="12.75">
      <c r="B4161" s="114" t="str">
        <f>INDEX(SUM!D:D,MATCH(SUM!$F$3,SUM!B:B,0),0)</f>
        <v>P085</v>
      </c>
      <c r="E4161" s="116">
        <v>2020</v>
      </c>
      <c r="F4161" s="112" t="s">
        <v>10328</v>
      </c>
      <c r="G4161" s="117" t="s">
        <v>16628</v>
      </c>
      <c r="H4161" s="114" t="s">
        <v>6743</v>
      </c>
      <c r="I4161" s="113">
        <f>'21'!M11</f>
        <v>136</v>
      </c>
    </row>
    <row r="4162" spans="2:9" ht="12.75">
      <c r="B4162" s="114" t="str">
        <f>INDEX(SUM!D:D,MATCH(SUM!$F$3,SUM!B:B,0),0)</f>
        <v>P085</v>
      </c>
      <c r="E4162" s="116">
        <v>2020</v>
      </c>
      <c r="F4162" s="112" t="s">
        <v>10329</v>
      </c>
      <c r="G4162" s="117" t="s">
        <v>16629</v>
      </c>
      <c r="H4162" s="114" t="s">
        <v>6743</v>
      </c>
      <c r="I4162" s="113">
        <f>'21'!M12</f>
        <v>0</v>
      </c>
    </row>
    <row r="4163" spans="2:9" ht="12.75">
      <c r="B4163" s="114" t="str">
        <f>INDEX(SUM!D:D,MATCH(SUM!$F$3,SUM!B:B,0),0)</f>
        <v>P085</v>
      </c>
      <c r="E4163" s="116">
        <v>2020</v>
      </c>
      <c r="F4163" s="112" t="s">
        <v>10330</v>
      </c>
      <c r="G4163" s="117" t="s">
        <v>16630</v>
      </c>
      <c r="H4163" s="114" t="s">
        <v>6743</v>
      </c>
      <c r="I4163" s="113">
        <f>'21'!M13</f>
        <v>0</v>
      </c>
    </row>
    <row r="4164" spans="2:9" ht="12.75">
      <c r="B4164" s="114" t="str">
        <f>INDEX(SUM!D:D,MATCH(SUM!$F$3,SUM!B:B,0),0)</f>
        <v>P085</v>
      </c>
      <c r="E4164" s="116">
        <v>2020</v>
      </c>
      <c r="F4164" s="112" t="s">
        <v>10331</v>
      </c>
      <c r="G4164" s="117" t="s">
        <v>16631</v>
      </c>
      <c r="H4164" s="114" t="s">
        <v>6743</v>
      </c>
      <c r="I4164" s="113">
        <f>'21'!M14</f>
        <v>0</v>
      </c>
    </row>
    <row r="4165" spans="2:9" ht="12.75">
      <c r="B4165" s="114" t="str">
        <f>INDEX(SUM!D:D,MATCH(SUM!$F$3,SUM!B:B,0),0)</f>
        <v>P085</v>
      </c>
      <c r="E4165" s="116">
        <v>2020</v>
      </c>
      <c r="F4165" s="112" t="s">
        <v>10332</v>
      </c>
      <c r="G4165" s="117" t="s">
        <v>16632</v>
      </c>
      <c r="H4165" s="114" t="s">
        <v>6743</v>
      </c>
      <c r="I4165" s="113">
        <f>'21'!M15</f>
        <v>0</v>
      </c>
    </row>
    <row r="4166" spans="2:9" ht="12.75">
      <c r="B4166" s="114" t="str">
        <f>INDEX(SUM!D:D,MATCH(SUM!$F$3,SUM!B:B,0),0)</f>
        <v>P085</v>
      </c>
      <c r="E4166" s="116">
        <v>2020</v>
      </c>
      <c r="F4166" s="112" t="s">
        <v>10333</v>
      </c>
      <c r="G4166" s="117" t="s">
        <v>16633</v>
      </c>
      <c r="H4166" s="114" t="s">
        <v>6743</v>
      </c>
      <c r="I4166" s="113">
        <f>'21'!M16</f>
        <v>0</v>
      </c>
    </row>
    <row r="4167" spans="2:9" ht="12.75">
      <c r="B4167" s="114" t="str">
        <f>INDEX(SUM!D:D,MATCH(SUM!$F$3,SUM!B:B,0),0)</f>
        <v>P085</v>
      </c>
      <c r="E4167" s="116">
        <v>2020</v>
      </c>
      <c r="F4167" s="112" t="s">
        <v>10334</v>
      </c>
      <c r="G4167" s="117" t="s">
        <v>16634</v>
      </c>
      <c r="H4167" s="114" t="s">
        <v>6743</v>
      </c>
      <c r="I4167" s="113">
        <f>'21'!M17</f>
        <v>0</v>
      </c>
    </row>
    <row r="4168" spans="2:9" ht="12.75">
      <c r="B4168" s="114" t="str">
        <f>INDEX(SUM!D:D,MATCH(SUM!$F$3,SUM!B:B,0),0)</f>
        <v>P085</v>
      </c>
      <c r="E4168" s="116">
        <v>2020</v>
      </c>
      <c r="F4168" s="112" t="s">
        <v>10335</v>
      </c>
      <c r="G4168" s="117" t="s">
        <v>16635</v>
      </c>
      <c r="H4168" s="114" t="s">
        <v>6743</v>
      </c>
      <c r="I4168" s="113">
        <f>'21'!M18</f>
        <v>0</v>
      </c>
    </row>
    <row r="4169" spans="2:9" ht="12.75">
      <c r="B4169" s="114" t="str">
        <f>INDEX(SUM!D:D,MATCH(SUM!$F$3,SUM!B:B,0),0)</f>
        <v>P085</v>
      </c>
      <c r="E4169" s="116">
        <v>2020</v>
      </c>
      <c r="F4169" s="112" t="s">
        <v>10336</v>
      </c>
      <c r="G4169" s="117" t="s">
        <v>16636</v>
      </c>
      <c r="H4169" s="114" t="s">
        <v>6743</v>
      </c>
      <c r="I4169" s="113">
        <f>'21'!M19</f>
        <v>0</v>
      </c>
    </row>
    <row r="4170" spans="2:9" ht="12.75">
      <c r="B4170" s="114" t="str">
        <f>INDEX(SUM!D:D,MATCH(SUM!$F$3,SUM!B:B,0),0)</f>
        <v>P085</v>
      </c>
      <c r="E4170" s="116">
        <v>2020</v>
      </c>
      <c r="F4170" s="112" t="s">
        <v>10337</v>
      </c>
      <c r="G4170" s="117" t="s">
        <v>16637</v>
      </c>
      <c r="H4170" s="114" t="s">
        <v>6743</v>
      </c>
      <c r="I4170" s="113">
        <f>'21'!M20</f>
        <v>0</v>
      </c>
    </row>
    <row r="4171" spans="2:9" ht="12.75">
      <c r="B4171" s="114" t="str">
        <f>INDEX(SUM!D:D,MATCH(SUM!$F$3,SUM!B:B,0),0)</f>
        <v>P085</v>
      </c>
      <c r="E4171" s="116">
        <v>2020</v>
      </c>
      <c r="F4171" s="112" t="s">
        <v>10338</v>
      </c>
      <c r="G4171" s="117" t="s">
        <v>16638</v>
      </c>
      <c r="H4171" s="114" t="s">
        <v>6743</v>
      </c>
      <c r="I4171" s="113">
        <f>'21'!M21</f>
        <v>0</v>
      </c>
    </row>
    <row r="4172" spans="2:9" ht="12.75">
      <c r="B4172" s="114" t="str">
        <f>INDEX(SUM!D:D,MATCH(SUM!$F$3,SUM!B:B,0),0)</f>
        <v>P085</v>
      </c>
      <c r="E4172" s="116">
        <v>2020</v>
      </c>
      <c r="F4172" s="112" t="s">
        <v>10339</v>
      </c>
      <c r="G4172" s="117" t="s">
        <v>16639</v>
      </c>
      <c r="H4172" s="114" t="s">
        <v>6743</v>
      </c>
      <c r="I4172" s="113">
        <f>'21'!M22</f>
        <v>0</v>
      </c>
    </row>
    <row r="4173" spans="2:9" ht="12.75">
      <c r="B4173" s="114" t="str">
        <f>INDEX(SUM!D:D,MATCH(SUM!$F$3,SUM!B:B,0),0)</f>
        <v>P085</v>
      </c>
      <c r="E4173" s="116">
        <v>2020</v>
      </c>
      <c r="F4173" s="112" t="s">
        <v>10340</v>
      </c>
      <c r="G4173" s="117" t="s">
        <v>16640</v>
      </c>
      <c r="H4173" s="114" t="s">
        <v>6743</v>
      </c>
      <c r="I4173" s="113">
        <f>'21'!M23</f>
        <v>0</v>
      </c>
    </row>
    <row r="4174" spans="2:9" ht="12.75">
      <c r="B4174" s="114" t="str">
        <f>INDEX(SUM!D:D,MATCH(SUM!$F$3,SUM!B:B,0),0)</f>
        <v>P085</v>
      </c>
      <c r="E4174" s="116">
        <v>2020</v>
      </c>
      <c r="F4174" s="112" t="s">
        <v>10341</v>
      </c>
      <c r="G4174" s="117" t="s">
        <v>16641</v>
      </c>
      <c r="H4174" s="114" t="s">
        <v>6743</v>
      </c>
      <c r="I4174" s="113">
        <f>'21'!M24</f>
        <v>0</v>
      </c>
    </row>
    <row r="4175" spans="2:9" ht="12.75">
      <c r="B4175" s="114" t="str">
        <f>INDEX(SUM!D:D,MATCH(SUM!$F$3,SUM!B:B,0),0)</f>
        <v>P085</v>
      </c>
      <c r="E4175" s="116">
        <v>2020</v>
      </c>
      <c r="F4175" s="112" t="s">
        <v>10342</v>
      </c>
      <c r="G4175" s="117" t="s">
        <v>16642</v>
      </c>
      <c r="H4175" s="114" t="s">
        <v>6743</v>
      </c>
      <c r="I4175" s="113">
        <f>'21'!M25</f>
        <v>0</v>
      </c>
    </row>
    <row r="4176" spans="2:9" ht="12.75">
      <c r="B4176" s="114" t="str">
        <f>INDEX(SUM!D:D,MATCH(SUM!$F$3,SUM!B:B,0),0)</f>
        <v>P085</v>
      </c>
      <c r="E4176" s="116">
        <v>2020</v>
      </c>
      <c r="F4176" s="112" t="s">
        <v>10343</v>
      </c>
      <c r="G4176" s="117" t="s">
        <v>16643</v>
      </c>
      <c r="H4176" s="114" t="s">
        <v>6743</v>
      </c>
      <c r="I4176" s="113">
        <f>'21'!M26</f>
        <v>0</v>
      </c>
    </row>
    <row r="4177" spans="2:9" ht="12.75">
      <c r="B4177" s="114" t="str">
        <f>INDEX(SUM!D:D,MATCH(SUM!$F$3,SUM!B:B,0),0)</f>
        <v>P085</v>
      </c>
      <c r="E4177" s="116">
        <v>2020</v>
      </c>
      <c r="F4177" s="112" t="s">
        <v>10344</v>
      </c>
      <c r="G4177" s="117" t="s">
        <v>16644</v>
      </c>
      <c r="H4177" s="114" t="s">
        <v>6743</v>
      </c>
      <c r="I4177" s="113">
        <f>'21'!M27</f>
        <v>0</v>
      </c>
    </row>
    <row r="4178" spans="2:9" ht="12.75">
      <c r="B4178" s="114" t="str">
        <f>INDEX(SUM!D:D,MATCH(SUM!$F$3,SUM!B:B,0),0)</f>
        <v>P085</v>
      </c>
      <c r="E4178" s="116">
        <v>2020</v>
      </c>
      <c r="F4178" s="112" t="s">
        <v>10345</v>
      </c>
      <c r="G4178" s="117" t="s">
        <v>16645</v>
      </c>
      <c r="H4178" s="114" t="s">
        <v>6743</v>
      </c>
      <c r="I4178" s="113">
        <f>'21'!M28</f>
        <v>0</v>
      </c>
    </row>
    <row r="4179" spans="2:9" ht="12.75">
      <c r="B4179" s="114" t="str">
        <f>INDEX(SUM!D:D,MATCH(SUM!$F$3,SUM!B:B,0),0)</f>
        <v>P085</v>
      </c>
      <c r="E4179" s="116">
        <v>2020</v>
      </c>
      <c r="F4179" s="112" t="s">
        <v>10346</v>
      </c>
      <c r="G4179" s="117" t="s">
        <v>16646</v>
      </c>
      <c r="H4179" s="114" t="s">
        <v>6743</v>
      </c>
      <c r="I4179" s="113">
        <f>'21'!M29</f>
        <v>0</v>
      </c>
    </row>
    <row r="4180" spans="2:9" ht="12.75">
      <c r="B4180" s="114" t="str">
        <f>INDEX(SUM!D:D,MATCH(SUM!$F$3,SUM!B:B,0),0)</f>
        <v>P085</v>
      </c>
      <c r="E4180" s="116">
        <v>2020</v>
      </c>
      <c r="F4180" s="112" t="s">
        <v>10347</v>
      </c>
      <c r="G4180" s="117" t="s">
        <v>16647</v>
      </c>
      <c r="H4180" s="114" t="s">
        <v>6743</v>
      </c>
      <c r="I4180" s="113">
        <f>'21'!M30</f>
        <v>0</v>
      </c>
    </row>
    <row r="4181" spans="2:9" ht="12.75">
      <c r="B4181" s="114" t="str">
        <f>INDEX(SUM!D:D,MATCH(SUM!$F$3,SUM!B:B,0),0)</f>
        <v>P085</v>
      </c>
      <c r="E4181" s="116">
        <v>2020</v>
      </c>
      <c r="F4181" s="112" t="s">
        <v>10348</v>
      </c>
      <c r="G4181" s="117" t="s">
        <v>16648</v>
      </c>
      <c r="H4181" s="114" t="s">
        <v>6743</v>
      </c>
      <c r="I4181" s="113">
        <f>'21'!M31</f>
        <v>0</v>
      </c>
    </row>
    <row r="4182" spans="2:9" ht="12.75">
      <c r="B4182" s="114" t="str">
        <f>INDEX(SUM!D:D,MATCH(SUM!$F$3,SUM!B:B,0),0)</f>
        <v>P085</v>
      </c>
      <c r="E4182" s="116">
        <v>2020</v>
      </c>
      <c r="F4182" s="112" t="s">
        <v>10349</v>
      </c>
      <c r="G4182" s="117" t="s">
        <v>16649</v>
      </c>
      <c r="H4182" s="114" t="s">
        <v>6743</v>
      </c>
      <c r="I4182" s="113">
        <f>'21'!M32</f>
        <v>0</v>
      </c>
    </row>
    <row r="4183" spans="2:9" ht="12.75">
      <c r="B4183" s="114" t="str">
        <f>INDEX(SUM!D:D,MATCH(SUM!$F$3,SUM!B:B,0),0)</f>
        <v>P085</v>
      </c>
      <c r="E4183" s="116">
        <v>2020</v>
      </c>
      <c r="F4183" s="112" t="s">
        <v>10350</v>
      </c>
      <c r="G4183" s="117" t="s">
        <v>16650</v>
      </c>
      <c r="H4183" s="114" t="s">
        <v>6743</v>
      </c>
      <c r="I4183" s="113">
        <f>'21'!M33</f>
        <v>0</v>
      </c>
    </row>
    <row r="4184" spans="2:9" ht="12.75">
      <c r="B4184" s="114" t="str">
        <f>INDEX(SUM!D:D,MATCH(SUM!$F$3,SUM!B:B,0),0)</f>
        <v>P085</v>
      </c>
      <c r="E4184" s="116">
        <v>2020</v>
      </c>
      <c r="F4184" s="112" t="s">
        <v>10351</v>
      </c>
      <c r="G4184" s="117" t="s">
        <v>16651</v>
      </c>
      <c r="H4184" s="114" t="s">
        <v>6743</v>
      </c>
      <c r="I4184" s="113">
        <f>'21'!M34</f>
        <v>0</v>
      </c>
    </row>
    <row r="4185" spans="2:9" ht="12.75">
      <c r="B4185" s="114" t="str">
        <f>INDEX(SUM!D:D,MATCH(SUM!$F$3,SUM!B:B,0),0)</f>
        <v>P085</v>
      </c>
      <c r="E4185" s="116">
        <v>2020</v>
      </c>
      <c r="F4185" s="112" t="s">
        <v>10352</v>
      </c>
      <c r="G4185" s="117" t="s">
        <v>16652</v>
      </c>
      <c r="H4185" s="114" t="s">
        <v>6743</v>
      </c>
      <c r="I4185" s="113">
        <f>'21'!M35</f>
        <v>0</v>
      </c>
    </row>
    <row r="4186" spans="2:9" ht="12.75">
      <c r="B4186" s="114" t="str">
        <f>INDEX(SUM!D:D,MATCH(SUM!$F$3,SUM!B:B,0),0)</f>
        <v>P085</v>
      </c>
      <c r="E4186" s="116">
        <v>2020</v>
      </c>
      <c r="F4186" s="112" t="s">
        <v>10353</v>
      </c>
      <c r="G4186" s="117" t="s">
        <v>16653</v>
      </c>
      <c r="H4186" s="114" t="s">
        <v>6743</v>
      </c>
      <c r="I4186" s="113">
        <f>'21'!M36</f>
        <v>0</v>
      </c>
    </row>
    <row r="4187" spans="2:9" ht="12.75">
      <c r="B4187" s="114" t="str">
        <f>INDEX(SUM!D:D,MATCH(SUM!$F$3,SUM!B:B,0),0)</f>
        <v>P085</v>
      </c>
      <c r="E4187" s="116">
        <v>2020</v>
      </c>
      <c r="F4187" s="112" t="s">
        <v>10354</v>
      </c>
      <c r="G4187" s="117" t="s">
        <v>16654</v>
      </c>
      <c r="H4187" s="114" t="s">
        <v>6743</v>
      </c>
      <c r="I4187" s="113">
        <f>'21'!M37</f>
        <v>0</v>
      </c>
    </row>
    <row r="4188" spans="2:9" ht="12.75">
      <c r="B4188" s="114" t="str">
        <f>INDEX(SUM!D:D,MATCH(SUM!$F$3,SUM!B:B,0),0)</f>
        <v>P085</v>
      </c>
      <c r="E4188" s="116">
        <v>2020</v>
      </c>
      <c r="F4188" s="112" t="s">
        <v>10355</v>
      </c>
      <c r="G4188" s="117" t="s">
        <v>16655</v>
      </c>
      <c r="H4188" s="114" t="s">
        <v>6743</v>
      </c>
      <c r="I4188" s="113">
        <f>'21'!M38</f>
        <v>0</v>
      </c>
    </row>
    <row r="4189" spans="2:9" ht="12.75">
      <c r="B4189" s="114" t="str">
        <f>INDEX(SUM!D:D,MATCH(SUM!$F$3,SUM!B:B,0),0)</f>
        <v>P085</v>
      </c>
      <c r="E4189" s="116">
        <v>2020</v>
      </c>
      <c r="F4189" s="112" t="s">
        <v>10356</v>
      </c>
      <c r="G4189" s="117" t="s">
        <v>16656</v>
      </c>
      <c r="H4189" s="114" t="s">
        <v>6743</v>
      </c>
      <c r="I4189" s="113">
        <f>'21'!M39</f>
        <v>0</v>
      </c>
    </row>
    <row r="4190" spans="2:9" ht="12.75">
      <c r="B4190" s="114" t="str">
        <f>INDEX(SUM!D:D,MATCH(SUM!$F$3,SUM!B:B,0),0)</f>
        <v>P085</v>
      </c>
      <c r="E4190" s="116">
        <v>2020</v>
      </c>
      <c r="F4190" s="112" t="s">
        <v>10357</v>
      </c>
      <c r="G4190" s="117" t="s">
        <v>16657</v>
      </c>
      <c r="H4190" s="114" t="s">
        <v>6743</v>
      </c>
      <c r="I4190" s="113">
        <f>'21'!M40</f>
        <v>0</v>
      </c>
    </row>
    <row r="4191" spans="2:9" ht="12.75">
      <c r="B4191" s="114" t="str">
        <f>INDEX(SUM!D:D,MATCH(SUM!$F$3,SUM!B:B,0),0)</f>
        <v>P085</v>
      </c>
      <c r="E4191" s="116">
        <v>2020</v>
      </c>
      <c r="F4191" s="112" t="s">
        <v>10358</v>
      </c>
      <c r="G4191" s="117" t="s">
        <v>16658</v>
      </c>
      <c r="H4191" s="114" t="s">
        <v>6743</v>
      </c>
      <c r="I4191" s="113">
        <f>'21'!M41</f>
        <v>0</v>
      </c>
    </row>
    <row r="4192" spans="2:9" ht="12.75">
      <c r="B4192" s="114" t="str">
        <f>INDEX(SUM!D:D,MATCH(SUM!$F$3,SUM!B:B,0),0)</f>
        <v>P085</v>
      </c>
      <c r="E4192" s="116">
        <v>2020</v>
      </c>
      <c r="F4192" s="112" t="s">
        <v>10359</v>
      </c>
      <c r="G4192" s="117" t="s">
        <v>16659</v>
      </c>
      <c r="H4192" s="114" t="s">
        <v>6743</v>
      </c>
      <c r="I4192" s="113">
        <f>'21'!M42</f>
        <v>0</v>
      </c>
    </row>
    <row r="4193" spans="2:9" ht="12.75">
      <c r="B4193" s="114" t="str">
        <f>INDEX(SUM!D:D,MATCH(SUM!$F$3,SUM!B:B,0),0)</f>
        <v>P085</v>
      </c>
      <c r="E4193" s="116">
        <v>2020</v>
      </c>
      <c r="F4193" s="112" t="s">
        <v>10360</v>
      </c>
      <c r="G4193" s="117" t="s">
        <v>16660</v>
      </c>
      <c r="H4193" s="114" t="s">
        <v>6743</v>
      </c>
      <c r="I4193" s="113">
        <f>'21'!M43</f>
        <v>0</v>
      </c>
    </row>
    <row r="4194" spans="2:9" ht="12.75">
      <c r="B4194" s="114" t="str">
        <f>INDEX(SUM!D:D,MATCH(SUM!$F$3,SUM!B:B,0),0)</f>
        <v>P085</v>
      </c>
      <c r="E4194" s="116">
        <v>2020</v>
      </c>
      <c r="F4194" s="112" t="s">
        <v>10361</v>
      </c>
      <c r="G4194" s="117" t="s">
        <v>16661</v>
      </c>
      <c r="H4194" s="114" t="s">
        <v>6743</v>
      </c>
      <c r="I4194" s="113">
        <f>'21'!M44</f>
        <v>0</v>
      </c>
    </row>
    <row r="4195" spans="2:9" ht="12.75">
      <c r="B4195" s="114" t="str">
        <f>INDEX(SUM!D:D,MATCH(SUM!$F$3,SUM!B:B,0),0)</f>
        <v>P085</v>
      </c>
      <c r="E4195" s="116">
        <v>2020</v>
      </c>
      <c r="F4195" s="112" t="s">
        <v>10362</v>
      </c>
      <c r="G4195" s="117" t="s">
        <v>16662</v>
      </c>
      <c r="H4195" s="114" t="s">
        <v>6743</v>
      </c>
      <c r="I4195" s="113">
        <f>'21'!M45</f>
        <v>0</v>
      </c>
    </row>
    <row r="4196" spans="2:9" ht="12.75">
      <c r="B4196" s="114" t="str">
        <f>INDEX(SUM!D:D,MATCH(SUM!$F$3,SUM!B:B,0),0)</f>
        <v>P085</v>
      </c>
      <c r="E4196" s="116">
        <v>2020</v>
      </c>
      <c r="F4196" s="112" t="s">
        <v>10363</v>
      </c>
      <c r="G4196" s="117" t="s">
        <v>16663</v>
      </c>
      <c r="H4196" s="114" t="s">
        <v>6743</v>
      </c>
      <c r="I4196" s="113">
        <f>'21'!M46</f>
        <v>0</v>
      </c>
    </row>
    <row r="4197" spans="2:9" ht="12.75">
      <c r="B4197" s="114" t="str">
        <f>INDEX(SUM!D:D,MATCH(SUM!$F$3,SUM!B:B,0),0)</f>
        <v>P085</v>
      </c>
      <c r="E4197" s="116">
        <v>2020</v>
      </c>
      <c r="F4197" s="112" t="s">
        <v>10364</v>
      </c>
      <c r="G4197" s="117" t="s">
        <v>16664</v>
      </c>
      <c r="H4197" s="114" t="s">
        <v>6743</v>
      </c>
      <c r="I4197" s="113">
        <f>'21'!M47</f>
        <v>0</v>
      </c>
    </row>
    <row r="4198" spans="2:9" ht="12.75">
      <c r="B4198" s="114" t="str">
        <f>INDEX(SUM!D:D,MATCH(SUM!$F$3,SUM!B:B,0),0)</f>
        <v>P085</v>
      </c>
      <c r="E4198" s="116">
        <v>2020</v>
      </c>
      <c r="F4198" s="112" t="s">
        <v>10365</v>
      </c>
      <c r="G4198" s="117" t="s">
        <v>16665</v>
      </c>
      <c r="H4198" s="114" t="s">
        <v>6743</v>
      </c>
      <c r="I4198" s="113">
        <f>'21'!M48</f>
        <v>0</v>
      </c>
    </row>
    <row r="4199" spans="2:9" ht="12.75">
      <c r="B4199" s="114" t="str">
        <f>INDEX(SUM!D:D,MATCH(SUM!$F$3,SUM!B:B,0),0)</f>
        <v>P085</v>
      </c>
      <c r="E4199" s="116">
        <v>2020</v>
      </c>
      <c r="F4199" s="112" t="s">
        <v>10366</v>
      </c>
      <c r="G4199" s="117" t="s">
        <v>16666</v>
      </c>
      <c r="H4199" s="114" t="s">
        <v>6743</v>
      </c>
      <c r="I4199" s="113">
        <f>'21'!M49</f>
        <v>0</v>
      </c>
    </row>
    <row r="4200" spans="2:9" ht="12.75">
      <c r="B4200" s="114" t="str">
        <f>INDEX(SUM!D:D,MATCH(SUM!$F$3,SUM!B:B,0),0)</f>
        <v>P085</v>
      </c>
      <c r="E4200" s="116">
        <v>2020</v>
      </c>
      <c r="F4200" s="112" t="s">
        <v>10367</v>
      </c>
      <c r="G4200" s="117" t="s">
        <v>16667</v>
      </c>
      <c r="H4200" s="114" t="s">
        <v>6743</v>
      </c>
      <c r="I4200" s="113">
        <f>'21'!M50</f>
        <v>0</v>
      </c>
    </row>
    <row r="4201" spans="2:9" ht="12.75">
      <c r="B4201" s="114" t="str">
        <f>INDEX(SUM!D:D,MATCH(SUM!$F$3,SUM!B:B,0),0)</f>
        <v>P085</v>
      </c>
      <c r="E4201" s="116">
        <v>2020</v>
      </c>
      <c r="F4201" s="112" t="s">
        <v>10368</v>
      </c>
      <c r="G4201" s="117" t="s">
        <v>16668</v>
      </c>
      <c r="H4201" s="114" t="s">
        <v>6743</v>
      </c>
      <c r="I4201" s="113">
        <f>'21'!M51</f>
        <v>0</v>
      </c>
    </row>
    <row r="4202" spans="2:9" ht="12.75">
      <c r="B4202" s="114" t="str">
        <f>INDEX(SUM!D:D,MATCH(SUM!$F$3,SUM!B:B,0),0)</f>
        <v>P085</v>
      </c>
      <c r="E4202" s="116">
        <v>2020</v>
      </c>
      <c r="F4202" s="112" t="s">
        <v>10369</v>
      </c>
      <c r="G4202" s="117" t="s">
        <v>16669</v>
      </c>
      <c r="H4202" s="114" t="s">
        <v>6743</v>
      </c>
      <c r="I4202" s="113">
        <f>'21'!M52</f>
        <v>0</v>
      </c>
    </row>
    <row r="4203" spans="2:9" ht="12.75">
      <c r="B4203" s="114" t="str">
        <f>INDEX(SUM!D:D,MATCH(SUM!$F$3,SUM!B:B,0),0)</f>
        <v>P085</v>
      </c>
      <c r="E4203" s="116">
        <v>2020</v>
      </c>
      <c r="F4203" s="112" t="s">
        <v>10370</v>
      </c>
      <c r="G4203" s="117" t="s">
        <v>16670</v>
      </c>
      <c r="H4203" s="114" t="s">
        <v>6743</v>
      </c>
      <c r="I4203" s="113">
        <f>'21'!M53</f>
        <v>0</v>
      </c>
    </row>
    <row r="4204" spans="2:9" ht="12.75">
      <c r="B4204" s="114" t="str">
        <f>INDEX(SUM!D:D,MATCH(SUM!$F$3,SUM!B:B,0),0)</f>
        <v>P085</v>
      </c>
      <c r="E4204" s="116">
        <v>2020</v>
      </c>
      <c r="F4204" s="112" t="s">
        <v>10371</v>
      </c>
      <c r="G4204" s="117" t="s">
        <v>16671</v>
      </c>
      <c r="H4204" s="114" t="s">
        <v>6743</v>
      </c>
      <c r="I4204" s="113">
        <f>'21'!M54</f>
        <v>0</v>
      </c>
    </row>
    <row r="4205" spans="2:9" ht="12.75">
      <c r="B4205" s="114" t="str">
        <f>INDEX(SUM!D:D,MATCH(SUM!$F$3,SUM!B:B,0),0)</f>
        <v>P085</v>
      </c>
      <c r="E4205" s="116">
        <v>2020</v>
      </c>
      <c r="F4205" s="112" t="s">
        <v>10372</v>
      </c>
      <c r="G4205" s="117" t="s">
        <v>16672</v>
      </c>
      <c r="H4205" s="114" t="s">
        <v>6743</v>
      </c>
      <c r="I4205" s="113">
        <f>'21'!M55</f>
        <v>0</v>
      </c>
    </row>
    <row r="4206" spans="2:9" ht="12.75">
      <c r="B4206" s="114" t="str">
        <f>INDEX(SUM!D:D,MATCH(SUM!$F$3,SUM!B:B,0),0)</f>
        <v>P085</v>
      </c>
      <c r="E4206" s="116">
        <v>2020</v>
      </c>
      <c r="F4206" s="112" t="s">
        <v>10373</v>
      </c>
      <c r="G4206" s="117" t="s">
        <v>16673</v>
      </c>
      <c r="H4206" s="114" t="s">
        <v>6743</v>
      </c>
      <c r="I4206" s="113">
        <f>'21'!M56</f>
        <v>0</v>
      </c>
    </row>
    <row r="4207" spans="2:9" ht="12.75">
      <c r="B4207" s="114" t="str">
        <f>INDEX(SUM!D:D,MATCH(SUM!$F$3,SUM!B:B,0),0)</f>
        <v>P085</v>
      </c>
      <c r="E4207" s="116">
        <v>2020</v>
      </c>
      <c r="F4207" s="112" t="s">
        <v>10374</v>
      </c>
      <c r="G4207" s="117" t="s">
        <v>16674</v>
      </c>
      <c r="H4207" s="114" t="s">
        <v>6743</v>
      </c>
      <c r="I4207" s="113">
        <f>'21'!M57</f>
        <v>0</v>
      </c>
    </row>
    <row r="4208" spans="2:9" ht="12.75">
      <c r="B4208" s="114" t="str">
        <f>INDEX(SUM!D:D,MATCH(SUM!$F$3,SUM!B:B,0),0)</f>
        <v>P085</v>
      </c>
      <c r="E4208" s="116">
        <v>2020</v>
      </c>
      <c r="F4208" s="112" t="s">
        <v>10375</v>
      </c>
      <c r="G4208" s="117" t="s">
        <v>16675</v>
      </c>
      <c r="H4208" s="114" t="s">
        <v>6743</v>
      </c>
      <c r="I4208" s="113">
        <f>'21'!M58</f>
        <v>0</v>
      </c>
    </row>
    <row r="4209" spans="2:9" ht="12.75">
      <c r="B4209" s="114" t="str">
        <f>INDEX(SUM!D:D,MATCH(SUM!$F$3,SUM!B:B,0),0)</f>
        <v>P085</v>
      </c>
      <c r="E4209" s="116">
        <v>2020</v>
      </c>
      <c r="F4209" s="112" t="s">
        <v>10376</v>
      </c>
      <c r="G4209" s="117" t="s">
        <v>16676</v>
      </c>
      <c r="H4209" s="114" t="s">
        <v>6743</v>
      </c>
      <c r="I4209" s="113">
        <f>'21'!M59</f>
        <v>0</v>
      </c>
    </row>
    <row r="4210" spans="2:9" ht="12.75">
      <c r="B4210" s="114" t="str">
        <f>INDEX(SUM!D:D,MATCH(SUM!$F$3,SUM!B:B,0),0)</f>
        <v>P085</v>
      </c>
      <c r="E4210" s="116">
        <v>2020</v>
      </c>
      <c r="F4210" s="112" t="s">
        <v>10377</v>
      </c>
      <c r="G4210" s="117" t="s">
        <v>16677</v>
      </c>
      <c r="H4210" s="114" t="s">
        <v>6743</v>
      </c>
      <c r="I4210" s="113">
        <f>'21'!M60</f>
        <v>0</v>
      </c>
    </row>
    <row r="4211" spans="2:9" ht="12.75">
      <c r="B4211" s="114" t="str">
        <f>INDEX(SUM!D:D,MATCH(SUM!$F$3,SUM!B:B,0),0)</f>
        <v>P085</v>
      </c>
      <c r="E4211" s="116">
        <v>2020</v>
      </c>
      <c r="F4211" s="112" t="s">
        <v>10378</v>
      </c>
      <c r="G4211" s="117" t="s">
        <v>16678</v>
      </c>
      <c r="H4211" s="114" t="s">
        <v>6743</v>
      </c>
      <c r="I4211" s="113">
        <f>'21'!M61</f>
        <v>0</v>
      </c>
    </row>
    <row r="4212" spans="2:9" ht="12.75">
      <c r="B4212" s="114" t="str">
        <f>INDEX(SUM!D:D,MATCH(SUM!$F$3,SUM!B:B,0),0)</f>
        <v>P085</v>
      </c>
      <c r="E4212" s="116">
        <v>2020</v>
      </c>
      <c r="F4212" s="112" t="s">
        <v>10379</v>
      </c>
      <c r="G4212" s="117" t="s">
        <v>16679</v>
      </c>
      <c r="H4212" s="114" t="s">
        <v>6743</v>
      </c>
      <c r="I4212" s="113">
        <f>'21'!M62</f>
        <v>0</v>
      </c>
    </row>
    <row r="4213" spans="2:9" ht="12.75">
      <c r="B4213" s="114" t="str">
        <f>INDEX(SUM!D:D,MATCH(SUM!$F$3,SUM!B:B,0),0)</f>
        <v>P085</v>
      </c>
      <c r="E4213" s="116">
        <v>2020</v>
      </c>
      <c r="F4213" s="112" t="s">
        <v>10380</v>
      </c>
      <c r="G4213" s="117" t="s">
        <v>16680</v>
      </c>
      <c r="H4213" s="114" t="s">
        <v>6743</v>
      </c>
      <c r="I4213" s="113">
        <f>'21'!M63</f>
        <v>0</v>
      </c>
    </row>
    <row r="4214" spans="2:9" ht="12.75">
      <c r="B4214" s="114" t="str">
        <f>INDEX(SUM!D:D,MATCH(SUM!$F$3,SUM!B:B,0),0)</f>
        <v>P085</v>
      </c>
      <c r="E4214" s="116">
        <v>2020</v>
      </c>
      <c r="F4214" s="112" t="s">
        <v>10381</v>
      </c>
      <c r="G4214" s="117" t="s">
        <v>16681</v>
      </c>
      <c r="H4214" s="114" t="s">
        <v>6743</v>
      </c>
      <c r="I4214" s="113">
        <f>'21'!M64</f>
        <v>0</v>
      </c>
    </row>
    <row r="4215" spans="2:9" ht="12.75">
      <c r="B4215" s="114" t="str">
        <f>INDEX(SUM!D:D,MATCH(SUM!$F$3,SUM!B:B,0),0)</f>
        <v>P085</v>
      </c>
      <c r="E4215" s="116">
        <v>2020</v>
      </c>
      <c r="F4215" s="112" t="s">
        <v>10382</v>
      </c>
      <c r="G4215" s="117" t="s">
        <v>16682</v>
      </c>
      <c r="H4215" s="114" t="s">
        <v>6743</v>
      </c>
      <c r="I4215" s="113">
        <f>'21'!M65</f>
        <v>0</v>
      </c>
    </row>
    <row r="4216" spans="2:9" ht="12.75">
      <c r="B4216" s="114" t="str">
        <f>INDEX(SUM!D:D,MATCH(SUM!$F$3,SUM!B:B,0),0)</f>
        <v>P085</v>
      </c>
      <c r="E4216" s="116">
        <v>2020</v>
      </c>
      <c r="F4216" s="112" t="s">
        <v>10383</v>
      </c>
      <c r="G4216" s="117" t="s">
        <v>16683</v>
      </c>
      <c r="H4216" s="114" t="s">
        <v>6743</v>
      </c>
      <c r="I4216" s="113">
        <f>'21'!M66</f>
        <v>0</v>
      </c>
    </row>
    <row r="4217" spans="2:9" ht="12.75">
      <c r="B4217" s="114" t="str">
        <f>INDEX(SUM!D:D,MATCH(SUM!$F$3,SUM!B:B,0),0)</f>
        <v>P085</v>
      </c>
      <c r="E4217" s="116">
        <v>2020</v>
      </c>
      <c r="F4217" s="112" t="s">
        <v>10384</v>
      </c>
      <c r="G4217" s="117" t="s">
        <v>16684</v>
      </c>
      <c r="H4217" s="114" t="s">
        <v>6743</v>
      </c>
      <c r="I4217" s="113">
        <f>'21'!M67</f>
        <v>0</v>
      </c>
    </row>
    <row r="4218" spans="2:9" ht="12.75">
      <c r="B4218" s="114" t="str">
        <f>INDEX(SUM!D:D,MATCH(SUM!$F$3,SUM!B:B,0),0)</f>
        <v>P085</v>
      </c>
      <c r="E4218" s="116">
        <v>2020</v>
      </c>
      <c r="F4218" s="112" t="s">
        <v>10385</v>
      </c>
      <c r="G4218" s="117" t="s">
        <v>16685</v>
      </c>
      <c r="H4218" s="114" t="s">
        <v>6743</v>
      </c>
      <c r="I4218" s="113">
        <f>'21'!M68</f>
        <v>0</v>
      </c>
    </row>
    <row r="4219" spans="2:9" ht="12.75">
      <c r="B4219" s="114" t="str">
        <f>INDEX(SUM!D:D,MATCH(SUM!$F$3,SUM!B:B,0),0)</f>
        <v>P085</v>
      </c>
      <c r="E4219" s="116">
        <v>2020</v>
      </c>
      <c r="F4219" s="112" t="s">
        <v>10386</v>
      </c>
      <c r="G4219" s="117" t="s">
        <v>16686</v>
      </c>
      <c r="H4219" s="114" t="s">
        <v>6743</v>
      </c>
      <c r="I4219" s="113">
        <f>'21'!M69</f>
        <v>0</v>
      </c>
    </row>
    <row r="4220" spans="2:9" ht="12.75">
      <c r="B4220" s="114" t="str">
        <f>INDEX(SUM!D:D,MATCH(SUM!$F$3,SUM!B:B,0),0)</f>
        <v>P085</v>
      </c>
      <c r="E4220" s="116">
        <v>2020</v>
      </c>
      <c r="F4220" s="112" t="s">
        <v>10387</v>
      </c>
      <c r="G4220" s="117" t="s">
        <v>16687</v>
      </c>
      <c r="H4220" s="114" t="s">
        <v>6743</v>
      </c>
      <c r="I4220" s="113">
        <f>'21'!M70</f>
        <v>0</v>
      </c>
    </row>
    <row r="4221" spans="2:9" ht="12.75">
      <c r="B4221" s="114" t="str">
        <f>INDEX(SUM!D:D,MATCH(SUM!$F$3,SUM!B:B,0),0)</f>
        <v>P085</v>
      </c>
      <c r="E4221" s="116">
        <v>2020</v>
      </c>
      <c r="F4221" s="112" t="s">
        <v>10388</v>
      </c>
      <c r="G4221" s="117" t="s">
        <v>16688</v>
      </c>
      <c r="H4221" s="114" t="s">
        <v>6743</v>
      </c>
      <c r="I4221" s="113">
        <f>'21'!M71</f>
        <v>0</v>
      </c>
    </row>
    <row r="4222" spans="2:9" ht="12.75">
      <c r="B4222" s="114" t="str">
        <f>INDEX(SUM!D:D,MATCH(SUM!$F$3,SUM!B:B,0),0)</f>
        <v>P085</v>
      </c>
      <c r="E4222" s="116">
        <v>2020</v>
      </c>
      <c r="F4222" s="112" t="s">
        <v>10389</v>
      </c>
      <c r="G4222" s="117" t="s">
        <v>16689</v>
      </c>
      <c r="H4222" s="114" t="s">
        <v>6743</v>
      </c>
      <c r="I4222" s="113">
        <f>'21'!M72</f>
        <v>0</v>
      </c>
    </row>
    <row r="4223" spans="2:9" ht="12.75">
      <c r="B4223" s="114" t="str">
        <f>INDEX(SUM!D:D,MATCH(SUM!$F$3,SUM!B:B,0),0)</f>
        <v>P085</v>
      </c>
      <c r="E4223" s="116">
        <v>2020</v>
      </c>
      <c r="F4223" s="112" t="s">
        <v>10390</v>
      </c>
      <c r="G4223" s="117" t="s">
        <v>16690</v>
      </c>
      <c r="H4223" s="114" t="s">
        <v>6743</v>
      </c>
      <c r="I4223" s="113">
        <f>'21'!M73</f>
        <v>0</v>
      </c>
    </row>
    <row r="4224" spans="2:9" ht="12.75">
      <c r="B4224" s="114" t="str">
        <f>INDEX(SUM!D:D,MATCH(SUM!$F$3,SUM!B:B,0),0)</f>
        <v>P085</v>
      </c>
      <c r="E4224" s="116">
        <v>2020</v>
      </c>
      <c r="F4224" s="112" t="s">
        <v>10391</v>
      </c>
      <c r="G4224" s="117" t="s">
        <v>16691</v>
      </c>
      <c r="H4224" s="114" t="s">
        <v>6743</v>
      </c>
      <c r="I4224" s="113">
        <f>'21'!M74</f>
        <v>0</v>
      </c>
    </row>
    <row r="4225" spans="2:9" ht="12.75">
      <c r="B4225" s="114" t="str">
        <f>INDEX(SUM!D:D,MATCH(SUM!$F$3,SUM!B:B,0),0)</f>
        <v>P085</v>
      </c>
      <c r="E4225" s="116">
        <v>2020</v>
      </c>
      <c r="F4225" s="112" t="s">
        <v>10392</v>
      </c>
      <c r="G4225" s="117" t="s">
        <v>16692</v>
      </c>
      <c r="H4225" s="114" t="s">
        <v>6743</v>
      </c>
      <c r="I4225" s="113">
        <f>'21'!M75</f>
        <v>0</v>
      </c>
    </row>
    <row r="4226" spans="2:9" ht="12.75">
      <c r="B4226" s="114" t="str">
        <f>INDEX(SUM!D:D,MATCH(SUM!$F$3,SUM!B:B,0),0)</f>
        <v>P085</v>
      </c>
      <c r="E4226" s="116">
        <v>2020</v>
      </c>
      <c r="F4226" s="112" t="s">
        <v>10393</v>
      </c>
      <c r="G4226" s="117" t="s">
        <v>16693</v>
      </c>
      <c r="H4226" s="114" t="s">
        <v>6743</v>
      </c>
      <c r="I4226" s="113">
        <f>'21'!M76</f>
        <v>0</v>
      </c>
    </row>
    <row r="4227" spans="2:9" ht="12.75">
      <c r="B4227" s="114" t="str">
        <f>INDEX(SUM!D:D,MATCH(SUM!$F$3,SUM!B:B,0),0)</f>
        <v>P085</v>
      </c>
      <c r="E4227" s="116">
        <v>2020</v>
      </c>
      <c r="F4227" s="112" t="s">
        <v>10394</v>
      </c>
      <c r="G4227" s="117" t="s">
        <v>16694</v>
      </c>
      <c r="H4227" s="114" t="s">
        <v>6743</v>
      </c>
      <c r="I4227" s="113">
        <f>'21'!M77</f>
        <v>0</v>
      </c>
    </row>
    <row r="4228" spans="2:9" ht="12.75">
      <c r="B4228" s="114" t="str">
        <f>INDEX(SUM!D:D,MATCH(SUM!$F$3,SUM!B:B,0),0)</f>
        <v>P085</v>
      </c>
      <c r="E4228" s="116">
        <v>2020</v>
      </c>
      <c r="F4228" s="112" t="s">
        <v>10395</v>
      </c>
      <c r="G4228" s="117" t="s">
        <v>16695</v>
      </c>
      <c r="H4228" s="114" t="s">
        <v>6743</v>
      </c>
      <c r="I4228" s="113">
        <f>'21'!M78</f>
        <v>0</v>
      </c>
    </row>
    <row r="4229" spans="2:9" ht="12.75">
      <c r="B4229" s="114" t="str">
        <f>INDEX(SUM!D:D,MATCH(SUM!$F$3,SUM!B:B,0),0)</f>
        <v>P085</v>
      </c>
      <c r="E4229" s="116">
        <v>2020</v>
      </c>
      <c r="F4229" s="112" t="s">
        <v>10396</v>
      </c>
      <c r="G4229" s="117" t="s">
        <v>16696</v>
      </c>
      <c r="H4229" s="114" t="s">
        <v>6743</v>
      </c>
      <c r="I4229" s="113">
        <f>'21'!M79</f>
        <v>0</v>
      </c>
    </row>
    <row r="4230" spans="2:9" ht="12.75">
      <c r="B4230" s="114" t="str">
        <f>INDEX(SUM!D:D,MATCH(SUM!$F$3,SUM!B:B,0),0)</f>
        <v>P085</v>
      </c>
      <c r="E4230" s="116">
        <v>2020</v>
      </c>
      <c r="F4230" s="112" t="s">
        <v>10397</v>
      </c>
      <c r="G4230" s="117" t="s">
        <v>16697</v>
      </c>
      <c r="H4230" s="114" t="s">
        <v>6743</v>
      </c>
      <c r="I4230" s="113">
        <f>'21'!M80</f>
        <v>0</v>
      </c>
    </row>
    <row r="4231" spans="2:9" ht="12.75">
      <c r="B4231" s="114" t="str">
        <f>INDEX(SUM!D:D,MATCH(SUM!$F$3,SUM!B:B,0),0)</f>
        <v>P085</v>
      </c>
      <c r="E4231" s="116">
        <v>2020</v>
      </c>
      <c r="F4231" s="112" t="s">
        <v>10398</v>
      </c>
      <c r="G4231" s="117" t="s">
        <v>16698</v>
      </c>
      <c r="H4231" s="114" t="s">
        <v>6743</v>
      </c>
      <c r="I4231" s="113">
        <f>'21'!M81</f>
        <v>0</v>
      </c>
    </row>
    <row r="4232" spans="2:9" ht="12.75">
      <c r="B4232" s="114" t="str">
        <f>INDEX(SUM!D:D,MATCH(SUM!$F$3,SUM!B:B,0),0)</f>
        <v>P085</v>
      </c>
      <c r="E4232" s="116">
        <v>2020</v>
      </c>
      <c r="F4232" s="112" t="s">
        <v>10399</v>
      </c>
      <c r="G4232" s="117" t="s">
        <v>16699</v>
      </c>
      <c r="H4232" s="114" t="s">
        <v>6743</v>
      </c>
      <c r="I4232" s="113">
        <f>'21'!M82</f>
        <v>0</v>
      </c>
    </row>
    <row r="4233" spans="2:9" ht="12.75">
      <c r="B4233" s="114" t="str">
        <f>INDEX(SUM!D:D,MATCH(SUM!$F$3,SUM!B:B,0),0)</f>
        <v>P085</v>
      </c>
      <c r="E4233" s="116">
        <v>2020</v>
      </c>
      <c r="F4233" s="112" t="s">
        <v>10400</v>
      </c>
      <c r="G4233" s="117" t="s">
        <v>16700</v>
      </c>
      <c r="H4233" s="114" t="s">
        <v>6743</v>
      </c>
      <c r="I4233" s="113">
        <f>'21'!M83</f>
        <v>0</v>
      </c>
    </row>
    <row r="4234" spans="2:9" ht="12.75">
      <c r="B4234" s="114" t="str">
        <f>INDEX(SUM!D:D,MATCH(SUM!$F$3,SUM!B:B,0),0)</f>
        <v>P085</v>
      </c>
      <c r="E4234" s="116">
        <v>2020</v>
      </c>
      <c r="F4234" s="112" t="s">
        <v>10401</v>
      </c>
      <c r="G4234" s="117" t="s">
        <v>16701</v>
      </c>
      <c r="H4234" s="114" t="s">
        <v>6743</v>
      </c>
      <c r="I4234" s="113">
        <f>'21'!M84</f>
        <v>0</v>
      </c>
    </row>
    <row r="4235" spans="2:9" ht="12.75">
      <c r="B4235" s="114" t="str">
        <f>INDEX(SUM!D:D,MATCH(SUM!$F$3,SUM!B:B,0),0)</f>
        <v>P085</v>
      </c>
      <c r="E4235" s="116">
        <v>2020</v>
      </c>
      <c r="F4235" s="112" t="s">
        <v>10402</v>
      </c>
      <c r="G4235" s="117" t="s">
        <v>16702</v>
      </c>
      <c r="H4235" s="114" t="s">
        <v>6743</v>
      </c>
      <c r="I4235" s="113">
        <f>'21'!M85</f>
        <v>0</v>
      </c>
    </row>
    <row r="4236" spans="2:9" ht="12.75">
      <c r="B4236" s="114" t="str">
        <f>INDEX(SUM!D:D,MATCH(SUM!$F$3,SUM!B:B,0),0)</f>
        <v>P085</v>
      </c>
      <c r="E4236" s="116">
        <v>2020</v>
      </c>
      <c r="F4236" s="112" t="s">
        <v>10403</v>
      </c>
      <c r="G4236" s="117" t="s">
        <v>16703</v>
      </c>
      <c r="H4236" s="114" t="s">
        <v>6743</v>
      </c>
      <c r="I4236" s="113">
        <f>'21'!M86</f>
        <v>0</v>
      </c>
    </row>
    <row r="4237" spans="2:9" ht="12.75">
      <c r="B4237" s="114" t="str">
        <f>INDEX(SUM!D:D,MATCH(SUM!$F$3,SUM!B:B,0),0)</f>
        <v>P085</v>
      </c>
      <c r="E4237" s="116">
        <v>2020</v>
      </c>
      <c r="F4237" s="112" t="s">
        <v>10404</v>
      </c>
      <c r="G4237" s="117" t="s">
        <v>16704</v>
      </c>
      <c r="H4237" s="114" t="s">
        <v>6743</v>
      </c>
      <c r="I4237" s="113">
        <f>'21'!M87</f>
        <v>0</v>
      </c>
    </row>
    <row r="4238" spans="2:9" ht="12.75">
      <c r="B4238" s="114" t="str">
        <f>INDEX(SUM!D:D,MATCH(SUM!$F$3,SUM!B:B,0),0)</f>
        <v>P085</v>
      </c>
      <c r="E4238" s="116">
        <v>2020</v>
      </c>
      <c r="F4238" s="112" t="s">
        <v>10405</v>
      </c>
      <c r="G4238" s="117" t="s">
        <v>16705</v>
      </c>
      <c r="H4238" s="114" t="s">
        <v>6743</v>
      </c>
      <c r="I4238" s="113">
        <f>'21'!M88</f>
        <v>0</v>
      </c>
    </row>
    <row r="4239" spans="2:9" ht="12.75">
      <c r="B4239" s="114" t="str">
        <f>INDEX(SUM!D:D,MATCH(SUM!$F$3,SUM!B:B,0),0)</f>
        <v>P085</v>
      </c>
      <c r="E4239" s="116">
        <v>2020</v>
      </c>
      <c r="F4239" s="112" t="s">
        <v>10406</v>
      </c>
      <c r="G4239" s="117" t="s">
        <v>16706</v>
      </c>
      <c r="H4239" s="114" t="s">
        <v>6743</v>
      </c>
      <c r="I4239" s="113">
        <f>'21'!M89</f>
        <v>0</v>
      </c>
    </row>
    <row r="4240" spans="2:9" ht="12.75">
      <c r="B4240" s="114" t="str">
        <f>INDEX(SUM!D:D,MATCH(SUM!$F$3,SUM!B:B,0),0)</f>
        <v>P085</v>
      </c>
      <c r="E4240" s="116">
        <v>2020</v>
      </c>
      <c r="F4240" s="112" t="s">
        <v>10407</v>
      </c>
      <c r="G4240" s="117" t="s">
        <v>16707</v>
      </c>
      <c r="H4240" s="114" t="s">
        <v>6743</v>
      </c>
      <c r="I4240" s="113">
        <f>'21'!M90</f>
        <v>0</v>
      </c>
    </row>
    <row r="4241" spans="2:9" ht="12.75">
      <c r="B4241" s="114" t="str">
        <f>INDEX(SUM!D:D,MATCH(SUM!$F$3,SUM!B:B,0),0)</f>
        <v>P085</v>
      </c>
      <c r="E4241" s="116">
        <v>2020</v>
      </c>
      <c r="F4241" s="112" t="s">
        <v>10408</v>
      </c>
      <c r="G4241" s="117" t="s">
        <v>16708</v>
      </c>
      <c r="H4241" s="114" t="s">
        <v>6743</v>
      </c>
      <c r="I4241" s="113">
        <f>'21'!M91</f>
        <v>0</v>
      </c>
    </row>
    <row r="4242" spans="2:9" ht="12.75">
      <c r="B4242" s="114" t="str">
        <f>INDEX(SUM!D:D,MATCH(SUM!$F$3,SUM!B:B,0),0)</f>
        <v>P085</v>
      </c>
      <c r="E4242" s="116">
        <v>2020</v>
      </c>
      <c r="F4242" s="112" t="s">
        <v>10409</v>
      </c>
      <c r="G4242" s="117" t="s">
        <v>16709</v>
      </c>
      <c r="H4242" s="114" t="s">
        <v>6743</v>
      </c>
      <c r="I4242" s="113">
        <f>'21'!M92</f>
        <v>0</v>
      </c>
    </row>
    <row r="4243" spans="2:9" ht="12.75">
      <c r="B4243" s="114" t="str">
        <f>INDEX(SUM!D:D,MATCH(SUM!$F$3,SUM!B:B,0),0)</f>
        <v>P085</v>
      </c>
      <c r="E4243" s="116">
        <v>2020</v>
      </c>
      <c r="F4243" s="112" t="s">
        <v>10410</v>
      </c>
      <c r="G4243" s="117" t="s">
        <v>16710</v>
      </c>
      <c r="H4243" s="114" t="s">
        <v>6743</v>
      </c>
      <c r="I4243" s="113">
        <f>'21'!M93</f>
        <v>0</v>
      </c>
    </row>
    <row r="4244" spans="2:9" ht="12.75">
      <c r="B4244" s="114" t="str">
        <f>INDEX(SUM!D:D,MATCH(SUM!$F$3,SUM!B:B,0),0)</f>
        <v>P085</v>
      </c>
      <c r="E4244" s="116">
        <v>2020</v>
      </c>
      <c r="F4244" s="112" t="s">
        <v>10411</v>
      </c>
      <c r="G4244" s="117" t="s">
        <v>16711</v>
      </c>
      <c r="H4244" s="114" t="s">
        <v>6743</v>
      </c>
      <c r="I4244" s="113">
        <f>'21'!M94</f>
        <v>0</v>
      </c>
    </row>
    <row r="4245" spans="2:9" ht="12.75">
      <c r="B4245" s="114" t="str">
        <f>INDEX(SUM!D:D,MATCH(SUM!$F$3,SUM!B:B,0),0)</f>
        <v>P085</v>
      </c>
      <c r="E4245" s="116">
        <v>2020</v>
      </c>
      <c r="F4245" s="112" t="s">
        <v>10412</v>
      </c>
      <c r="G4245" s="117" t="s">
        <v>16712</v>
      </c>
      <c r="H4245" s="114" t="s">
        <v>6743</v>
      </c>
      <c r="I4245" s="113">
        <f>'21'!M95</f>
        <v>0</v>
      </c>
    </row>
    <row r="4246" spans="2:9" ht="12.75">
      <c r="B4246" s="114" t="str">
        <f>INDEX(SUM!D:D,MATCH(SUM!$F$3,SUM!B:B,0),0)</f>
        <v>P085</v>
      </c>
      <c r="E4246" s="116">
        <v>2020</v>
      </c>
      <c r="F4246" s="112" t="s">
        <v>10413</v>
      </c>
      <c r="G4246" s="117" t="s">
        <v>16713</v>
      </c>
      <c r="H4246" s="114" t="s">
        <v>6743</v>
      </c>
      <c r="I4246" s="113">
        <f>'21'!M96</f>
        <v>0</v>
      </c>
    </row>
    <row r="4247" spans="2:9" ht="12.75">
      <c r="B4247" s="114" t="str">
        <f>INDEX(SUM!D:D,MATCH(SUM!$F$3,SUM!B:B,0),0)</f>
        <v>P085</v>
      </c>
      <c r="E4247" s="116">
        <v>2020</v>
      </c>
      <c r="F4247" s="112" t="s">
        <v>10414</v>
      </c>
      <c r="G4247" s="117" t="s">
        <v>16714</v>
      </c>
      <c r="H4247" s="114" t="s">
        <v>6743</v>
      </c>
      <c r="I4247" s="113">
        <f>'21'!M97</f>
        <v>0</v>
      </c>
    </row>
    <row r="4248" spans="2:9" ht="12.75">
      <c r="B4248" s="114" t="str">
        <f>INDEX(SUM!D:D,MATCH(SUM!$F$3,SUM!B:B,0),0)</f>
        <v>P085</v>
      </c>
      <c r="E4248" s="116">
        <v>2020</v>
      </c>
      <c r="F4248" s="112" t="s">
        <v>10415</v>
      </c>
      <c r="G4248" s="117" t="s">
        <v>16715</v>
      </c>
      <c r="H4248" s="114" t="s">
        <v>6743</v>
      </c>
      <c r="I4248" s="113">
        <f>'21'!M98</f>
        <v>0</v>
      </c>
    </row>
    <row r="4249" spans="2:9" ht="12.75">
      <c r="B4249" s="114" t="str">
        <f>INDEX(SUM!D:D,MATCH(SUM!$F$3,SUM!B:B,0),0)</f>
        <v>P085</v>
      </c>
      <c r="E4249" s="116">
        <v>2020</v>
      </c>
      <c r="F4249" s="112" t="s">
        <v>10416</v>
      </c>
      <c r="G4249" s="117" t="s">
        <v>16716</v>
      </c>
      <c r="H4249" s="114" t="s">
        <v>6743</v>
      </c>
      <c r="I4249" s="113">
        <f>'21'!M99</f>
        <v>0</v>
      </c>
    </row>
    <row r="4250" spans="2:9" ht="12.75">
      <c r="B4250" s="114" t="str">
        <f>INDEX(SUM!D:D,MATCH(SUM!$F$3,SUM!B:B,0),0)</f>
        <v>P085</v>
      </c>
      <c r="E4250" s="116">
        <v>2020</v>
      </c>
      <c r="F4250" s="112" t="s">
        <v>10417</v>
      </c>
      <c r="G4250" s="117" t="s">
        <v>16717</v>
      </c>
      <c r="H4250" s="114" t="s">
        <v>6743</v>
      </c>
      <c r="I4250" s="113">
        <f>'21'!M100</f>
        <v>0</v>
      </c>
    </row>
    <row r="4251" spans="2:9" ht="12.75">
      <c r="B4251" s="114" t="str">
        <f>INDEX(SUM!D:D,MATCH(SUM!$F$3,SUM!B:B,0),0)</f>
        <v>P085</v>
      </c>
      <c r="E4251" s="116">
        <v>2020</v>
      </c>
      <c r="F4251" s="112" t="s">
        <v>10418</v>
      </c>
      <c r="G4251" s="117" t="s">
        <v>16718</v>
      </c>
      <c r="H4251" s="114" t="s">
        <v>6744</v>
      </c>
      <c r="I4251" s="113">
        <f>'21'!N11</f>
        <v>77</v>
      </c>
    </row>
    <row r="4252" spans="2:9" ht="12.75">
      <c r="B4252" s="114" t="str">
        <f>INDEX(SUM!D:D,MATCH(SUM!$F$3,SUM!B:B,0),0)</f>
        <v>P085</v>
      </c>
      <c r="E4252" s="116">
        <v>2020</v>
      </c>
      <c r="F4252" s="112" t="s">
        <v>10419</v>
      </c>
      <c r="G4252" s="117" t="s">
        <v>16719</v>
      </c>
      <c r="H4252" s="114" t="s">
        <v>6744</v>
      </c>
      <c r="I4252" s="113">
        <f>'21'!N12</f>
        <v>0</v>
      </c>
    </row>
    <row r="4253" spans="2:9" ht="12.75">
      <c r="B4253" s="114" t="str">
        <f>INDEX(SUM!D:D,MATCH(SUM!$F$3,SUM!B:B,0),0)</f>
        <v>P085</v>
      </c>
      <c r="E4253" s="116">
        <v>2020</v>
      </c>
      <c r="F4253" s="112" t="s">
        <v>10420</v>
      </c>
      <c r="G4253" s="117" t="s">
        <v>16720</v>
      </c>
      <c r="H4253" s="114" t="s">
        <v>6744</v>
      </c>
      <c r="I4253" s="113">
        <f>'21'!N13</f>
        <v>0</v>
      </c>
    </row>
    <row r="4254" spans="2:9" ht="12.75">
      <c r="B4254" s="114" t="str">
        <f>INDEX(SUM!D:D,MATCH(SUM!$F$3,SUM!B:B,0),0)</f>
        <v>P085</v>
      </c>
      <c r="E4254" s="116">
        <v>2020</v>
      </c>
      <c r="F4254" s="112" t="s">
        <v>10421</v>
      </c>
      <c r="G4254" s="117" t="s">
        <v>16721</v>
      </c>
      <c r="H4254" s="114" t="s">
        <v>6744</v>
      </c>
      <c r="I4254" s="113">
        <f>'21'!N14</f>
        <v>0</v>
      </c>
    </row>
    <row r="4255" spans="2:9" ht="12.75">
      <c r="B4255" s="114" t="str">
        <f>INDEX(SUM!D:D,MATCH(SUM!$F$3,SUM!B:B,0),0)</f>
        <v>P085</v>
      </c>
      <c r="E4255" s="116">
        <v>2020</v>
      </c>
      <c r="F4255" s="112" t="s">
        <v>10422</v>
      </c>
      <c r="G4255" s="117" t="s">
        <v>16722</v>
      </c>
      <c r="H4255" s="114" t="s">
        <v>6744</v>
      </c>
      <c r="I4255" s="113">
        <f>'21'!N15</f>
        <v>0</v>
      </c>
    </row>
    <row r="4256" spans="2:9" ht="12.75">
      <c r="B4256" s="114" t="str">
        <f>INDEX(SUM!D:D,MATCH(SUM!$F$3,SUM!B:B,0),0)</f>
        <v>P085</v>
      </c>
      <c r="E4256" s="116">
        <v>2020</v>
      </c>
      <c r="F4256" s="112" t="s">
        <v>10423</v>
      </c>
      <c r="G4256" s="117" t="s">
        <v>16723</v>
      </c>
      <c r="H4256" s="114" t="s">
        <v>6744</v>
      </c>
      <c r="I4256" s="113">
        <f>'21'!N16</f>
        <v>0</v>
      </c>
    </row>
    <row r="4257" spans="2:9" ht="12.75">
      <c r="B4257" s="114" t="str">
        <f>INDEX(SUM!D:D,MATCH(SUM!$F$3,SUM!B:B,0),0)</f>
        <v>P085</v>
      </c>
      <c r="E4257" s="116">
        <v>2020</v>
      </c>
      <c r="F4257" s="112" t="s">
        <v>10424</v>
      </c>
      <c r="G4257" s="117" t="s">
        <v>16724</v>
      </c>
      <c r="H4257" s="114" t="s">
        <v>6744</v>
      </c>
      <c r="I4257" s="113">
        <f>'21'!N17</f>
        <v>0</v>
      </c>
    </row>
    <row r="4258" spans="2:9" ht="12.75">
      <c r="B4258" s="114" t="str">
        <f>INDEX(SUM!D:D,MATCH(SUM!$F$3,SUM!B:B,0),0)</f>
        <v>P085</v>
      </c>
      <c r="E4258" s="116">
        <v>2020</v>
      </c>
      <c r="F4258" s="112" t="s">
        <v>10425</v>
      </c>
      <c r="G4258" s="117" t="s">
        <v>16725</v>
      </c>
      <c r="H4258" s="114" t="s">
        <v>6744</v>
      </c>
      <c r="I4258" s="113">
        <f>'21'!N18</f>
        <v>0</v>
      </c>
    </row>
    <row r="4259" spans="2:9" ht="12.75">
      <c r="B4259" s="114" t="str">
        <f>INDEX(SUM!D:D,MATCH(SUM!$F$3,SUM!B:B,0),0)</f>
        <v>P085</v>
      </c>
      <c r="E4259" s="116">
        <v>2020</v>
      </c>
      <c r="F4259" s="112" t="s">
        <v>10426</v>
      </c>
      <c r="G4259" s="117" t="s">
        <v>16726</v>
      </c>
      <c r="H4259" s="114" t="s">
        <v>6744</v>
      </c>
      <c r="I4259" s="113">
        <f>'21'!N19</f>
        <v>0</v>
      </c>
    </row>
    <row r="4260" spans="2:9" ht="12.75">
      <c r="B4260" s="114" t="str">
        <f>INDEX(SUM!D:D,MATCH(SUM!$F$3,SUM!B:B,0),0)</f>
        <v>P085</v>
      </c>
      <c r="E4260" s="116">
        <v>2020</v>
      </c>
      <c r="F4260" s="112" t="s">
        <v>10427</v>
      </c>
      <c r="G4260" s="117" t="s">
        <v>16727</v>
      </c>
      <c r="H4260" s="114" t="s">
        <v>6744</v>
      </c>
      <c r="I4260" s="113">
        <f>'21'!N20</f>
        <v>0</v>
      </c>
    </row>
    <row r="4261" spans="2:9" ht="12.75">
      <c r="B4261" s="114" t="str">
        <f>INDEX(SUM!D:D,MATCH(SUM!$F$3,SUM!B:B,0),0)</f>
        <v>P085</v>
      </c>
      <c r="E4261" s="116">
        <v>2020</v>
      </c>
      <c r="F4261" s="112" t="s">
        <v>10428</v>
      </c>
      <c r="G4261" s="117" t="s">
        <v>16728</v>
      </c>
      <c r="H4261" s="114" t="s">
        <v>6744</v>
      </c>
      <c r="I4261" s="113">
        <f>'21'!N21</f>
        <v>0</v>
      </c>
    </row>
    <row r="4262" spans="2:9" ht="12.75">
      <c r="B4262" s="114" t="str">
        <f>INDEX(SUM!D:D,MATCH(SUM!$F$3,SUM!B:B,0),0)</f>
        <v>P085</v>
      </c>
      <c r="E4262" s="116">
        <v>2020</v>
      </c>
      <c r="F4262" s="112" t="s">
        <v>10429</v>
      </c>
      <c r="G4262" s="117" t="s">
        <v>16729</v>
      </c>
      <c r="H4262" s="114" t="s">
        <v>6744</v>
      </c>
      <c r="I4262" s="113">
        <f>'21'!N22</f>
        <v>0</v>
      </c>
    </row>
    <row r="4263" spans="2:9" ht="12.75">
      <c r="B4263" s="114" t="str">
        <f>INDEX(SUM!D:D,MATCH(SUM!$F$3,SUM!B:B,0),0)</f>
        <v>P085</v>
      </c>
      <c r="E4263" s="116">
        <v>2020</v>
      </c>
      <c r="F4263" s="112" t="s">
        <v>10430</v>
      </c>
      <c r="G4263" s="117" t="s">
        <v>16730</v>
      </c>
      <c r="H4263" s="114" t="s">
        <v>6744</v>
      </c>
      <c r="I4263" s="113">
        <f>'21'!N23</f>
        <v>0</v>
      </c>
    </row>
    <row r="4264" spans="2:9" ht="12.75">
      <c r="B4264" s="114" t="str">
        <f>INDEX(SUM!D:D,MATCH(SUM!$F$3,SUM!B:B,0),0)</f>
        <v>P085</v>
      </c>
      <c r="E4264" s="116">
        <v>2020</v>
      </c>
      <c r="F4264" s="112" t="s">
        <v>10431</v>
      </c>
      <c r="G4264" s="117" t="s">
        <v>16731</v>
      </c>
      <c r="H4264" s="114" t="s">
        <v>6744</v>
      </c>
      <c r="I4264" s="113">
        <f>'21'!N24</f>
        <v>0</v>
      </c>
    </row>
    <row r="4265" spans="2:9" ht="12.75">
      <c r="B4265" s="114" t="str">
        <f>INDEX(SUM!D:D,MATCH(SUM!$F$3,SUM!B:B,0),0)</f>
        <v>P085</v>
      </c>
      <c r="E4265" s="116">
        <v>2020</v>
      </c>
      <c r="F4265" s="112" t="s">
        <v>10432</v>
      </c>
      <c r="G4265" s="117" t="s">
        <v>16732</v>
      </c>
      <c r="H4265" s="114" t="s">
        <v>6744</v>
      </c>
      <c r="I4265" s="113">
        <f>'21'!N25</f>
        <v>0</v>
      </c>
    </row>
    <row r="4266" spans="2:9" ht="12.75">
      <c r="B4266" s="114" t="str">
        <f>INDEX(SUM!D:D,MATCH(SUM!$F$3,SUM!B:B,0),0)</f>
        <v>P085</v>
      </c>
      <c r="E4266" s="116">
        <v>2020</v>
      </c>
      <c r="F4266" s="112" t="s">
        <v>10433</v>
      </c>
      <c r="G4266" s="117" t="s">
        <v>16733</v>
      </c>
      <c r="H4266" s="114" t="s">
        <v>6744</v>
      </c>
      <c r="I4266" s="113">
        <f>'21'!N26</f>
        <v>0</v>
      </c>
    </row>
    <row r="4267" spans="2:9" ht="12.75">
      <c r="B4267" s="114" t="str">
        <f>INDEX(SUM!D:D,MATCH(SUM!$F$3,SUM!B:B,0),0)</f>
        <v>P085</v>
      </c>
      <c r="E4267" s="116">
        <v>2020</v>
      </c>
      <c r="F4267" s="112" t="s">
        <v>10434</v>
      </c>
      <c r="G4267" s="117" t="s">
        <v>16734</v>
      </c>
      <c r="H4267" s="114" t="s">
        <v>6744</v>
      </c>
      <c r="I4267" s="113">
        <f>'21'!N27</f>
        <v>0</v>
      </c>
    </row>
    <row r="4268" spans="2:9" ht="12.75">
      <c r="B4268" s="114" t="str">
        <f>INDEX(SUM!D:D,MATCH(SUM!$F$3,SUM!B:B,0),0)</f>
        <v>P085</v>
      </c>
      <c r="E4268" s="116">
        <v>2020</v>
      </c>
      <c r="F4268" s="112" t="s">
        <v>10435</v>
      </c>
      <c r="G4268" s="117" t="s">
        <v>16735</v>
      </c>
      <c r="H4268" s="114" t="s">
        <v>6744</v>
      </c>
      <c r="I4268" s="113">
        <f>'21'!N28</f>
        <v>0</v>
      </c>
    </row>
    <row r="4269" spans="2:9" ht="12.75">
      <c r="B4269" s="114" t="str">
        <f>INDEX(SUM!D:D,MATCH(SUM!$F$3,SUM!B:B,0),0)</f>
        <v>P085</v>
      </c>
      <c r="E4269" s="116">
        <v>2020</v>
      </c>
      <c r="F4269" s="112" t="s">
        <v>10436</v>
      </c>
      <c r="G4269" s="117" t="s">
        <v>16736</v>
      </c>
      <c r="H4269" s="114" t="s">
        <v>6744</v>
      </c>
      <c r="I4269" s="113">
        <f>'21'!N29</f>
        <v>0</v>
      </c>
    </row>
    <row r="4270" spans="2:9" ht="12.75">
      <c r="B4270" s="114" t="str">
        <f>INDEX(SUM!D:D,MATCH(SUM!$F$3,SUM!B:B,0),0)</f>
        <v>P085</v>
      </c>
      <c r="E4270" s="116">
        <v>2020</v>
      </c>
      <c r="F4270" s="112" t="s">
        <v>10437</v>
      </c>
      <c r="G4270" s="117" t="s">
        <v>16737</v>
      </c>
      <c r="H4270" s="114" t="s">
        <v>6744</v>
      </c>
      <c r="I4270" s="113">
        <f>'21'!N30</f>
        <v>0</v>
      </c>
    </row>
    <row r="4271" spans="2:9" ht="12.75">
      <c r="B4271" s="114" t="str">
        <f>INDEX(SUM!D:D,MATCH(SUM!$F$3,SUM!B:B,0),0)</f>
        <v>P085</v>
      </c>
      <c r="E4271" s="116">
        <v>2020</v>
      </c>
      <c r="F4271" s="112" t="s">
        <v>10438</v>
      </c>
      <c r="G4271" s="117" t="s">
        <v>16738</v>
      </c>
      <c r="H4271" s="114" t="s">
        <v>6744</v>
      </c>
      <c r="I4271" s="113">
        <f>'21'!N31</f>
        <v>0</v>
      </c>
    </row>
    <row r="4272" spans="2:9" ht="12.75">
      <c r="B4272" s="114" t="str">
        <f>INDEX(SUM!D:D,MATCH(SUM!$F$3,SUM!B:B,0),0)</f>
        <v>P085</v>
      </c>
      <c r="E4272" s="116">
        <v>2020</v>
      </c>
      <c r="F4272" s="112" t="s">
        <v>10439</v>
      </c>
      <c r="G4272" s="117" t="s">
        <v>16739</v>
      </c>
      <c r="H4272" s="114" t="s">
        <v>6744</v>
      </c>
      <c r="I4272" s="113">
        <f>'21'!N32</f>
        <v>0</v>
      </c>
    </row>
    <row r="4273" spans="2:9" ht="12.75">
      <c r="B4273" s="114" t="str">
        <f>INDEX(SUM!D:D,MATCH(SUM!$F$3,SUM!B:B,0),0)</f>
        <v>P085</v>
      </c>
      <c r="E4273" s="116">
        <v>2020</v>
      </c>
      <c r="F4273" s="112" t="s">
        <v>10440</v>
      </c>
      <c r="G4273" s="117" t="s">
        <v>16740</v>
      </c>
      <c r="H4273" s="114" t="s">
        <v>6744</v>
      </c>
      <c r="I4273" s="113">
        <f>'21'!N33</f>
        <v>0</v>
      </c>
    </row>
    <row r="4274" spans="2:9" ht="12.75">
      <c r="B4274" s="114" t="str">
        <f>INDEX(SUM!D:D,MATCH(SUM!$F$3,SUM!B:B,0),0)</f>
        <v>P085</v>
      </c>
      <c r="E4274" s="116">
        <v>2020</v>
      </c>
      <c r="F4274" s="112" t="s">
        <v>10441</v>
      </c>
      <c r="G4274" s="117" t="s">
        <v>16741</v>
      </c>
      <c r="H4274" s="114" t="s">
        <v>6744</v>
      </c>
      <c r="I4274" s="113">
        <f>'21'!N34</f>
        <v>0</v>
      </c>
    </row>
    <row r="4275" spans="2:9" ht="12.75">
      <c r="B4275" s="114" t="str">
        <f>INDEX(SUM!D:D,MATCH(SUM!$F$3,SUM!B:B,0),0)</f>
        <v>P085</v>
      </c>
      <c r="E4275" s="116">
        <v>2020</v>
      </c>
      <c r="F4275" s="112" t="s">
        <v>10442</v>
      </c>
      <c r="G4275" s="117" t="s">
        <v>16742</v>
      </c>
      <c r="H4275" s="114" t="s">
        <v>6744</v>
      </c>
      <c r="I4275" s="113">
        <f>'21'!N35</f>
        <v>0</v>
      </c>
    </row>
    <row r="4276" spans="2:9" ht="12.75">
      <c r="B4276" s="114" t="str">
        <f>INDEX(SUM!D:D,MATCH(SUM!$F$3,SUM!B:B,0),0)</f>
        <v>P085</v>
      </c>
      <c r="E4276" s="116">
        <v>2020</v>
      </c>
      <c r="F4276" s="112" t="s">
        <v>10443</v>
      </c>
      <c r="G4276" s="117" t="s">
        <v>16743</v>
      </c>
      <c r="H4276" s="114" t="s">
        <v>6744</v>
      </c>
      <c r="I4276" s="113">
        <f>'21'!N36</f>
        <v>0</v>
      </c>
    </row>
    <row r="4277" spans="2:9" ht="12.75">
      <c r="B4277" s="114" t="str">
        <f>INDEX(SUM!D:D,MATCH(SUM!$F$3,SUM!B:B,0),0)</f>
        <v>P085</v>
      </c>
      <c r="E4277" s="116">
        <v>2020</v>
      </c>
      <c r="F4277" s="112" t="s">
        <v>10444</v>
      </c>
      <c r="G4277" s="117" t="s">
        <v>16744</v>
      </c>
      <c r="H4277" s="114" t="s">
        <v>6744</v>
      </c>
      <c r="I4277" s="113">
        <f>'21'!N37</f>
        <v>0</v>
      </c>
    </row>
    <row r="4278" spans="2:9" ht="12.75">
      <c r="B4278" s="114" t="str">
        <f>INDEX(SUM!D:D,MATCH(SUM!$F$3,SUM!B:B,0),0)</f>
        <v>P085</v>
      </c>
      <c r="E4278" s="116">
        <v>2020</v>
      </c>
      <c r="F4278" s="112" t="s">
        <v>10445</v>
      </c>
      <c r="G4278" s="117" t="s">
        <v>16745</v>
      </c>
      <c r="H4278" s="114" t="s">
        <v>6744</v>
      </c>
      <c r="I4278" s="113">
        <f>'21'!N38</f>
        <v>0</v>
      </c>
    </row>
    <row r="4279" spans="2:9" ht="12.75">
      <c r="B4279" s="114" t="str">
        <f>INDEX(SUM!D:D,MATCH(SUM!$F$3,SUM!B:B,0),0)</f>
        <v>P085</v>
      </c>
      <c r="E4279" s="116">
        <v>2020</v>
      </c>
      <c r="F4279" s="112" t="s">
        <v>10446</v>
      </c>
      <c r="G4279" s="117" t="s">
        <v>16746</v>
      </c>
      <c r="H4279" s="114" t="s">
        <v>6744</v>
      </c>
      <c r="I4279" s="113">
        <f>'21'!N39</f>
        <v>0</v>
      </c>
    </row>
    <row r="4280" spans="2:9" ht="12.75">
      <c r="B4280" s="114" t="str">
        <f>INDEX(SUM!D:D,MATCH(SUM!$F$3,SUM!B:B,0),0)</f>
        <v>P085</v>
      </c>
      <c r="E4280" s="116">
        <v>2020</v>
      </c>
      <c r="F4280" s="112" t="s">
        <v>10447</v>
      </c>
      <c r="G4280" s="117" t="s">
        <v>16747</v>
      </c>
      <c r="H4280" s="114" t="s">
        <v>6744</v>
      </c>
      <c r="I4280" s="113">
        <f>'21'!N40</f>
        <v>0</v>
      </c>
    </row>
    <row r="4281" spans="2:9" ht="12.75">
      <c r="B4281" s="114" t="str">
        <f>INDEX(SUM!D:D,MATCH(SUM!$F$3,SUM!B:B,0),0)</f>
        <v>P085</v>
      </c>
      <c r="E4281" s="116">
        <v>2020</v>
      </c>
      <c r="F4281" s="112" t="s">
        <v>10448</v>
      </c>
      <c r="G4281" s="117" t="s">
        <v>16748</v>
      </c>
      <c r="H4281" s="114" t="s">
        <v>6744</v>
      </c>
      <c r="I4281" s="113">
        <f>'21'!N41</f>
        <v>0</v>
      </c>
    </row>
    <row r="4282" spans="2:9" ht="12.75">
      <c r="B4282" s="114" t="str">
        <f>INDEX(SUM!D:D,MATCH(SUM!$F$3,SUM!B:B,0),0)</f>
        <v>P085</v>
      </c>
      <c r="E4282" s="116">
        <v>2020</v>
      </c>
      <c r="F4282" s="112" t="s">
        <v>10449</v>
      </c>
      <c r="G4282" s="117" t="s">
        <v>16749</v>
      </c>
      <c r="H4282" s="114" t="s">
        <v>6744</v>
      </c>
      <c r="I4282" s="113">
        <f>'21'!N42</f>
        <v>0</v>
      </c>
    </row>
    <row r="4283" spans="2:9" ht="12.75">
      <c r="B4283" s="114" t="str">
        <f>INDEX(SUM!D:D,MATCH(SUM!$F$3,SUM!B:B,0),0)</f>
        <v>P085</v>
      </c>
      <c r="E4283" s="116">
        <v>2020</v>
      </c>
      <c r="F4283" s="112" t="s">
        <v>10450</v>
      </c>
      <c r="G4283" s="117" t="s">
        <v>16750</v>
      </c>
      <c r="H4283" s="114" t="s">
        <v>6744</v>
      </c>
      <c r="I4283" s="113">
        <f>'21'!N43</f>
        <v>0</v>
      </c>
    </row>
    <row r="4284" spans="2:9" ht="12.75">
      <c r="B4284" s="114" t="str">
        <f>INDEX(SUM!D:D,MATCH(SUM!$F$3,SUM!B:B,0),0)</f>
        <v>P085</v>
      </c>
      <c r="E4284" s="116">
        <v>2020</v>
      </c>
      <c r="F4284" s="112" t="s">
        <v>10451</v>
      </c>
      <c r="G4284" s="117" t="s">
        <v>16751</v>
      </c>
      <c r="H4284" s="114" t="s">
        <v>6744</v>
      </c>
      <c r="I4284" s="113">
        <f>'21'!N44</f>
        <v>0</v>
      </c>
    </row>
    <row r="4285" spans="2:9" ht="12.75">
      <c r="B4285" s="114" t="str">
        <f>INDEX(SUM!D:D,MATCH(SUM!$F$3,SUM!B:B,0),0)</f>
        <v>P085</v>
      </c>
      <c r="E4285" s="116">
        <v>2020</v>
      </c>
      <c r="F4285" s="112" t="s">
        <v>10452</v>
      </c>
      <c r="G4285" s="117" t="s">
        <v>16752</v>
      </c>
      <c r="H4285" s="114" t="s">
        <v>6744</v>
      </c>
      <c r="I4285" s="113">
        <f>'21'!N45</f>
        <v>0</v>
      </c>
    </row>
    <row r="4286" spans="2:9" ht="12.75">
      <c r="B4286" s="114" t="str">
        <f>INDEX(SUM!D:D,MATCH(SUM!$F$3,SUM!B:B,0),0)</f>
        <v>P085</v>
      </c>
      <c r="E4286" s="116">
        <v>2020</v>
      </c>
      <c r="F4286" s="112" t="s">
        <v>10453</v>
      </c>
      <c r="G4286" s="117" t="s">
        <v>16753</v>
      </c>
      <c r="H4286" s="114" t="s">
        <v>6744</v>
      </c>
      <c r="I4286" s="113">
        <f>'21'!N46</f>
        <v>0</v>
      </c>
    </row>
    <row r="4287" spans="2:9" ht="12.75">
      <c r="B4287" s="114" t="str">
        <f>INDEX(SUM!D:D,MATCH(SUM!$F$3,SUM!B:B,0),0)</f>
        <v>P085</v>
      </c>
      <c r="E4287" s="116">
        <v>2020</v>
      </c>
      <c r="F4287" s="112" t="s">
        <v>10454</v>
      </c>
      <c r="G4287" s="117" t="s">
        <v>16754</v>
      </c>
      <c r="H4287" s="114" t="s">
        <v>6744</v>
      </c>
      <c r="I4287" s="113">
        <f>'21'!N47</f>
        <v>0</v>
      </c>
    </row>
    <row r="4288" spans="2:9" ht="12.75">
      <c r="B4288" s="114" t="str">
        <f>INDEX(SUM!D:D,MATCH(SUM!$F$3,SUM!B:B,0),0)</f>
        <v>P085</v>
      </c>
      <c r="E4288" s="116">
        <v>2020</v>
      </c>
      <c r="F4288" s="112" t="s">
        <v>10455</v>
      </c>
      <c r="G4288" s="117" t="s">
        <v>16755</v>
      </c>
      <c r="H4288" s="114" t="s">
        <v>6744</v>
      </c>
      <c r="I4288" s="113">
        <f>'21'!N48</f>
        <v>0</v>
      </c>
    </row>
    <row r="4289" spans="2:9" ht="12.75">
      <c r="B4289" s="114" t="str">
        <f>INDEX(SUM!D:D,MATCH(SUM!$F$3,SUM!B:B,0),0)</f>
        <v>P085</v>
      </c>
      <c r="E4289" s="116">
        <v>2020</v>
      </c>
      <c r="F4289" s="112" t="s">
        <v>10456</v>
      </c>
      <c r="G4289" s="117" t="s">
        <v>16756</v>
      </c>
      <c r="H4289" s="114" t="s">
        <v>6744</v>
      </c>
      <c r="I4289" s="113">
        <f>'21'!N49</f>
        <v>0</v>
      </c>
    </row>
    <row r="4290" spans="2:9" ht="12.75">
      <c r="B4290" s="114" t="str">
        <f>INDEX(SUM!D:D,MATCH(SUM!$F$3,SUM!B:B,0),0)</f>
        <v>P085</v>
      </c>
      <c r="E4290" s="116">
        <v>2020</v>
      </c>
      <c r="F4290" s="112" t="s">
        <v>10457</v>
      </c>
      <c r="G4290" s="117" t="s">
        <v>16757</v>
      </c>
      <c r="H4290" s="114" t="s">
        <v>6744</v>
      </c>
      <c r="I4290" s="113">
        <f>'21'!N50</f>
        <v>0</v>
      </c>
    </row>
    <row r="4291" spans="2:9" ht="12.75">
      <c r="B4291" s="114" t="str">
        <f>INDEX(SUM!D:D,MATCH(SUM!$F$3,SUM!B:B,0),0)</f>
        <v>P085</v>
      </c>
      <c r="E4291" s="116">
        <v>2020</v>
      </c>
      <c r="F4291" s="112" t="s">
        <v>10458</v>
      </c>
      <c r="G4291" s="117" t="s">
        <v>16758</v>
      </c>
      <c r="H4291" s="114" t="s">
        <v>6744</v>
      </c>
      <c r="I4291" s="113">
        <f>'21'!N51</f>
        <v>0</v>
      </c>
    </row>
    <row r="4292" spans="2:9" ht="12.75">
      <c r="B4292" s="114" t="str">
        <f>INDEX(SUM!D:D,MATCH(SUM!$F$3,SUM!B:B,0),0)</f>
        <v>P085</v>
      </c>
      <c r="E4292" s="116">
        <v>2020</v>
      </c>
      <c r="F4292" s="112" t="s">
        <v>10459</v>
      </c>
      <c r="G4292" s="117" t="s">
        <v>16759</v>
      </c>
      <c r="H4292" s="114" t="s">
        <v>6744</v>
      </c>
      <c r="I4292" s="113">
        <f>'21'!N52</f>
        <v>0</v>
      </c>
    </row>
    <row r="4293" spans="2:9" ht="12.75">
      <c r="B4293" s="114" t="str">
        <f>INDEX(SUM!D:D,MATCH(SUM!$F$3,SUM!B:B,0),0)</f>
        <v>P085</v>
      </c>
      <c r="E4293" s="116">
        <v>2020</v>
      </c>
      <c r="F4293" s="112" t="s">
        <v>10460</v>
      </c>
      <c r="G4293" s="117" t="s">
        <v>16760</v>
      </c>
      <c r="H4293" s="114" t="s">
        <v>6744</v>
      </c>
      <c r="I4293" s="113">
        <f>'21'!N53</f>
        <v>0</v>
      </c>
    </row>
    <row r="4294" spans="2:9" ht="12.75">
      <c r="B4294" s="114" t="str">
        <f>INDEX(SUM!D:D,MATCH(SUM!$F$3,SUM!B:B,0),0)</f>
        <v>P085</v>
      </c>
      <c r="E4294" s="116">
        <v>2020</v>
      </c>
      <c r="F4294" s="112" t="s">
        <v>10461</v>
      </c>
      <c r="G4294" s="117" t="s">
        <v>16761</v>
      </c>
      <c r="H4294" s="114" t="s">
        <v>6744</v>
      </c>
      <c r="I4294" s="113">
        <f>'21'!N54</f>
        <v>0</v>
      </c>
    </row>
    <row r="4295" spans="2:9" ht="12.75">
      <c r="B4295" s="114" t="str">
        <f>INDEX(SUM!D:D,MATCH(SUM!$F$3,SUM!B:B,0),0)</f>
        <v>P085</v>
      </c>
      <c r="E4295" s="116">
        <v>2020</v>
      </c>
      <c r="F4295" s="112" t="s">
        <v>10462</v>
      </c>
      <c r="G4295" s="117" t="s">
        <v>16762</v>
      </c>
      <c r="H4295" s="114" t="s">
        <v>6744</v>
      </c>
      <c r="I4295" s="113">
        <f>'21'!N55</f>
        <v>0</v>
      </c>
    </row>
    <row r="4296" spans="2:9" ht="12.75">
      <c r="B4296" s="114" t="str">
        <f>INDEX(SUM!D:D,MATCH(SUM!$F$3,SUM!B:B,0),0)</f>
        <v>P085</v>
      </c>
      <c r="E4296" s="116">
        <v>2020</v>
      </c>
      <c r="F4296" s="112" t="s">
        <v>10463</v>
      </c>
      <c r="G4296" s="117" t="s">
        <v>16763</v>
      </c>
      <c r="H4296" s="114" t="s">
        <v>6744</v>
      </c>
      <c r="I4296" s="113">
        <f>'21'!N56</f>
        <v>0</v>
      </c>
    </row>
    <row r="4297" spans="2:9" ht="12.75">
      <c r="B4297" s="114" t="str">
        <f>INDEX(SUM!D:D,MATCH(SUM!$F$3,SUM!B:B,0),0)</f>
        <v>P085</v>
      </c>
      <c r="E4297" s="116">
        <v>2020</v>
      </c>
      <c r="F4297" s="112" t="s">
        <v>10464</v>
      </c>
      <c r="G4297" s="117" t="s">
        <v>16764</v>
      </c>
      <c r="H4297" s="114" t="s">
        <v>6744</v>
      </c>
      <c r="I4297" s="113">
        <f>'21'!N57</f>
        <v>0</v>
      </c>
    </row>
    <row r="4298" spans="2:9" ht="12.75">
      <c r="B4298" s="114" t="str">
        <f>INDEX(SUM!D:D,MATCH(SUM!$F$3,SUM!B:B,0),0)</f>
        <v>P085</v>
      </c>
      <c r="E4298" s="116">
        <v>2020</v>
      </c>
      <c r="F4298" s="112" t="s">
        <v>10465</v>
      </c>
      <c r="G4298" s="117" t="s">
        <v>16765</v>
      </c>
      <c r="H4298" s="114" t="s">
        <v>6744</v>
      </c>
      <c r="I4298" s="113">
        <f>'21'!N58</f>
        <v>0</v>
      </c>
    </row>
    <row r="4299" spans="2:9" ht="12.75">
      <c r="B4299" s="114" t="str">
        <f>INDEX(SUM!D:D,MATCH(SUM!$F$3,SUM!B:B,0),0)</f>
        <v>P085</v>
      </c>
      <c r="E4299" s="116">
        <v>2020</v>
      </c>
      <c r="F4299" s="112" t="s">
        <v>10466</v>
      </c>
      <c r="G4299" s="117" t="s">
        <v>16766</v>
      </c>
      <c r="H4299" s="114" t="s">
        <v>6744</v>
      </c>
      <c r="I4299" s="113">
        <f>'21'!N59</f>
        <v>0</v>
      </c>
    </row>
    <row r="4300" spans="2:9" ht="12.75">
      <c r="B4300" s="114" t="str">
        <f>INDEX(SUM!D:D,MATCH(SUM!$F$3,SUM!B:B,0),0)</f>
        <v>P085</v>
      </c>
      <c r="E4300" s="116">
        <v>2020</v>
      </c>
      <c r="F4300" s="112" t="s">
        <v>10467</v>
      </c>
      <c r="G4300" s="117" t="s">
        <v>16767</v>
      </c>
      <c r="H4300" s="114" t="s">
        <v>6744</v>
      </c>
      <c r="I4300" s="113">
        <f>'21'!N60</f>
        <v>0</v>
      </c>
    </row>
    <row r="4301" spans="2:9" ht="12.75">
      <c r="B4301" s="114" t="str">
        <f>INDEX(SUM!D:D,MATCH(SUM!$F$3,SUM!B:B,0),0)</f>
        <v>P085</v>
      </c>
      <c r="E4301" s="116">
        <v>2020</v>
      </c>
      <c r="F4301" s="112" t="s">
        <v>10468</v>
      </c>
      <c r="G4301" s="117" t="s">
        <v>16768</v>
      </c>
      <c r="H4301" s="114" t="s">
        <v>6744</v>
      </c>
      <c r="I4301" s="113">
        <f>'21'!N61</f>
        <v>0</v>
      </c>
    </row>
    <row r="4302" spans="2:9" ht="12.75">
      <c r="B4302" s="114" t="str">
        <f>INDEX(SUM!D:D,MATCH(SUM!$F$3,SUM!B:B,0),0)</f>
        <v>P085</v>
      </c>
      <c r="E4302" s="116">
        <v>2020</v>
      </c>
      <c r="F4302" s="112" t="s">
        <v>10469</v>
      </c>
      <c r="G4302" s="117" t="s">
        <v>16769</v>
      </c>
      <c r="H4302" s="114" t="s">
        <v>6744</v>
      </c>
      <c r="I4302" s="113">
        <f>'21'!N62</f>
        <v>0</v>
      </c>
    </row>
    <row r="4303" spans="2:9" ht="12.75">
      <c r="B4303" s="114" t="str">
        <f>INDEX(SUM!D:D,MATCH(SUM!$F$3,SUM!B:B,0),0)</f>
        <v>P085</v>
      </c>
      <c r="E4303" s="116">
        <v>2020</v>
      </c>
      <c r="F4303" s="112" t="s">
        <v>10470</v>
      </c>
      <c r="G4303" s="117" t="s">
        <v>16770</v>
      </c>
      <c r="H4303" s="114" t="s">
        <v>6744</v>
      </c>
      <c r="I4303" s="113">
        <f>'21'!N63</f>
        <v>0</v>
      </c>
    </row>
    <row r="4304" spans="2:9" ht="12.75">
      <c r="B4304" s="114" t="str">
        <f>INDEX(SUM!D:D,MATCH(SUM!$F$3,SUM!B:B,0),0)</f>
        <v>P085</v>
      </c>
      <c r="E4304" s="116">
        <v>2020</v>
      </c>
      <c r="F4304" s="112" t="s">
        <v>10471</v>
      </c>
      <c r="G4304" s="117" t="s">
        <v>16771</v>
      </c>
      <c r="H4304" s="114" t="s">
        <v>6744</v>
      </c>
      <c r="I4304" s="113">
        <f>'21'!N64</f>
        <v>0</v>
      </c>
    </row>
    <row r="4305" spans="2:9" ht="12.75">
      <c r="B4305" s="114" t="str">
        <f>INDEX(SUM!D:D,MATCH(SUM!$F$3,SUM!B:B,0),0)</f>
        <v>P085</v>
      </c>
      <c r="E4305" s="116">
        <v>2020</v>
      </c>
      <c r="F4305" s="112" t="s">
        <v>10472</v>
      </c>
      <c r="G4305" s="117" t="s">
        <v>16772</v>
      </c>
      <c r="H4305" s="114" t="s">
        <v>6744</v>
      </c>
      <c r="I4305" s="113">
        <f>'21'!N65</f>
        <v>0</v>
      </c>
    </row>
    <row r="4306" spans="2:9" ht="12.75">
      <c r="B4306" s="114" t="str">
        <f>INDEX(SUM!D:D,MATCH(SUM!$F$3,SUM!B:B,0),0)</f>
        <v>P085</v>
      </c>
      <c r="E4306" s="116">
        <v>2020</v>
      </c>
      <c r="F4306" s="112" t="s">
        <v>10473</v>
      </c>
      <c r="G4306" s="117" t="s">
        <v>16773</v>
      </c>
      <c r="H4306" s="114" t="s">
        <v>6744</v>
      </c>
      <c r="I4306" s="113">
        <f>'21'!N66</f>
        <v>0</v>
      </c>
    </row>
    <row r="4307" spans="2:9" ht="12.75">
      <c r="B4307" s="114" t="str">
        <f>INDEX(SUM!D:D,MATCH(SUM!$F$3,SUM!B:B,0),0)</f>
        <v>P085</v>
      </c>
      <c r="E4307" s="116">
        <v>2020</v>
      </c>
      <c r="F4307" s="112" t="s">
        <v>10474</v>
      </c>
      <c r="G4307" s="117" t="s">
        <v>16774</v>
      </c>
      <c r="H4307" s="114" t="s">
        <v>6744</v>
      </c>
      <c r="I4307" s="113">
        <f>'21'!N67</f>
        <v>0</v>
      </c>
    </row>
    <row r="4308" spans="2:9" ht="12.75">
      <c r="B4308" s="114" t="str">
        <f>INDEX(SUM!D:D,MATCH(SUM!$F$3,SUM!B:B,0),0)</f>
        <v>P085</v>
      </c>
      <c r="E4308" s="116">
        <v>2020</v>
      </c>
      <c r="F4308" s="112" t="s">
        <v>10475</v>
      </c>
      <c r="G4308" s="117" t="s">
        <v>16775</v>
      </c>
      <c r="H4308" s="114" t="s">
        <v>6744</v>
      </c>
      <c r="I4308" s="113">
        <f>'21'!N68</f>
        <v>0</v>
      </c>
    </row>
    <row r="4309" spans="2:9" ht="12.75">
      <c r="B4309" s="114" t="str">
        <f>INDEX(SUM!D:D,MATCH(SUM!$F$3,SUM!B:B,0),0)</f>
        <v>P085</v>
      </c>
      <c r="E4309" s="116">
        <v>2020</v>
      </c>
      <c r="F4309" s="112" t="s">
        <v>10476</v>
      </c>
      <c r="G4309" s="117" t="s">
        <v>16776</v>
      </c>
      <c r="H4309" s="114" t="s">
        <v>6744</v>
      </c>
      <c r="I4309" s="113">
        <f>'21'!N69</f>
        <v>0</v>
      </c>
    </row>
    <row r="4310" spans="2:9" ht="12.75">
      <c r="B4310" s="114" t="str">
        <f>INDEX(SUM!D:D,MATCH(SUM!$F$3,SUM!B:B,0),0)</f>
        <v>P085</v>
      </c>
      <c r="E4310" s="116">
        <v>2020</v>
      </c>
      <c r="F4310" s="112" t="s">
        <v>10477</v>
      </c>
      <c r="G4310" s="117" t="s">
        <v>16777</v>
      </c>
      <c r="H4310" s="114" t="s">
        <v>6744</v>
      </c>
      <c r="I4310" s="113">
        <f>'21'!N70</f>
        <v>0</v>
      </c>
    </row>
    <row r="4311" spans="2:9" ht="12.75">
      <c r="B4311" s="114" t="str">
        <f>INDEX(SUM!D:D,MATCH(SUM!$F$3,SUM!B:B,0),0)</f>
        <v>P085</v>
      </c>
      <c r="E4311" s="116">
        <v>2020</v>
      </c>
      <c r="F4311" s="112" t="s">
        <v>10478</v>
      </c>
      <c r="G4311" s="117" t="s">
        <v>16778</v>
      </c>
      <c r="H4311" s="114" t="s">
        <v>6744</v>
      </c>
      <c r="I4311" s="113">
        <f>'21'!N71</f>
        <v>0</v>
      </c>
    </row>
    <row r="4312" spans="2:9" ht="12.75">
      <c r="B4312" s="114" t="str">
        <f>INDEX(SUM!D:D,MATCH(SUM!$F$3,SUM!B:B,0),0)</f>
        <v>P085</v>
      </c>
      <c r="E4312" s="116">
        <v>2020</v>
      </c>
      <c r="F4312" s="112" t="s">
        <v>10479</v>
      </c>
      <c r="G4312" s="117" t="s">
        <v>16779</v>
      </c>
      <c r="H4312" s="114" t="s">
        <v>6744</v>
      </c>
      <c r="I4312" s="113">
        <f>'21'!N72</f>
        <v>0</v>
      </c>
    </row>
    <row r="4313" spans="2:9" ht="12.75">
      <c r="B4313" s="114" t="str">
        <f>INDEX(SUM!D:D,MATCH(SUM!$F$3,SUM!B:B,0),0)</f>
        <v>P085</v>
      </c>
      <c r="E4313" s="116">
        <v>2020</v>
      </c>
      <c r="F4313" s="112" t="s">
        <v>10480</v>
      </c>
      <c r="G4313" s="117" t="s">
        <v>16780</v>
      </c>
      <c r="H4313" s="114" t="s">
        <v>6744</v>
      </c>
      <c r="I4313" s="113">
        <f>'21'!N73</f>
        <v>0</v>
      </c>
    </row>
    <row r="4314" spans="2:9" ht="12.75">
      <c r="B4314" s="114" t="str">
        <f>INDEX(SUM!D:D,MATCH(SUM!$F$3,SUM!B:B,0),0)</f>
        <v>P085</v>
      </c>
      <c r="E4314" s="116">
        <v>2020</v>
      </c>
      <c r="F4314" s="112" t="s">
        <v>10481</v>
      </c>
      <c r="G4314" s="117" t="s">
        <v>16781</v>
      </c>
      <c r="H4314" s="114" t="s">
        <v>6744</v>
      </c>
      <c r="I4314" s="113">
        <f>'21'!N74</f>
        <v>0</v>
      </c>
    </row>
    <row r="4315" spans="2:9" ht="12.75">
      <c r="B4315" s="114" t="str">
        <f>INDEX(SUM!D:D,MATCH(SUM!$F$3,SUM!B:B,0),0)</f>
        <v>P085</v>
      </c>
      <c r="E4315" s="116">
        <v>2020</v>
      </c>
      <c r="F4315" s="112" t="s">
        <v>10482</v>
      </c>
      <c r="G4315" s="117" t="s">
        <v>16782</v>
      </c>
      <c r="H4315" s="114" t="s">
        <v>6744</v>
      </c>
      <c r="I4315" s="113">
        <f>'21'!N75</f>
        <v>0</v>
      </c>
    </row>
    <row r="4316" spans="2:9" ht="12.75">
      <c r="B4316" s="114" t="str">
        <f>INDEX(SUM!D:D,MATCH(SUM!$F$3,SUM!B:B,0),0)</f>
        <v>P085</v>
      </c>
      <c r="E4316" s="116">
        <v>2020</v>
      </c>
      <c r="F4316" s="112" t="s">
        <v>10483</v>
      </c>
      <c r="G4316" s="117" t="s">
        <v>16783</v>
      </c>
      <c r="H4316" s="114" t="s">
        <v>6744</v>
      </c>
      <c r="I4316" s="113">
        <f>'21'!N76</f>
        <v>0</v>
      </c>
    </row>
    <row r="4317" spans="2:9" ht="12.75">
      <c r="B4317" s="114" t="str">
        <f>INDEX(SUM!D:D,MATCH(SUM!$F$3,SUM!B:B,0),0)</f>
        <v>P085</v>
      </c>
      <c r="E4317" s="116">
        <v>2020</v>
      </c>
      <c r="F4317" s="112" t="s">
        <v>10484</v>
      </c>
      <c r="G4317" s="117" t="s">
        <v>16784</v>
      </c>
      <c r="H4317" s="114" t="s">
        <v>6744</v>
      </c>
      <c r="I4317" s="113">
        <f>'21'!N77</f>
        <v>0</v>
      </c>
    </row>
    <row r="4318" spans="2:9" ht="12.75">
      <c r="B4318" s="114" t="str">
        <f>INDEX(SUM!D:D,MATCH(SUM!$F$3,SUM!B:B,0),0)</f>
        <v>P085</v>
      </c>
      <c r="E4318" s="116">
        <v>2020</v>
      </c>
      <c r="F4318" s="112" t="s">
        <v>10485</v>
      </c>
      <c r="G4318" s="117" t="s">
        <v>16785</v>
      </c>
      <c r="H4318" s="114" t="s">
        <v>6744</v>
      </c>
      <c r="I4318" s="113">
        <f>'21'!N78</f>
        <v>0</v>
      </c>
    </row>
    <row r="4319" spans="2:9" ht="12.75">
      <c r="B4319" s="114" t="str">
        <f>INDEX(SUM!D:D,MATCH(SUM!$F$3,SUM!B:B,0),0)</f>
        <v>P085</v>
      </c>
      <c r="E4319" s="116">
        <v>2020</v>
      </c>
      <c r="F4319" s="112" t="s">
        <v>10486</v>
      </c>
      <c r="G4319" s="117" t="s">
        <v>16786</v>
      </c>
      <c r="H4319" s="114" t="s">
        <v>6744</v>
      </c>
      <c r="I4319" s="113">
        <f>'21'!N79</f>
        <v>0</v>
      </c>
    </row>
    <row r="4320" spans="2:9" ht="12.75">
      <c r="B4320" s="114" t="str">
        <f>INDEX(SUM!D:D,MATCH(SUM!$F$3,SUM!B:B,0),0)</f>
        <v>P085</v>
      </c>
      <c r="E4320" s="116">
        <v>2020</v>
      </c>
      <c r="F4320" s="112" t="s">
        <v>10487</v>
      </c>
      <c r="G4320" s="117" t="s">
        <v>16787</v>
      </c>
      <c r="H4320" s="114" t="s">
        <v>6744</v>
      </c>
      <c r="I4320" s="113">
        <f>'21'!N80</f>
        <v>0</v>
      </c>
    </row>
    <row r="4321" spans="2:9" ht="12.75">
      <c r="B4321" s="114" t="str">
        <f>INDEX(SUM!D:D,MATCH(SUM!$F$3,SUM!B:B,0),0)</f>
        <v>P085</v>
      </c>
      <c r="E4321" s="116">
        <v>2020</v>
      </c>
      <c r="F4321" s="112" t="s">
        <v>10488</v>
      </c>
      <c r="G4321" s="117" t="s">
        <v>16788</v>
      </c>
      <c r="H4321" s="114" t="s">
        <v>6744</v>
      </c>
      <c r="I4321" s="113">
        <f>'21'!N81</f>
        <v>0</v>
      </c>
    </row>
    <row r="4322" spans="2:9" ht="12.75">
      <c r="B4322" s="114" t="str">
        <f>INDEX(SUM!D:D,MATCH(SUM!$F$3,SUM!B:B,0),0)</f>
        <v>P085</v>
      </c>
      <c r="E4322" s="116">
        <v>2020</v>
      </c>
      <c r="F4322" s="112" t="s">
        <v>10489</v>
      </c>
      <c r="G4322" s="117" t="s">
        <v>16789</v>
      </c>
      <c r="H4322" s="114" t="s">
        <v>6744</v>
      </c>
      <c r="I4322" s="113">
        <f>'21'!N82</f>
        <v>0</v>
      </c>
    </row>
    <row r="4323" spans="2:9" ht="12.75">
      <c r="B4323" s="114" t="str">
        <f>INDEX(SUM!D:D,MATCH(SUM!$F$3,SUM!B:B,0),0)</f>
        <v>P085</v>
      </c>
      <c r="E4323" s="116">
        <v>2020</v>
      </c>
      <c r="F4323" s="112" t="s">
        <v>10490</v>
      </c>
      <c r="G4323" s="117" t="s">
        <v>16790</v>
      </c>
      <c r="H4323" s="114" t="s">
        <v>6744</v>
      </c>
      <c r="I4323" s="113">
        <f>'21'!N83</f>
        <v>0</v>
      </c>
    </row>
    <row r="4324" spans="2:9" ht="12.75">
      <c r="B4324" s="114" t="str">
        <f>INDEX(SUM!D:D,MATCH(SUM!$F$3,SUM!B:B,0),0)</f>
        <v>P085</v>
      </c>
      <c r="E4324" s="116">
        <v>2020</v>
      </c>
      <c r="F4324" s="112" t="s">
        <v>10491</v>
      </c>
      <c r="G4324" s="117" t="s">
        <v>16791</v>
      </c>
      <c r="H4324" s="114" t="s">
        <v>6744</v>
      </c>
      <c r="I4324" s="113">
        <f>'21'!N84</f>
        <v>0</v>
      </c>
    </row>
    <row r="4325" spans="2:9" ht="12.75">
      <c r="B4325" s="114" t="str">
        <f>INDEX(SUM!D:D,MATCH(SUM!$F$3,SUM!B:B,0),0)</f>
        <v>P085</v>
      </c>
      <c r="E4325" s="116">
        <v>2020</v>
      </c>
      <c r="F4325" s="112" t="s">
        <v>10492</v>
      </c>
      <c r="G4325" s="117" t="s">
        <v>16792</v>
      </c>
      <c r="H4325" s="114" t="s">
        <v>6744</v>
      </c>
      <c r="I4325" s="113">
        <f>'21'!N85</f>
        <v>0</v>
      </c>
    </row>
    <row r="4326" spans="2:9" ht="12.75">
      <c r="B4326" s="114" t="str">
        <f>INDEX(SUM!D:D,MATCH(SUM!$F$3,SUM!B:B,0),0)</f>
        <v>P085</v>
      </c>
      <c r="E4326" s="116">
        <v>2020</v>
      </c>
      <c r="F4326" s="112" t="s">
        <v>10493</v>
      </c>
      <c r="G4326" s="117" t="s">
        <v>16793</v>
      </c>
      <c r="H4326" s="114" t="s">
        <v>6744</v>
      </c>
      <c r="I4326" s="113">
        <f>'21'!N86</f>
        <v>0</v>
      </c>
    </row>
    <row r="4327" spans="2:9" ht="12.75">
      <c r="B4327" s="114" t="str">
        <f>INDEX(SUM!D:D,MATCH(SUM!$F$3,SUM!B:B,0),0)</f>
        <v>P085</v>
      </c>
      <c r="E4327" s="116">
        <v>2020</v>
      </c>
      <c r="F4327" s="112" t="s">
        <v>10494</v>
      </c>
      <c r="G4327" s="117" t="s">
        <v>16794</v>
      </c>
      <c r="H4327" s="114" t="s">
        <v>6744</v>
      </c>
      <c r="I4327" s="113">
        <f>'21'!N87</f>
        <v>0</v>
      </c>
    </row>
    <row r="4328" spans="2:9" ht="12.75">
      <c r="B4328" s="114" t="str">
        <f>INDEX(SUM!D:D,MATCH(SUM!$F$3,SUM!B:B,0),0)</f>
        <v>P085</v>
      </c>
      <c r="E4328" s="116">
        <v>2020</v>
      </c>
      <c r="F4328" s="112" t="s">
        <v>10495</v>
      </c>
      <c r="G4328" s="117" t="s">
        <v>16795</v>
      </c>
      <c r="H4328" s="114" t="s">
        <v>6744</v>
      </c>
      <c r="I4328" s="113">
        <f>'21'!N88</f>
        <v>0</v>
      </c>
    </row>
    <row r="4329" spans="2:9" ht="12.75">
      <c r="B4329" s="114" t="str">
        <f>INDEX(SUM!D:D,MATCH(SUM!$F$3,SUM!B:B,0),0)</f>
        <v>P085</v>
      </c>
      <c r="E4329" s="116">
        <v>2020</v>
      </c>
      <c r="F4329" s="112" t="s">
        <v>10496</v>
      </c>
      <c r="G4329" s="117" t="s">
        <v>16796</v>
      </c>
      <c r="H4329" s="114" t="s">
        <v>6744</v>
      </c>
      <c r="I4329" s="113">
        <f>'21'!N89</f>
        <v>0</v>
      </c>
    </row>
    <row r="4330" spans="2:9" ht="12.75">
      <c r="B4330" s="114" t="str">
        <f>INDEX(SUM!D:D,MATCH(SUM!$F$3,SUM!B:B,0),0)</f>
        <v>P085</v>
      </c>
      <c r="E4330" s="116">
        <v>2020</v>
      </c>
      <c r="F4330" s="112" t="s">
        <v>10497</v>
      </c>
      <c r="G4330" s="117" t="s">
        <v>16797</v>
      </c>
      <c r="H4330" s="114" t="s">
        <v>6744</v>
      </c>
      <c r="I4330" s="113">
        <f>'21'!N90</f>
        <v>0</v>
      </c>
    </row>
    <row r="4331" spans="2:9" ht="12.75">
      <c r="B4331" s="114" t="str">
        <f>INDEX(SUM!D:D,MATCH(SUM!$F$3,SUM!B:B,0),0)</f>
        <v>P085</v>
      </c>
      <c r="E4331" s="116">
        <v>2020</v>
      </c>
      <c r="F4331" s="112" t="s">
        <v>10498</v>
      </c>
      <c r="G4331" s="117" t="s">
        <v>16798</v>
      </c>
      <c r="H4331" s="114" t="s">
        <v>6744</v>
      </c>
      <c r="I4331" s="113">
        <f>'21'!N91</f>
        <v>0</v>
      </c>
    </row>
    <row r="4332" spans="2:9" ht="12.75">
      <c r="B4332" s="114" t="str">
        <f>INDEX(SUM!D:D,MATCH(SUM!$F$3,SUM!B:B,0),0)</f>
        <v>P085</v>
      </c>
      <c r="E4332" s="116">
        <v>2020</v>
      </c>
      <c r="F4332" s="112" t="s">
        <v>10499</v>
      </c>
      <c r="G4332" s="117" t="s">
        <v>16799</v>
      </c>
      <c r="H4332" s="114" t="s">
        <v>6744</v>
      </c>
      <c r="I4332" s="113">
        <f>'21'!N92</f>
        <v>0</v>
      </c>
    </row>
    <row r="4333" spans="2:9" ht="12.75">
      <c r="B4333" s="114" t="str">
        <f>INDEX(SUM!D:D,MATCH(SUM!$F$3,SUM!B:B,0),0)</f>
        <v>P085</v>
      </c>
      <c r="E4333" s="116">
        <v>2020</v>
      </c>
      <c r="F4333" s="112" t="s">
        <v>10500</v>
      </c>
      <c r="G4333" s="117" t="s">
        <v>16800</v>
      </c>
      <c r="H4333" s="114" t="s">
        <v>6744</v>
      </c>
      <c r="I4333" s="113">
        <f>'21'!N93</f>
        <v>0</v>
      </c>
    </row>
    <row r="4334" spans="2:9" ht="12.75">
      <c r="B4334" s="114" t="str">
        <f>INDEX(SUM!D:D,MATCH(SUM!$F$3,SUM!B:B,0),0)</f>
        <v>P085</v>
      </c>
      <c r="E4334" s="116">
        <v>2020</v>
      </c>
      <c r="F4334" s="112" t="s">
        <v>10501</v>
      </c>
      <c r="G4334" s="117" t="s">
        <v>16801</v>
      </c>
      <c r="H4334" s="114" t="s">
        <v>6744</v>
      </c>
      <c r="I4334" s="113">
        <f>'21'!N94</f>
        <v>0</v>
      </c>
    </row>
    <row r="4335" spans="2:9" ht="12.75">
      <c r="B4335" s="114" t="str">
        <f>INDEX(SUM!D:D,MATCH(SUM!$F$3,SUM!B:B,0),0)</f>
        <v>P085</v>
      </c>
      <c r="E4335" s="116">
        <v>2020</v>
      </c>
      <c r="F4335" s="112" t="s">
        <v>10502</v>
      </c>
      <c r="G4335" s="117" t="s">
        <v>16802</v>
      </c>
      <c r="H4335" s="114" t="s">
        <v>6744</v>
      </c>
      <c r="I4335" s="113">
        <f>'21'!N95</f>
        <v>0</v>
      </c>
    </row>
    <row r="4336" spans="2:9" ht="12.75">
      <c r="B4336" s="114" t="str">
        <f>INDEX(SUM!D:D,MATCH(SUM!$F$3,SUM!B:B,0),0)</f>
        <v>P085</v>
      </c>
      <c r="E4336" s="116">
        <v>2020</v>
      </c>
      <c r="F4336" s="112" t="s">
        <v>10503</v>
      </c>
      <c r="G4336" s="117" t="s">
        <v>16803</v>
      </c>
      <c r="H4336" s="114" t="s">
        <v>6744</v>
      </c>
      <c r="I4336" s="113">
        <f>'21'!N96</f>
        <v>0</v>
      </c>
    </row>
    <row r="4337" spans="2:9" ht="12.75">
      <c r="B4337" s="114" t="str">
        <f>INDEX(SUM!D:D,MATCH(SUM!$F$3,SUM!B:B,0),0)</f>
        <v>P085</v>
      </c>
      <c r="E4337" s="116">
        <v>2020</v>
      </c>
      <c r="F4337" s="112" t="s">
        <v>10504</v>
      </c>
      <c r="G4337" s="117" t="s">
        <v>16804</v>
      </c>
      <c r="H4337" s="114" t="s">
        <v>6744</v>
      </c>
      <c r="I4337" s="113">
        <f>'21'!N97</f>
        <v>0</v>
      </c>
    </row>
    <row r="4338" spans="2:9" ht="12.75">
      <c r="B4338" s="114" t="str">
        <f>INDEX(SUM!D:D,MATCH(SUM!$F$3,SUM!B:B,0),0)</f>
        <v>P085</v>
      </c>
      <c r="E4338" s="116">
        <v>2020</v>
      </c>
      <c r="F4338" s="112" t="s">
        <v>10505</v>
      </c>
      <c r="G4338" s="117" t="s">
        <v>16805</v>
      </c>
      <c r="H4338" s="114" t="s">
        <v>6744</v>
      </c>
      <c r="I4338" s="113">
        <f>'21'!N98</f>
        <v>0</v>
      </c>
    </row>
    <row r="4339" spans="2:9" ht="12.75">
      <c r="B4339" s="114" t="str">
        <f>INDEX(SUM!D:D,MATCH(SUM!$F$3,SUM!B:B,0),0)</f>
        <v>P085</v>
      </c>
      <c r="E4339" s="116">
        <v>2020</v>
      </c>
      <c r="F4339" s="112" t="s">
        <v>10506</v>
      </c>
      <c r="G4339" s="117" t="s">
        <v>16806</v>
      </c>
      <c r="H4339" s="114" t="s">
        <v>6744</v>
      </c>
      <c r="I4339" s="113">
        <f>'21'!N99</f>
        <v>0</v>
      </c>
    </row>
    <row r="4340" spans="2:9" ht="12.75">
      <c r="B4340" s="114" t="str">
        <f>INDEX(SUM!D:D,MATCH(SUM!$F$3,SUM!B:B,0),0)</f>
        <v>P085</v>
      </c>
      <c r="E4340" s="116">
        <v>2020</v>
      </c>
      <c r="F4340" s="112" t="s">
        <v>10507</v>
      </c>
      <c r="G4340" s="117" t="s">
        <v>16807</v>
      </c>
      <c r="H4340" s="114" t="s">
        <v>6744</v>
      </c>
      <c r="I4340" s="113">
        <f>'21'!N100</f>
        <v>0</v>
      </c>
    </row>
    <row r="4341" spans="2:9" ht="12.75">
      <c r="B4341" s="114" t="str">
        <f>INDEX(SUM!D:D,MATCH(SUM!$F$3,SUM!B:B,0),0)</f>
        <v>P085</v>
      </c>
      <c r="E4341" s="116">
        <v>2020</v>
      </c>
      <c r="F4341" s="112" t="s">
        <v>10508</v>
      </c>
      <c r="G4341" s="117" t="s">
        <v>16808</v>
      </c>
      <c r="H4341" s="114" t="s">
        <v>6745</v>
      </c>
      <c r="I4341" s="113">
        <f>'21'!O11</f>
        <v>81</v>
      </c>
    </row>
    <row r="4342" spans="2:9" ht="12.75">
      <c r="B4342" s="114" t="str">
        <f>INDEX(SUM!D:D,MATCH(SUM!$F$3,SUM!B:B,0),0)</f>
        <v>P085</v>
      </c>
      <c r="E4342" s="116">
        <v>2020</v>
      </c>
      <c r="F4342" s="112" t="s">
        <v>10509</v>
      </c>
      <c r="G4342" s="117" t="s">
        <v>16809</v>
      </c>
      <c r="H4342" s="114" t="s">
        <v>6745</v>
      </c>
      <c r="I4342" s="113">
        <f>'21'!O12</f>
        <v>0</v>
      </c>
    </row>
    <row r="4343" spans="2:9" ht="12.75">
      <c r="B4343" s="114" t="str">
        <f>INDEX(SUM!D:D,MATCH(SUM!$F$3,SUM!B:B,0),0)</f>
        <v>P085</v>
      </c>
      <c r="E4343" s="116">
        <v>2020</v>
      </c>
      <c r="F4343" s="112" t="s">
        <v>10510</v>
      </c>
      <c r="G4343" s="117" t="s">
        <v>16810</v>
      </c>
      <c r="H4343" s="114" t="s">
        <v>6745</v>
      </c>
      <c r="I4343" s="113">
        <f>'21'!O13</f>
        <v>0</v>
      </c>
    </row>
    <row r="4344" spans="2:9" ht="12.75">
      <c r="B4344" s="114" t="str">
        <f>INDEX(SUM!D:D,MATCH(SUM!$F$3,SUM!B:B,0),0)</f>
        <v>P085</v>
      </c>
      <c r="E4344" s="116">
        <v>2020</v>
      </c>
      <c r="F4344" s="112" t="s">
        <v>10511</v>
      </c>
      <c r="G4344" s="117" t="s">
        <v>16811</v>
      </c>
      <c r="H4344" s="114" t="s">
        <v>6745</v>
      </c>
      <c r="I4344" s="113">
        <f>'21'!O14</f>
        <v>0</v>
      </c>
    </row>
    <row r="4345" spans="2:9" ht="12.75">
      <c r="B4345" s="114" t="str">
        <f>INDEX(SUM!D:D,MATCH(SUM!$F$3,SUM!B:B,0),0)</f>
        <v>P085</v>
      </c>
      <c r="E4345" s="116">
        <v>2020</v>
      </c>
      <c r="F4345" s="112" t="s">
        <v>10512</v>
      </c>
      <c r="G4345" s="117" t="s">
        <v>16812</v>
      </c>
      <c r="H4345" s="114" t="s">
        <v>6745</v>
      </c>
      <c r="I4345" s="113">
        <f>'21'!O15</f>
        <v>0</v>
      </c>
    </row>
    <row r="4346" spans="2:9" ht="12.75">
      <c r="B4346" s="114" t="str">
        <f>INDEX(SUM!D:D,MATCH(SUM!$F$3,SUM!B:B,0),0)</f>
        <v>P085</v>
      </c>
      <c r="E4346" s="116">
        <v>2020</v>
      </c>
      <c r="F4346" s="112" t="s">
        <v>10513</v>
      </c>
      <c r="G4346" s="117" t="s">
        <v>16813</v>
      </c>
      <c r="H4346" s="114" t="s">
        <v>6745</v>
      </c>
      <c r="I4346" s="113">
        <f>'21'!O16</f>
        <v>0</v>
      </c>
    </row>
    <row r="4347" spans="2:9" ht="12.75">
      <c r="B4347" s="114" t="str">
        <f>INDEX(SUM!D:D,MATCH(SUM!$F$3,SUM!B:B,0),0)</f>
        <v>P085</v>
      </c>
      <c r="E4347" s="116">
        <v>2020</v>
      </c>
      <c r="F4347" s="112" t="s">
        <v>10514</v>
      </c>
      <c r="G4347" s="117" t="s">
        <v>16814</v>
      </c>
      <c r="H4347" s="114" t="s">
        <v>6745</v>
      </c>
      <c r="I4347" s="113">
        <f>'21'!O17</f>
        <v>0</v>
      </c>
    </row>
    <row r="4348" spans="2:9" ht="12.75">
      <c r="B4348" s="114" t="str">
        <f>INDEX(SUM!D:D,MATCH(SUM!$F$3,SUM!B:B,0),0)</f>
        <v>P085</v>
      </c>
      <c r="E4348" s="116">
        <v>2020</v>
      </c>
      <c r="F4348" s="112" t="s">
        <v>10515</v>
      </c>
      <c r="G4348" s="117" t="s">
        <v>16815</v>
      </c>
      <c r="H4348" s="114" t="s">
        <v>6745</v>
      </c>
      <c r="I4348" s="113">
        <f>'21'!O18</f>
        <v>0</v>
      </c>
    </row>
    <row r="4349" spans="2:9" ht="12.75">
      <c r="B4349" s="114" t="str">
        <f>INDEX(SUM!D:D,MATCH(SUM!$F$3,SUM!B:B,0),0)</f>
        <v>P085</v>
      </c>
      <c r="E4349" s="116">
        <v>2020</v>
      </c>
      <c r="F4349" s="112" t="s">
        <v>10516</v>
      </c>
      <c r="G4349" s="117" t="s">
        <v>16816</v>
      </c>
      <c r="H4349" s="114" t="s">
        <v>6745</v>
      </c>
      <c r="I4349" s="113">
        <f>'21'!O19</f>
        <v>0</v>
      </c>
    </row>
    <row r="4350" spans="2:9" ht="12.75">
      <c r="B4350" s="114" t="str">
        <f>INDEX(SUM!D:D,MATCH(SUM!$F$3,SUM!B:B,0),0)</f>
        <v>P085</v>
      </c>
      <c r="E4350" s="116">
        <v>2020</v>
      </c>
      <c r="F4350" s="112" t="s">
        <v>10517</v>
      </c>
      <c r="G4350" s="117" t="s">
        <v>16817</v>
      </c>
      <c r="H4350" s="114" t="s">
        <v>6745</v>
      </c>
      <c r="I4350" s="113">
        <f>'21'!O20</f>
        <v>0</v>
      </c>
    </row>
    <row r="4351" spans="2:9" ht="12.75">
      <c r="B4351" s="114" t="str">
        <f>INDEX(SUM!D:D,MATCH(SUM!$F$3,SUM!B:B,0),0)</f>
        <v>P085</v>
      </c>
      <c r="E4351" s="116">
        <v>2020</v>
      </c>
      <c r="F4351" s="112" t="s">
        <v>10518</v>
      </c>
      <c r="G4351" s="117" t="s">
        <v>16818</v>
      </c>
      <c r="H4351" s="114" t="s">
        <v>6745</v>
      </c>
      <c r="I4351" s="113">
        <f>'21'!O21</f>
        <v>0</v>
      </c>
    </row>
    <row r="4352" spans="2:9" ht="12.75">
      <c r="B4352" s="114" t="str">
        <f>INDEX(SUM!D:D,MATCH(SUM!$F$3,SUM!B:B,0),0)</f>
        <v>P085</v>
      </c>
      <c r="E4352" s="116">
        <v>2020</v>
      </c>
      <c r="F4352" s="112" t="s">
        <v>10519</v>
      </c>
      <c r="G4352" s="117" t="s">
        <v>16819</v>
      </c>
      <c r="H4352" s="114" t="s">
        <v>6745</v>
      </c>
      <c r="I4352" s="113">
        <f>'21'!O22</f>
        <v>0</v>
      </c>
    </row>
    <row r="4353" spans="2:9" ht="12.75">
      <c r="B4353" s="114" t="str">
        <f>INDEX(SUM!D:D,MATCH(SUM!$F$3,SUM!B:B,0),0)</f>
        <v>P085</v>
      </c>
      <c r="E4353" s="116">
        <v>2020</v>
      </c>
      <c r="F4353" s="112" t="s">
        <v>10520</v>
      </c>
      <c r="G4353" s="117" t="s">
        <v>16820</v>
      </c>
      <c r="H4353" s="114" t="s">
        <v>6745</v>
      </c>
      <c r="I4353" s="113">
        <f>'21'!O23</f>
        <v>0</v>
      </c>
    </row>
    <row r="4354" spans="2:9" ht="12.75">
      <c r="B4354" s="114" t="str">
        <f>INDEX(SUM!D:D,MATCH(SUM!$F$3,SUM!B:B,0),0)</f>
        <v>P085</v>
      </c>
      <c r="E4354" s="116">
        <v>2020</v>
      </c>
      <c r="F4354" s="112" t="s">
        <v>10521</v>
      </c>
      <c r="G4354" s="117" t="s">
        <v>16821</v>
      </c>
      <c r="H4354" s="114" t="s">
        <v>6745</v>
      </c>
      <c r="I4354" s="113">
        <f>'21'!O24</f>
        <v>0</v>
      </c>
    </row>
    <row r="4355" spans="2:9" ht="12.75">
      <c r="B4355" s="114" t="str">
        <f>INDEX(SUM!D:D,MATCH(SUM!$F$3,SUM!B:B,0),0)</f>
        <v>P085</v>
      </c>
      <c r="E4355" s="116">
        <v>2020</v>
      </c>
      <c r="F4355" s="112" t="s">
        <v>10522</v>
      </c>
      <c r="G4355" s="117" t="s">
        <v>16822</v>
      </c>
      <c r="H4355" s="114" t="s">
        <v>6745</v>
      </c>
      <c r="I4355" s="113">
        <f>'21'!O25</f>
        <v>0</v>
      </c>
    </row>
    <row r="4356" spans="2:9" ht="12.75">
      <c r="B4356" s="114" t="str">
        <f>INDEX(SUM!D:D,MATCH(SUM!$F$3,SUM!B:B,0),0)</f>
        <v>P085</v>
      </c>
      <c r="E4356" s="116">
        <v>2020</v>
      </c>
      <c r="F4356" s="112" t="s">
        <v>10523</v>
      </c>
      <c r="G4356" s="117" t="s">
        <v>16823</v>
      </c>
      <c r="H4356" s="114" t="s">
        <v>6745</v>
      </c>
      <c r="I4356" s="113">
        <f>'21'!O26</f>
        <v>0</v>
      </c>
    </row>
    <row r="4357" spans="2:9" ht="12.75">
      <c r="B4357" s="114" t="str">
        <f>INDEX(SUM!D:D,MATCH(SUM!$F$3,SUM!B:B,0),0)</f>
        <v>P085</v>
      </c>
      <c r="E4357" s="116">
        <v>2020</v>
      </c>
      <c r="F4357" s="112" t="s">
        <v>10524</v>
      </c>
      <c r="G4357" s="117" t="s">
        <v>16824</v>
      </c>
      <c r="H4357" s="114" t="s">
        <v>6745</v>
      </c>
      <c r="I4357" s="113">
        <f>'21'!O27</f>
        <v>0</v>
      </c>
    </row>
    <row r="4358" spans="2:9" ht="12.75">
      <c r="B4358" s="114" t="str">
        <f>INDEX(SUM!D:D,MATCH(SUM!$F$3,SUM!B:B,0),0)</f>
        <v>P085</v>
      </c>
      <c r="E4358" s="116">
        <v>2020</v>
      </c>
      <c r="F4358" s="112" t="s">
        <v>10525</v>
      </c>
      <c r="G4358" s="117" t="s">
        <v>16825</v>
      </c>
      <c r="H4358" s="114" t="s">
        <v>6745</v>
      </c>
      <c r="I4358" s="113">
        <f>'21'!O28</f>
        <v>0</v>
      </c>
    </row>
    <row r="4359" spans="2:9" ht="12.75">
      <c r="B4359" s="114" t="str">
        <f>INDEX(SUM!D:D,MATCH(SUM!$F$3,SUM!B:B,0),0)</f>
        <v>P085</v>
      </c>
      <c r="E4359" s="116">
        <v>2020</v>
      </c>
      <c r="F4359" s="112" t="s">
        <v>10526</v>
      </c>
      <c r="G4359" s="117" t="s">
        <v>16826</v>
      </c>
      <c r="H4359" s="114" t="s">
        <v>6745</v>
      </c>
      <c r="I4359" s="113">
        <f>'21'!O29</f>
        <v>0</v>
      </c>
    </row>
    <row r="4360" spans="2:9" ht="12.75">
      <c r="B4360" s="114" t="str">
        <f>INDEX(SUM!D:D,MATCH(SUM!$F$3,SUM!B:B,0),0)</f>
        <v>P085</v>
      </c>
      <c r="E4360" s="116">
        <v>2020</v>
      </c>
      <c r="F4360" s="112" t="s">
        <v>10527</v>
      </c>
      <c r="G4360" s="117" t="s">
        <v>16827</v>
      </c>
      <c r="H4360" s="114" t="s">
        <v>6745</v>
      </c>
      <c r="I4360" s="113">
        <f>'21'!O30</f>
        <v>0</v>
      </c>
    </row>
    <row r="4361" spans="2:9" ht="12.75">
      <c r="B4361" s="114" t="str">
        <f>INDEX(SUM!D:D,MATCH(SUM!$F$3,SUM!B:B,0),0)</f>
        <v>P085</v>
      </c>
      <c r="E4361" s="116">
        <v>2020</v>
      </c>
      <c r="F4361" s="112" t="s">
        <v>10528</v>
      </c>
      <c r="G4361" s="117" t="s">
        <v>16828</v>
      </c>
      <c r="H4361" s="114" t="s">
        <v>6745</v>
      </c>
      <c r="I4361" s="113">
        <f>'21'!O31</f>
        <v>0</v>
      </c>
    </row>
    <row r="4362" spans="2:9" ht="12.75">
      <c r="B4362" s="114" t="str">
        <f>INDEX(SUM!D:D,MATCH(SUM!$F$3,SUM!B:B,0),0)</f>
        <v>P085</v>
      </c>
      <c r="E4362" s="116">
        <v>2020</v>
      </c>
      <c r="F4362" s="112" t="s">
        <v>10529</v>
      </c>
      <c r="G4362" s="117" t="s">
        <v>16829</v>
      </c>
      <c r="H4362" s="114" t="s">
        <v>6745</v>
      </c>
      <c r="I4362" s="113">
        <f>'21'!O32</f>
        <v>0</v>
      </c>
    </row>
    <row r="4363" spans="2:9" ht="12.75">
      <c r="B4363" s="114" t="str">
        <f>INDEX(SUM!D:D,MATCH(SUM!$F$3,SUM!B:B,0),0)</f>
        <v>P085</v>
      </c>
      <c r="E4363" s="116">
        <v>2020</v>
      </c>
      <c r="F4363" s="112" t="s">
        <v>10530</v>
      </c>
      <c r="G4363" s="117" t="s">
        <v>16830</v>
      </c>
      <c r="H4363" s="114" t="s">
        <v>6745</v>
      </c>
      <c r="I4363" s="113">
        <f>'21'!O33</f>
        <v>0</v>
      </c>
    </row>
    <row r="4364" spans="2:9" ht="12.75">
      <c r="B4364" s="114" t="str">
        <f>INDEX(SUM!D:D,MATCH(SUM!$F$3,SUM!B:B,0),0)</f>
        <v>P085</v>
      </c>
      <c r="E4364" s="116">
        <v>2020</v>
      </c>
      <c r="F4364" s="112" t="s">
        <v>10531</v>
      </c>
      <c r="G4364" s="117" t="s">
        <v>16831</v>
      </c>
      <c r="H4364" s="114" t="s">
        <v>6745</v>
      </c>
      <c r="I4364" s="113">
        <f>'21'!O34</f>
        <v>0</v>
      </c>
    </row>
    <row r="4365" spans="2:9" ht="12.75">
      <c r="B4365" s="114" t="str">
        <f>INDEX(SUM!D:D,MATCH(SUM!$F$3,SUM!B:B,0),0)</f>
        <v>P085</v>
      </c>
      <c r="E4365" s="116">
        <v>2020</v>
      </c>
      <c r="F4365" s="112" t="s">
        <v>10532</v>
      </c>
      <c r="G4365" s="117" t="s">
        <v>16832</v>
      </c>
      <c r="H4365" s="114" t="s">
        <v>6745</v>
      </c>
      <c r="I4365" s="113">
        <f>'21'!O35</f>
        <v>0</v>
      </c>
    </row>
    <row r="4366" spans="2:9" ht="12.75">
      <c r="B4366" s="114" t="str">
        <f>INDEX(SUM!D:D,MATCH(SUM!$F$3,SUM!B:B,0),0)</f>
        <v>P085</v>
      </c>
      <c r="E4366" s="116">
        <v>2020</v>
      </c>
      <c r="F4366" s="112" t="s">
        <v>10533</v>
      </c>
      <c r="G4366" s="117" t="s">
        <v>16833</v>
      </c>
      <c r="H4366" s="114" t="s">
        <v>6745</v>
      </c>
      <c r="I4366" s="113">
        <f>'21'!O36</f>
        <v>0</v>
      </c>
    </row>
    <row r="4367" spans="2:9" ht="12.75">
      <c r="B4367" s="114" t="str">
        <f>INDEX(SUM!D:D,MATCH(SUM!$F$3,SUM!B:B,0),0)</f>
        <v>P085</v>
      </c>
      <c r="E4367" s="116">
        <v>2020</v>
      </c>
      <c r="F4367" s="112" t="s">
        <v>10534</v>
      </c>
      <c r="G4367" s="117" t="s">
        <v>16834</v>
      </c>
      <c r="H4367" s="114" t="s">
        <v>6745</v>
      </c>
      <c r="I4367" s="113">
        <f>'21'!O37</f>
        <v>0</v>
      </c>
    </row>
    <row r="4368" spans="2:9" ht="12.75">
      <c r="B4368" s="114" t="str">
        <f>INDEX(SUM!D:D,MATCH(SUM!$F$3,SUM!B:B,0),0)</f>
        <v>P085</v>
      </c>
      <c r="E4368" s="116">
        <v>2020</v>
      </c>
      <c r="F4368" s="112" t="s">
        <v>10535</v>
      </c>
      <c r="G4368" s="117" t="s">
        <v>16835</v>
      </c>
      <c r="H4368" s="114" t="s">
        <v>6745</v>
      </c>
      <c r="I4368" s="113">
        <f>'21'!O38</f>
        <v>0</v>
      </c>
    </row>
    <row r="4369" spans="2:9" ht="12.75">
      <c r="B4369" s="114" t="str">
        <f>INDEX(SUM!D:D,MATCH(SUM!$F$3,SUM!B:B,0),0)</f>
        <v>P085</v>
      </c>
      <c r="E4369" s="116">
        <v>2020</v>
      </c>
      <c r="F4369" s="112" t="s">
        <v>10536</v>
      </c>
      <c r="G4369" s="117" t="s">
        <v>16836</v>
      </c>
      <c r="H4369" s="114" t="s">
        <v>6745</v>
      </c>
      <c r="I4369" s="113">
        <f>'21'!O39</f>
        <v>0</v>
      </c>
    </row>
    <row r="4370" spans="2:9" ht="12.75">
      <c r="B4370" s="114" t="str">
        <f>INDEX(SUM!D:D,MATCH(SUM!$F$3,SUM!B:B,0),0)</f>
        <v>P085</v>
      </c>
      <c r="E4370" s="116">
        <v>2020</v>
      </c>
      <c r="F4370" s="112" t="s">
        <v>10537</v>
      </c>
      <c r="G4370" s="117" t="s">
        <v>16837</v>
      </c>
      <c r="H4370" s="114" t="s">
        <v>6745</v>
      </c>
      <c r="I4370" s="113">
        <f>'21'!O40</f>
        <v>0</v>
      </c>
    </row>
    <row r="4371" spans="2:9" ht="12.75">
      <c r="B4371" s="114" t="str">
        <f>INDEX(SUM!D:D,MATCH(SUM!$F$3,SUM!B:B,0),0)</f>
        <v>P085</v>
      </c>
      <c r="E4371" s="116">
        <v>2020</v>
      </c>
      <c r="F4371" s="112" t="s">
        <v>10538</v>
      </c>
      <c r="G4371" s="117" t="s">
        <v>16838</v>
      </c>
      <c r="H4371" s="114" t="s">
        <v>6745</v>
      </c>
      <c r="I4371" s="113">
        <f>'21'!O41</f>
        <v>0</v>
      </c>
    </row>
    <row r="4372" spans="2:9" ht="12.75">
      <c r="B4372" s="114" t="str">
        <f>INDEX(SUM!D:D,MATCH(SUM!$F$3,SUM!B:B,0),0)</f>
        <v>P085</v>
      </c>
      <c r="E4372" s="116">
        <v>2020</v>
      </c>
      <c r="F4372" s="112" t="s">
        <v>10539</v>
      </c>
      <c r="G4372" s="117" t="s">
        <v>16839</v>
      </c>
      <c r="H4372" s="114" t="s">
        <v>6745</v>
      </c>
      <c r="I4372" s="113">
        <f>'21'!O42</f>
        <v>0</v>
      </c>
    </row>
    <row r="4373" spans="2:9" ht="12.75">
      <c r="B4373" s="114" t="str">
        <f>INDEX(SUM!D:D,MATCH(SUM!$F$3,SUM!B:B,0),0)</f>
        <v>P085</v>
      </c>
      <c r="E4373" s="116">
        <v>2020</v>
      </c>
      <c r="F4373" s="112" t="s">
        <v>10540</v>
      </c>
      <c r="G4373" s="117" t="s">
        <v>16840</v>
      </c>
      <c r="H4373" s="114" t="s">
        <v>6745</v>
      </c>
      <c r="I4373" s="113">
        <f>'21'!O43</f>
        <v>0</v>
      </c>
    </row>
    <row r="4374" spans="2:9" ht="12.75">
      <c r="B4374" s="114" t="str">
        <f>INDEX(SUM!D:D,MATCH(SUM!$F$3,SUM!B:B,0),0)</f>
        <v>P085</v>
      </c>
      <c r="E4374" s="116">
        <v>2020</v>
      </c>
      <c r="F4374" s="112" t="s">
        <v>10541</v>
      </c>
      <c r="G4374" s="117" t="s">
        <v>16841</v>
      </c>
      <c r="H4374" s="114" t="s">
        <v>6745</v>
      </c>
      <c r="I4374" s="113">
        <f>'21'!O44</f>
        <v>0</v>
      </c>
    </row>
    <row r="4375" spans="2:9" ht="12.75">
      <c r="B4375" s="114" t="str">
        <f>INDEX(SUM!D:D,MATCH(SUM!$F$3,SUM!B:B,0),0)</f>
        <v>P085</v>
      </c>
      <c r="E4375" s="116">
        <v>2020</v>
      </c>
      <c r="F4375" s="112" t="s">
        <v>10542</v>
      </c>
      <c r="G4375" s="117" t="s">
        <v>16842</v>
      </c>
      <c r="H4375" s="114" t="s">
        <v>6745</v>
      </c>
      <c r="I4375" s="113">
        <f>'21'!O45</f>
        <v>0</v>
      </c>
    </row>
    <row r="4376" spans="2:9" ht="12.75">
      <c r="B4376" s="114" t="str">
        <f>INDEX(SUM!D:D,MATCH(SUM!$F$3,SUM!B:B,0),0)</f>
        <v>P085</v>
      </c>
      <c r="E4376" s="116">
        <v>2020</v>
      </c>
      <c r="F4376" s="112" t="s">
        <v>10543</v>
      </c>
      <c r="G4376" s="117" t="s">
        <v>16843</v>
      </c>
      <c r="H4376" s="114" t="s">
        <v>6745</v>
      </c>
      <c r="I4376" s="113">
        <f>'21'!O46</f>
        <v>0</v>
      </c>
    </row>
    <row r="4377" spans="2:9" ht="12.75">
      <c r="B4377" s="114" t="str">
        <f>INDEX(SUM!D:D,MATCH(SUM!$F$3,SUM!B:B,0),0)</f>
        <v>P085</v>
      </c>
      <c r="E4377" s="116">
        <v>2020</v>
      </c>
      <c r="F4377" s="112" t="s">
        <v>10544</v>
      </c>
      <c r="G4377" s="117" t="s">
        <v>16844</v>
      </c>
      <c r="H4377" s="114" t="s">
        <v>6745</v>
      </c>
      <c r="I4377" s="113">
        <f>'21'!O47</f>
        <v>0</v>
      </c>
    </row>
    <row r="4378" spans="2:9" ht="12.75">
      <c r="B4378" s="114" t="str">
        <f>INDEX(SUM!D:D,MATCH(SUM!$F$3,SUM!B:B,0),0)</f>
        <v>P085</v>
      </c>
      <c r="E4378" s="116">
        <v>2020</v>
      </c>
      <c r="F4378" s="112" t="s">
        <v>10545</v>
      </c>
      <c r="G4378" s="117" t="s">
        <v>16845</v>
      </c>
      <c r="H4378" s="114" t="s">
        <v>6745</v>
      </c>
      <c r="I4378" s="113">
        <f>'21'!O48</f>
        <v>0</v>
      </c>
    </row>
    <row r="4379" spans="2:9" ht="12.75">
      <c r="B4379" s="114" t="str">
        <f>INDEX(SUM!D:D,MATCH(SUM!$F$3,SUM!B:B,0),0)</f>
        <v>P085</v>
      </c>
      <c r="E4379" s="116">
        <v>2020</v>
      </c>
      <c r="F4379" s="112" t="s">
        <v>10546</v>
      </c>
      <c r="G4379" s="117" t="s">
        <v>16846</v>
      </c>
      <c r="H4379" s="114" t="s">
        <v>6745</v>
      </c>
      <c r="I4379" s="113">
        <f>'21'!O49</f>
        <v>0</v>
      </c>
    </row>
    <row r="4380" spans="2:9" ht="12.75">
      <c r="B4380" s="114" t="str">
        <f>INDEX(SUM!D:D,MATCH(SUM!$F$3,SUM!B:B,0),0)</f>
        <v>P085</v>
      </c>
      <c r="E4380" s="116">
        <v>2020</v>
      </c>
      <c r="F4380" s="112" t="s">
        <v>10547</v>
      </c>
      <c r="G4380" s="117" t="s">
        <v>16847</v>
      </c>
      <c r="H4380" s="114" t="s">
        <v>6745</v>
      </c>
      <c r="I4380" s="113">
        <f>'21'!O50</f>
        <v>0</v>
      </c>
    </row>
    <row r="4381" spans="2:9" ht="12.75">
      <c r="B4381" s="114" t="str">
        <f>INDEX(SUM!D:D,MATCH(SUM!$F$3,SUM!B:B,0),0)</f>
        <v>P085</v>
      </c>
      <c r="E4381" s="116">
        <v>2020</v>
      </c>
      <c r="F4381" s="112" t="s">
        <v>10548</v>
      </c>
      <c r="G4381" s="117" t="s">
        <v>16848</v>
      </c>
      <c r="H4381" s="114" t="s">
        <v>6745</v>
      </c>
      <c r="I4381" s="113">
        <f>'21'!O51</f>
        <v>0</v>
      </c>
    </row>
    <row r="4382" spans="2:9" ht="12.75">
      <c r="B4382" s="114" t="str">
        <f>INDEX(SUM!D:D,MATCH(SUM!$F$3,SUM!B:B,0),0)</f>
        <v>P085</v>
      </c>
      <c r="E4382" s="116">
        <v>2020</v>
      </c>
      <c r="F4382" s="112" t="s">
        <v>10549</v>
      </c>
      <c r="G4382" s="117" t="s">
        <v>16849</v>
      </c>
      <c r="H4382" s="114" t="s">
        <v>6745</v>
      </c>
      <c r="I4382" s="113">
        <f>'21'!O52</f>
        <v>0</v>
      </c>
    </row>
    <row r="4383" spans="2:9" ht="12.75">
      <c r="B4383" s="114" t="str">
        <f>INDEX(SUM!D:D,MATCH(SUM!$F$3,SUM!B:B,0),0)</f>
        <v>P085</v>
      </c>
      <c r="E4383" s="116">
        <v>2020</v>
      </c>
      <c r="F4383" s="112" t="s">
        <v>10550</v>
      </c>
      <c r="G4383" s="117" t="s">
        <v>16850</v>
      </c>
      <c r="H4383" s="114" t="s">
        <v>6745</v>
      </c>
      <c r="I4383" s="113">
        <f>'21'!O53</f>
        <v>0</v>
      </c>
    </row>
    <row r="4384" spans="2:9" ht="12.75">
      <c r="B4384" s="114" t="str">
        <f>INDEX(SUM!D:D,MATCH(SUM!$F$3,SUM!B:B,0),0)</f>
        <v>P085</v>
      </c>
      <c r="E4384" s="116">
        <v>2020</v>
      </c>
      <c r="F4384" s="112" t="s">
        <v>10551</v>
      </c>
      <c r="G4384" s="117" t="s">
        <v>16851</v>
      </c>
      <c r="H4384" s="114" t="s">
        <v>6745</v>
      </c>
      <c r="I4384" s="113">
        <f>'21'!O54</f>
        <v>0</v>
      </c>
    </row>
    <row r="4385" spans="2:9" ht="12.75">
      <c r="B4385" s="114" t="str">
        <f>INDEX(SUM!D:D,MATCH(SUM!$F$3,SUM!B:B,0),0)</f>
        <v>P085</v>
      </c>
      <c r="E4385" s="116">
        <v>2020</v>
      </c>
      <c r="F4385" s="112" t="s">
        <v>10552</v>
      </c>
      <c r="G4385" s="117" t="s">
        <v>16852</v>
      </c>
      <c r="H4385" s="114" t="s">
        <v>6745</v>
      </c>
      <c r="I4385" s="113">
        <f>'21'!O55</f>
        <v>0</v>
      </c>
    </row>
    <row r="4386" spans="2:9" ht="12.75">
      <c r="B4386" s="114" t="str">
        <f>INDEX(SUM!D:D,MATCH(SUM!$F$3,SUM!B:B,0),0)</f>
        <v>P085</v>
      </c>
      <c r="E4386" s="116">
        <v>2020</v>
      </c>
      <c r="F4386" s="112" t="s">
        <v>10553</v>
      </c>
      <c r="G4386" s="117" t="s">
        <v>16853</v>
      </c>
      <c r="H4386" s="114" t="s">
        <v>6745</v>
      </c>
      <c r="I4386" s="113">
        <f>'21'!O56</f>
        <v>0</v>
      </c>
    </row>
    <row r="4387" spans="2:9" ht="12.75">
      <c r="B4387" s="114" t="str">
        <f>INDEX(SUM!D:D,MATCH(SUM!$F$3,SUM!B:B,0),0)</f>
        <v>P085</v>
      </c>
      <c r="E4387" s="116">
        <v>2020</v>
      </c>
      <c r="F4387" s="112" t="s">
        <v>10554</v>
      </c>
      <c r="G4387" s="117" t="s">
        <v>16854</v>
      </c>
      <c r="H4387" s="114" t="s">
        <v>6745</v>
      </c>
      <c r="I4387" s="113">
        <f>'21'!O57</f>
        <v>0</v>
      </c>
    </row>
    <row r="4388" spans="2:9" ht="12.75">
      <c r="B4388" s="114" t="str">
        <f>INDEX(SUM!D:D,MATCH(SUM!$F$3,SUM!B:B,0),0)</f>
        <v>P085</v>
      </c>
      <c r="E4388" s="116">
        <v>2020</v>
      </c>
      <c r="F4388" s="112" t="s">
        <v>10555</v>
      </c>
      <c r="G4388" s="117" t="s">
        <v>16855</v>
      </c>
      <c r="H4388" s="114" t="s">
        <v>6745</v>
      </c>
      <c r="I4388" s="113">
        <f>'21'!O58</f>
        <v>0</v>
      </c>
    </row>
    <row r="4389" spans="2:9" ht="12.75">
      <c r="B4389" s="114" t="str">
        <f>INDEX(SUM!D:D,MATCH(SUM!$F$3,SUM!B:B,0),0)</f>
        <v>P085</v>
      </c>
      <c r="E4389" s="116">
        <v>2020</v>
      </c>
      <c r="F4389" s="112" t="s">
        <v>10556</v>
      </c>
      <c r="G4389" s="117" t="s">
        <v>16856</v>
      </c>
      <c r="H4389" s="114" t="s">
        <v>6745</v>
      </c>
      <c r="I4389" s="113">
        <f>'21'!O59</f>
        <v>0</v>
      </c>
    </row>
    <row r="4390" spans="2:9" ht="12.75">
      <c r="B4390" s="114" t="str">
        <f>INDEX(SUM!D:D,MATCH(SUM!$F$3,SUM!B:B,0),0)</f>
        <v>P085</v>
      </c>
      <c r="E4390" s="116">
        <v>2020</v>
      </c>
      <c r="F4390" s="112" t="s">
        <v>10557</v>
      </c>
      <c r="G4390" s="117" t="s">
        <v>16857</v>
      </c>
      <c r="H4390" s="114" t="s">
        <v>6745</v>
      </c>
      <c r="I4390" s="113">
        <f>'21'!O60</f>
        <v>0</v>
      </c>
    </row>
    <row r="4391" spans="2:9" ht="12.75">
      <c r="B4391" s="114" t="str">
        <f>INDEX(SUM!D:D,MATCH(SUM!$F$3,SUM!B:B,0),0)</f>
        <v>P085</v>
      </c>
      <c r="E4391" s="116">
        <v>2020</v>
      </c>
      <c r="F4391" s="112" t="s">
        <v>10558</v>
      </c>
      <c r="G4391" s="117" t="s">
        <v>16858</v>
      </c>
      <c r="H4391" s="114" t="s">
        <v>6745</v>
      </c>
      <c r="I4391" s="113">
        <f>'21'!O61</f>
        <v>0</v>
      </c>
    </row>
    <row r="4392" spans="2:9" ht="12.75">
      <c r="B4392" s="114" t="str">
        <f>INDEX(SUM!D:D,MATCH(SUM!$F$3,SUM!B:B,0),0)</f>
        <v>P085</v>
      </c>
      <c r="E4392" s="116">
        <v>2020</v>
      </c>
      <c r="F4392" s="112" t="s">
        <v>10559</v>
      </c>
      <c r="G4392" s="117" t="s">
        <v>16859</v>
      </c>
      <c r="H4392" s="114" t="s">
        <v>6745</v>
      </c>
      <c r="I4392" s="113">
        <f>'21'!O62</f>
        <v>0</v>
      </c>
    </row>
    <row r="4393" spans="2:9" ht="12.75">
      <c r="B4393" s="114" t="str">
        <f>INDEX(SUM!D:D,MATCH(SUM!$F$3,SUM!B:B,0),0)</f>
        <v>P085</v>
      </c>
      <c r="E4393" s="116">
        <v>2020</v>
      </c>
      <c r="F4393" s="112" t="s">
        <v>10560</v>
      </c>
      <c r="G4393" s="117" t="s">
        <v>16860</v>
      </c>
      <c r="H4393" s="114" t="s">
        <v>6745</v>
      </c>
      <c r="I4393" s="113">
        <f>'21'!O63</f>
        <v>0</v>
      </c>
    </row>
    <row r="4394" spans="2:9" ht="12.75">
      <c r="B4394" s="114" t="str">
        <f>INDEX(SUM!D:D,MATCH(SUM!$F$3,SUM!B:B,0),0)</f>
        <v>P085</v>
      </c>
      <c r="E4394" s="116">
        <v>2020</v>
      </c>
      <c r="F4394" s="112" t="s">
        <v>10561</v>
      </c>
      <c r="G4394" s="117" t="s">
        <v>16861</v>
      </c>
      <c r="H4394" s="114" t="s">
        <v>6745</v>
      </c>
      <c r="I4394" s="113">
        <f>'21'!O64</f>
        <v>0</v>
      </c>
    </row>
    <row r="4395" spans="2:9" ht="12.75">
      <c r="B4395" s="114" t="str">
        <f>INDEX(SUM!D:D,MATCH(SUM!$F$3,SUM!B:B,0),0)</f>
        <v>P085</v>
      </c>
      <c r="E4395" s="116">
        <v>2020</v>
      </c>
      <c r="F4395" s="112" t="s">
        <v>10562</v>
      </c>
      <c r="G4395" s="117" t="s">
        <v>16862</v>
      </c>
      <c r="H4395" s="114" t="s">
        <v>6745</v>
      </c>
      <c r="I4395" s="113">
        <f>'21'!O65</f>
        <v>0</v>
      </c>
    </row>
    <row r="4396" spans="2:9" ht="12.75">
      <c r="B4396" s="114" t="str">
        <f>INDEX(SUM!D:D,MATCH(SUM!$F$3,SUM!B:B,0),0)</f>
        <v>P085</v>
      </c>
      <c r="E4396" s="116">
        <v>2020</v>
      </c>
      <c r="F4396" s="112" t="s">
        <v>10563</v>
      </c>
      <c r="G4396" s="117" t="s">
        <v>16863</v>
      </c>
      <c r="H4396" s="114" t="s">
        <v>6745</v>
      </c>
      <c r="I4396" s="113">
        <f>'21'!O66</f>
        <v>0</v>
      </c>
    </row>
    <row r="4397" spans="2:9" ht="12.75">
      <c r="B4397" s="114" t="str">
        <f>INDEX(SUM!D:D,MATCH(SUM!$F$3,SUM!B:B,0),0)</f>
        <v>P085</v>
      </c>
      <c r="E4397" s="116">
        <v>2020</v>
      </c>
      <c r="F4397" s="112" t="s">
        <v>10564</v>
      </c>
      <c r="G4397" s="117" t="s">
        <v>16864</v>
      </c>
      <c r="H4397" s="114" t="s">
        <v>6745</v>
      </c>
      <c r="I4397" s="113">
        <f>'21'!O67</f>
        <v>0</v>
      </c>
    </row>
    <row r="4398" spans="2:9" ht="12.75">
      <c r="B4398" s="114" t="str">
        <f>INDEX(SUM!D:D,MATCH(SUM!$F$3,SUM!B:B,0),0)</f>
        <v>P085</v>
      </c>
      <c r="E4398" s="116">
        <v>2020</v>
      </c>
      <c r="F4398" s="112" t="s">
        <v>10565</v>
      </c>
      <c r="G4398" s="117" t="s">
        <v>16865</v>
      </c>
      <c r="H4398" s="114" t="s">
        <v>6745</v>
      </c>
      <c r="I4398" s="113">
        <f>'21'!O68</f>
        <v>0</v>
      </c>
    </row>
    <row r="4399" spans="2:9" ht="12.75">
      <c r="B4399" s="114" t="str">
        <f>INDEX(SUM!D:D,MATCH(SUM!$F$3,SUM!B:B,0),0)</f>
        <v>P085</v>
      </c>
      <c r="E4399" s="116">
        <v>2020</v>
      </c>
      <c r="F4399" s="112" t="s">
        <v>10566</v>
      </c>
      <c r="G4399" s="117" t="s">
        <v>16866</v>
      </c>
      <c r="H4399" s="114" t="s">
        <v>6745</v>
      </c>
      <c r="I4399" s="113">
        <f>'21'!O69</f>
        <v>0</v>
      </c>
    </row>
    <row r="4400" spans="2:9" ht="12.75">
      <c r="B4400" s="114" t="str">
        <f>INDEX(SUM!D:D,MATCH(SUM!$F$3,SUM!B:B,0),0)</f>
        <v>P085</v>
      </c>
      <c r="E4400" s="116">
        <v>2020</v>
      </c>
      <c r="F4400" s="112" t="s">
        <v>10567</v>
      </c>
      <c r="G4400" s="117" t="s">
        <v>16867</v>
      </c>
      <c r="H4400" s="114" t="s">
        <v>6745</v>
      </c>
      <c r="I4400" s="113">
        <f>'21'!O70</f>
        <v>0</v>
      </c>
    </row>
    <row r="4401" spans="2:9" ht="12.75">
      <c r="B4401" s="114" t="str">
        <f>INDEX(SUM!D:D,MATCH(SUM!$F$3,SUM!B:B,0),0)</f>
        <v>P085</v>
      </c>
      <c r="E4401" s="116">
        <v>2020</v>
      </c>
      <c r="F4401" s="112" t="s">
        <v>10568</v>
      </c>
      <c r="G4401" s="117" t="s">
        <v>16868</v>
      </c>
      <c r="H4401" s="114" t="s">
        <v>6745</v>
      </c>
      <c r="I4401" s="113">
        <f>'21'!O71</f>
        <v>0</v>
      </c>
    </row>
    <row r="4402" spans="2:9" ht="12.75">
      <c r="B4402" s="114" t="str">
        <f>INDEX(SUM!D:D,MATCH(SUM!$F$3,SUM!B:B,0),0)</f>
        <v>P085</v>
      </c>
      <c r="E4402" s="116">
        <v>2020</v>
      </c>
      <c r="F4402" s="112" t="s">
        <v>10569</v>
      </c>
      <c r="G4402" s="117" t="s">
        <v>16869</v>
      </c>
      <c r="H4402" s="114" t="s">
        <v>6745</v>
      </c>
      <c r="I4402" s="113">
        <f>'21'!O72</f>
        <v>0</v>
      </c>
    </row>
    <row r="4403" spans="2:9" ht="12.75">
      <c r="B4403" s="114" t="str">
        <f>INDEX(SUM!D:D,MATCH(SUM!$F$3,SUM!B:B,0),0)</f>
        <v>P085</v>
      </c>
      <c r="E4403" s="116">
        <v>2020</v>
      </c>
      <c r="F4403" s="112" t="s">
        <v>10570</v>
      </c>
      <c r="G4403" s="117" t="s">
        <v>16870</v>
      </c>
      <c r="H4403" s="114" t="s">
        <v>6745</v>
      </c>
      <c r="I4403" s="113">
        <f>'21'!O73</f>
        <v>0</v>
      </c>
    </row>
    <row r="4404" spans="2:9" ht="12.75">
      <c r="B4404" s="114" t="str">
        <f>INDEX(SUM!D:D,MATCH(SUM!$F$3,SUM!B:B,0),0)</f>
        <v>P085</v>
      </c>
      <c r="E4404" s="116">
        <v>2020</v>
      </c>
      <c r="F4404" s="112" t="s">
        <v>10571</v>
      </c>
      <c r="G4404" s="117" t="s">
        <v>16871</v>
      </c>
      <c r="H4404" s="114" t="s">
        <v>6745</v>
      </c>
      <c r="I4404" s="113">
        <f>'21'!O74</f>
        <v>0</v>
      </c>
    </row>
    <row r="4405" spans="2:9" ht="12.75">
      <c r="B4405" s="114" t="str">
        <f>INDEX(SUM!D:D,MATCH(SUM!$F$3,SUM!B:B,0),0)</f>
        <v>P085</v>
      </c>
      <c r="E4405" s="116">
        <v>2020</v>
      </c>
      <c r="F4405" s="112" t="s">
        <v>10572</v>
      </c>
      <c r="G4405" s="117" t="s">
        <v>16872</v>
      </c>
      <c r="H4405" s="114" t="s">
        <v>6745</v>
      </c>
      <c r="I4405" s="113">
        <f>'21'!O75</f>
        <v>0</v>
      </c>
    </row>
    <row r="4406" spans="2:9" ht="12.75">
      <c r="B4406" s="114" t="str">
        <f>INDEX(SUM!D:D,MATCH(SUM!$F$3,SUM!B:B,0),0)</f>
        <v>P085</v>
      </c>
      <c r="E4406" s="116">
        <v>2020</v>
      </c>
      <c r="F4406" s="112" t="s">
        <v>10573</v>
      </c>
      <c r="G4406" s="117" t="s">
        <v>16873</v>
      </c>
      <c r="H4406" s="114" t="s">
        <v>6745</v>
      </c>
      <c r="I4406" s="113">
        <f>'21'!O76</f>
        <v>0</v>
      </c>
    </row>
    <row r="4407" spans="2:9" ht="12.75">
      <c r="B4407" s="114" t="str">
        <f>INDEX(SUM!D:D,MATCH(SUM!$F$3,SUM!B:B,0),0)</f>
        <v>P085</v>
      </c>
      <c r="E4407" s="116">
        <v>2020</v>
      </c>
      <c r="F4407" s="112" t="s">
        <v>10574</v>
      </c>
      <c r="G4407" s="117" t="s">
        <v>16874</v>
      </c>
      <c r="H4407" s="114" t="s">
        <v>6745</v>
      </c>
      <c r="I4407" s="113">
        <f>'21'!O77</f>
        <v>0</v>
      </c>
    </row>
    <row r="4408" spans="2:9" ht="12.75">
      <c r="B4408" s="114" t="str">
        <f>INDEX(SUM!D:D,MATCH(SUM!$F$3,SUM!B:B,0),0)</f>
        <v>P085</v>
      </c>
      <c r="E4408" s="116">
        <v>2020</v>
      </c>
      <c r="F4408" s="112" t="s">
        <v>10575</v>
      </c>
      <c r="G4408" s="117" t="s">
        <v>16875</v>
      </c>
      <c r="H4408" s="114" t="s">
        <v>6745</v>
      </c>
      <c r="I4408" s="113">
        <f>'21'!O78</f>
        <v>0</v>
      </c>
    </row>
    <row r="4409" spans="2:9" ht="12.75">
      <c r="B4409" s="114" t="str">
        <f>INDEX(SUM!D:D,MATCH(SUM!$F$3,SUM!B:B,0),0)</f>
        <v>P085</v>
      </c>
      <c r="E4409" s="116">
        <v>2020</v>
      </c>
      <c r="F4409" s="112" t="s">
        <v>10576</v>
      </c>
      <c r="G4409" s="117" t="s">
        <v>16876</v>
      </c>
      <c r="H4409" s="114" t="s">
        <v>6745</v>
      </c>
      <c r="I4409" s="113">
        <f>'21'!O79</f>
        <v>0</v>
      </c>
    </row>
    <row r="4410" spans="2:9" ht="12.75">
      <c r="B4410" s="114" t="str">
        <f>INDEX(SUM!D:D,MATCH(SUM!$F$3,SUM!B:B,0),0)</f>
        <v>P085</v>
      </c>
      <c r="E4410" s="116">
        <v>2020</v>
      </c>
      <c r="F4410" s="112" t="s">
        <v>10577</v>
      </c>
      <c r="G4410" s="117" t="s">
        <v>16877</v>
      </c>
      <c r="H4410" s="114" t="s">
        <v>6745</v>
      </c>
      <c r="I4410" s="113">
        <f>'21'!O80</f>
        <v>0</v>
      </c>
    </row>
    <row r="4411" spans="2:9" ht="12.75">
      <c r="B4411" s="114" t="str">
        <f>INDEX(SUM!D:D,MATCH(SUM!$F$3,SUM!B:B,0),0)</f>
        <v>P085</v>
      </c>
      <c r="E4411" s="116">
        <v>2020</v>
      </c>
      <c r="F4411" s="112" t="s">
        <v>10578</v>
      </c>
      <c r="G4411" s="117" t="s">
        <v>16878</v>
      </c>
      <c r="H4411" s="114" t="s">
        <v>6745</v>
      </c>
      <c r="I4411" s="113">
        <f>'21'!O81</f>
        <v>0</v>
      </c>
    </row>
    <row r="4412" spans="2:9" ht="12.75">
      <c r="B4412" s="114" t="str">
        <f>INDEX(SUM!D:D,MATCH(SUM!$F$3,SUM!B:B,0),0)</f>
        <v>P085</v>
      </c>
      <c r="E4412" s="116">
        <v>2020</v>
      </c>
      <c r="F4412" s="112" t="s">
        <v>10579</v>
      </c>
      <c r="G4412" s="117" t="s">
        <v>16879</v>
      </c>
      <c r="H4412" s="114" t="s">
        <v>6745</v>
      </c>
      <c r="I4412" s="113">
        <f>'21'!O82</f>
        <v>0</v>
      </c>
    </row>
    <row r="4413" spans="2:9" ht="12.75">
      <c r="B4413" s="114" t="str">
        <f>INDEX(SUM!D:D,MATCH(SUM!$F$3,SUM!B:B,0),0)</f>
        <v>P085</v>
      </c>
      <c r="E4413" s="116">
        <v>2020</v>
      </c>
      <c r="F4413" s="112" t="s">
        <v>10580</v>
      </c>
      <c r="G4413" s="117" t="s">
        <v>16880</v>
      </c>
      <c r="H4413" s="114" t="s">
        <v>6745</v>
      </c>
      <c r="I4413" s="113">
        <f>'21'!O83</f>
        <v>0</v>
      </c>
    </row>
    <row r="4414" spans="2:9" ht="12.75">
      <c r="B4414" s="114" t="str">
        <f>INDEX(SUM!D:D,MATCH(SUM!$F$3,SUM!B:B,0),0)</f>
        <v>P085</v>
      </c>
      <c r="E4414" s="116">
        <v>2020</v>
      </c>
      <c r="F4414" s="112" t="s">
        <v>10581</v>
      </c>
      <c r="G4414" s="117" t="s">
        <v>16881</v>
      </c>
      <c r="H4414" s="114" t="s">
        <v>6745</v>
      </c>
      <c r="I4414" s="113">
        <f>'21'!O84</f>
        <v>0</v>
      </c>
    </row>
    <row r="4415" spans="2:9" ht="12.75">
      <c r="B4415" s="114" t="str">
        <f>INDEX(SUM!D:D,MATCH(SUM!$F$3,SUM!B:B,0),0)</f>
        <v>P085</v>
      </c>
      <c r="E4415" s="116">
        <v>2020</v>
      </c>
      <c r="F4415" s="112" t="s">
        <v>10582</v>
      </c>
      <c r="G4415" s="117" t="s">
        <v>16882</v>
      </c>
      <c r="H4415" s="114" t="s">
        <v>6745</v>
      </c>
      <c r="I4415" s="113">
        <f>'21'!O85</f>
        <v>0</v>
      </c>
    </row>
    <row r="4416" spans="2:9" ht="12.75">
      <c r="B4416" s="114" t="str">
        <f>INDEX(SUM!D:D,MATCH(SUM!$F$3,SUM!B:B,0),0)</f>
        <v>P085</v>
      </c>
      <c r="E4416" s="116">
        <v>2020</v>
      </c>
      <c r="F4416" s="112" t="s">
        <v>10583</v>
      </c>
      <c r="G4416" s="117" t="s">
        <v>16883</v>
      </c>
      <c r="H4416" s="114" t="s">
        <v>6745</v>
      </c>
      <c r="I4416" s="113">
        <f>'21'!O86</f>
        <v>0</v>
      </c>
    </row>
    <row r="4417" spans="2:9" ht="12.75">
      <c r="B4417" s="114" t="str">
        <f>INDEX(SUM!D:D,MATCH(SUM!$F$3,SUM!B:B,0),0)</f>
        <v>P085</v>
      </c>
      <c r="E4417" s="116">
        <v>2020</v>
      </c>
      <c r="F4417" s="112" t="s">
        <v>10584</v>
      </c>
      <c r="G4417" s="117" t="s">
        <v>16884</v>
      </c>
      <c r="H4417" s="114" t="s">
        <v>6745</v>
      </c>
      <c r="I4417" s="113">
        <f>'21'!O87</f>
        <v>0</v>
      </c>
    </row>
    <row r="4418" spans="2:9" ht="12.75">
      <c r="B4418" s="114" t="str">
        <f>INDEX(SUM!D:D,MATCH(SUM!$F$3,SUM!B:B,0),0)</f>
        <v>P085</v>
      </c>
      <c r="E4418" s="116">
        <v>2020</v>
      </c>
      <c r="F4418" s="112" t="s">
        <v>10585</v>
      </c>
      <c r="G4418" s="117" t="s">
        <v>16885</v>
      </c>
      <c r="H4418" s="114" t="s">
        <v>6745</v>
      </c>
      <c r="I4418" s="113">
        <f>'21'!O88</f>
        <v>0</v>
      </c>
    </row>
    <row r="4419" spans="2:9" ht="12.75">
      <c r="B4419" s="114" t="str">
        <f>INDEX(SUM!D:D,MATCH(SUM!$F$3,SUM!B:B,0),0)</f>
        <v>P085</v>
      </c>
      <c r="E4419" s="116">
        <v>2020</v>
      </c>
      <c r="F4419" s="112" t="s">
        <v>10586</v>
      </c>
      <c r="G4419" s="117" t="s">
        <v>16886</v>
      </c>
      <c r="H4419" s="114" t="s">
        <v>6745</v>
      </c>
      <c r="I4419" s="113">
        <f>'21'!O89</f>
        <v>0</v>
      </c>
    </row>
    <row r="4420" spans="2:9" ht="12.75">
      <c r="B4420" s="114" t="str">
        <f>INDEX(SUM!D:D,MATCH(SUM!$F$3,SUM!B:B,0),0)</f>
        <v>P085</v>
      </c>
      <c r="E4420" s="116">
        <v>2020</v>
      </c>
      <c r="F4420" s="112" t="s">
        <v>10587</v>
      </c>
      <c r="G4420" s="117" t="s">
        <v>16887</v>
      </c>
      <c r="H4420" s="114" t="s">
        <v>6745</v>
      </c>
      <c r="I4420" s="113">
        <f>'21'!O90</f>
        <v>0</v>
      </c>
    </row>
    <row r="4421" spans="2:9" ht="12.75">
      <c r="B4421" s="114" t="str">
        <f>INDEX(SUM!D:D,MATCH(SUM!$F$3,SUM!B:B,0),0)</f>
        <v>P085</v>
      </c>
      <c r="E4421" s="116">
        <v>2020</v>
      </c>
      <c r="F4421" s="112" t="s">
        <v>10588</v>
      </c>
      <c r="G4421" s="117" t="s">
        <v>16888</v>
      </c>
      <c r="H4421" s="114" t="s">
        <v>6745</v>
      </c>
      <c r="I4421" s="113">
        <f>'21'!O91</f>
        <v>0</v>
      </c>
    </row>
    <row r="4422" spans="2:9" ht="12.75">
      <c r="B4422" s="114" t="str">
        <f>INDEX(SUM!D:D,MATCH(SUM!$F$3,SUM!B:B,0),0)</f>
        <v>P085</v>
      </c>
      <c r="E4422" s="116">
        <v>2020</v>
      </c>
      <c r="F4422" s="112" t="s">
        <v>10589</v>
      </c>
      <c r="G4422" s="117" t="s">
        <v>16889</v>
      </c>
      <c r="H4422" s="114" t="s">
        <v>6745</v>
      </c>
      <c r="I4422" s="113">
        <f>'21'!O92</f>
        <v>0</v>
      </c>
    </row>
    <row r="4423" spans="2:9" ht="12.75">
      <c r="B4423" s="114" t="str">
        <f>INDEX(SUM!D:D,MATCH(SUM!$F$3,SUM!B:B,0),0)</f>
        <v>P085</v>
      </c>
      <c r="E4423" s="116">
        <v>2020</v>
      </c>
      <c r="F4423" s="112" t="s">
        <v>10590</v>
      </c>
      <c r="G4423" s="117" t="s">
        <v>16890</v>
      </c>
      <c r="H4423" s="114" t="s">
        <v>6745</v>
      </c>
      <c r="I4423" s="113">
        <f>'21'!O93</f>
        <v>0</v>
      </c>
    </row>
    <row r="4424" spans="2:9" ht="12.75">
      <c r="B4424" s="114" t="str">
        <f>INDEX(SUM!D:D,MATCH(SUM!$F$3,SUM!B:B,0),0)</f>
        <v>P085</v>
      </c>
      <c r="E4424" s="116">
        <v>2020</v>
      </c>
      <c r="F4424" s="112" t="s">
        <v>10591</v>
      </c>
      <c r="G4424" s="117" t="s">
        <v>16891</v>
      </c>
      <c r="H4424" s="114" t="s">
        <v>6745</v>
      </c>
      <c r="I4424" s="113">
        <f>'21'!O94</f>
        <v>0</v>
      </c>
    </row>
    <row r="4425" spans="2:9" ht="12.75">
      <c r="B4425" s="114" t="str">
        <f>INDEX(SUM!D:D,MATCH(SUM!$F$3,SUM!B:B,0),0)</f>
        <v>P085</v>
      </c>
      <c r="E4425" s="116">
        <v>2020</v>
      </c>
      <c r="F4425" s="112" t="s">
        <v>10592</v>
      </c>
      <c r="G4425" s="117" t="s">
        <v>16892</v>
      </c>
      <c r="H4425" s="114" t="s">
        <v>6745</v>
      </c>
      <c r="I4425" s="113">
        <f>'21'!O95</f>
        <v>0</v>
      </c>
    </row>
    <row r="4426" spans="2:9" ht="12.75">
      <c r="B4426" s="114" t="str">
        <f>INDEX(SUM!D:D,MATCH(SUM!$F$3,SUM!B:B,0),0)</f>
        <v>P085</v>
      </c>
      <c r="E4426" s="116">
        <v>2020</v>
      </c>
      <c r="F4426" s="112" t="s">
        <v>10593</v>
      </c>
      <c r="G4426" s="117" t="s">
        <v>16893</v>
      </c>
      <c r="H4426" s="114" t="s">
        <v>6745</v>
      </c>
      <c r="I4426" s="113">
        <f>'21'!O96</f>
        <v>0</v>
      </c>
    </row>
    <row r="4427" spans="2:9" ht="12.75">
      <c r="B4427" s="114" t="str">
        <f>INDEX(SUM!D:D,MATCH(SUM!$F$3,SUM!B:B,0),0)</f>
        <v>P085</v>
      </c>
      <c r="E4427" s="116">
        <v>2020</v>
      </c>
      <c r="F4427" s="112" t="s">
        <v>10594</v>
      </c>
      <c r="G4427" s="117" t="s">
        <v>16894</v>
      </c>
      <c r="H4427" s="114" t="s">
        <v>6745</v>
      </c>
      <c r="I4427" s="113">
        <f>'21'!O97</f>
        <v>0</v>
      </c>
    </row>
    <row r="4428" spans="2:9" ht="12.75">
      <c r="B4428" s="114" t="str">
        <f>INDEX(SUM!D:D,MATCH(SUM!$F$3,SUM!B:B,0),0)</f>
        <v>P085</v>
      </c>
      <c r="E4428" s="116">
        <v>2020</v>
      </c>
      <c r="F4428" s="112" t="s">
        <v>10595</v>
      </c>
      <c r="G4428" s="117" t="s">
        <v>16895</v>
      </c>
      <c r="H4428" s="114" t="s">
        <v>6745</v>
      </c>
      <c r="I4428" s="113">
        <f>'21'!O98</f>
        <v>0</v>
      </c>
    </row>
    <row r="4429" spans="2:9" ht="12.75">
      <c r="B4429" s="114" t="str">
        <f>INDEX(SUM!D:D,MATCH(SUM!$F$3,SUM!B:B,0),0)</f>
        <v>P085</v>
      </c>
      <c r="E4429" s="116">
        <v>2020</v>
      </c>
      <c r="F4429" s="112" t="s">
        <v>10596</v>
      </c>
      <c r="G4429" s="117" t="s">
        <v>16896</v>
      </c>
      <c r="H4429" s="114" t="s">
        <v>6745</v>
      </c>
      <c r="I4429" s="113">
        <f>'21'!O99</f>
        <v>0</v>
      </c>
    </row>
    <row r="4430" spans="2:9" ht="12.75">
      <c r="B4430" s="114" t="str">
        <f>INDEX(SUM!D:D,MATCH(SUM!$F$3,SUM!B:B,0),0)</f>
        <v>P085</v>
      </c>
      <c r="E4430" s="116">
        <v>2020</v>
      </c>
      <c r="F4430" s="112" t="s">
        <v>10597</v>
      </c>
      <c r="G4430" s="117" t="s">
        <v>16897</v>
      </c>
      <c r="H4430" s="114" t="s">
        <v>6745</v>
      </c>
      <c r="I4430" s="113">
        <f>'21'!O100</f>
        <v>0</v>
      </c>
    </row>
    <row r="4431" ht="12.75">
      <c r="E4431" s="116"/>
    </row>
    <row r="4432" spans="2:9" ht="12.75">
      <c r="B4432" s="114" t="str">
        <f>INDEX(SUM!D:D,MATCH(SUM!$F$3,SUM!B:B,0),0)</f>
        <v>P085</v>
      </c>
      <c r="E4432" s="116">
        <v>2020</v>
      </c>
      <c r="F4432" s="112" t="s">
        <v>10598</v>
      </c>
      <c r="G4432" s="117" t="s">
        <v>15638</v>
      </c>
      <c r="H4432" s="114" t="s">
        <v>16898</v>
      </c>
      <c r="I4432" s="113" t="str">
        <f>'22'!B11</f>
        <v>POSTO DE SAUDE DA FAMILIA BOA VISTA</v>
      </c>
    </row>
    <row r="4433" spans="2:9" ht="12.75">
      <c r="B4433" s="114" t="str">
        <f>INDEX(SUM!D:D,MATCH(SUM!$F$3,SUM!B:B,0),0)</f>
        <v>P085</v>
      </c>
      <c r="E4433" s="116">
        <v>2020</v>
      </c>
      <c r="F4433" s="112" t="s">
        <v>10599</v>
      </c>
      <c r="G4433" s="117" t="s">
        <v>15639</v>
      </c>
      <c r="H4433" s="114" t="s">
        <v>16898</v>
      </c>
      <c r="I4433" s="113" t="str">
        <f>'22'!B12</f>
        <v>UNIDADE DE SAUDE DA FAMILIA FREI DAMIÃO</v>
      </c>
    </row>
    <row r="4434" spans="2:9" ht="12.75">
      <c r="B4434" s="114" t="str">
        <f>INDEX(SUM!D:D,MATCH(SUM!$F$3,SUM!B:B,0),0)</f>
        <v>P085</v>
      </c>
      <c r="E4434" s="116">
        <v>2020</v>
      </c>
      <c r="F4434" s="112" t="s">
        <v>10600</v>
      </c>
      <c r="G4434" s="117" t="s">
        <v>15640</v>
      </c>
      <c r="H4434" s="114" t="s">
        <v>16898</v>
      </c>
      <c r="I4434" s="113" t="str">
        <f>'22'!B13</f>
        <v>UNIDADE DE SAUDE DA FAMILIA DO ALTO NECO DE LEO</v>
      </c>
    </row>
    <row r="4435" spans="2:9" ht="12.75">
      <c r="B4435" s="114" t="str">
        <f>INDEX(SUM!D:D,MATCH(SUM!$F$3,SUM!B:B,0),0)</f>
        <v>P085</v>
      </c>
      <c r="E4435" s="116">
        <v>2020</v>
      </c>
      <c r="F4435" s="112" t="s">
        <v>10601</v>
      </c>
      <c r="G4435" s="117" t="s">
        <v>15641</v>
      </c>
      <c r="H4435" s="114" t="s">
        <v>16898</v>
      </c>
      <c r="I4435" s="113" t="str">
        <f>'22'!B14</f>
        <v>UNIDADE DA SAUDE DA FAMILIA DE OSWALDO LIMA</v>
      </c>
    </row>
    <row r="4436" spans="2:9" ht="12.75">
      <c r="B4436" s="114" t="str">
        <f>INDEX(SUM!D:D,MATCH(SUM!$F$3,SUM!B:B,0),0)</f>
        <v>P085</v>
      </c>
      <c r="E4436" s="116">
        <v>2020</v>
      </c>
      <c r="F4436" s="112" t="s">
        <v>10602</v>
      </c>
      <c r="G4436" s="117" t="s">
        <v>15642</v>
      </c>
      <c r="H4436" s="114" t="s">
        <v>16898</v>
      </c>
      <c r="I4436" s="113" t="str">
        <f>'22'!B15</f>
        <v>UNIDADE DA SAUDE DA FAMILIA DE BREJINHOS</v>
      </c>
    </row>
    <row r="4437" spans="2:9" ht="12.75">
      <c r="B4437" s="114" t="str">
        <f>INDEX(SUM!D:D,MATCH(SUM!$F$3,SUM!B:B,0),0)</f>
        <v>P085</v>
      </c>
      <c r="E4437" s="116">
        <v>2020</v>
      </c>
      <c r="F4437" s="112" t="s">
        <v>10603</v>
      </c>
      <c r="G4437" s="117" t="s">
        <v>15643</v>
      </c>
      <c r="H4437" s="114" t="s">
        <v>16898</v>
      </c>
      <c r="I4437" s="113" t="str">
        <f>'22'!B16</f>
        <v>UNIDADE DE SAUDE DA FAMILIA CAMPOS DO BORBA</v>
      </c>
    </row>
    <row r="4438" spans="2:9" ht="12.75">
      <c r="B4438" s="114" t="str">
        <f>INDEX(SUM!D:D,MATCH(SUM!$F$3,SUM!B:B,0),0)</f>
        <v>P085</v>
      </c>
      <c r="E4438" s="116">
        <v>2020</v>
      </c>
      <c r="F4438" s="112" t="s">
        <v>10604</v>
      </c>
      <c r="G4438" s="117" t="s">
        <v>15644</v>
      </c>
      <c r="H4438" s="114" t="s">
        <v>16898</v>
      </c>
      <c r="I4438" s="113" t="str">
        <f>'22'!B17</f>
        <v>UNIDADE DE SAUDE DA FAMILIA DE JENIPAPO</v>
      </c>
    </row>
    <row r="4439" spans="2:9" ht="12.75">
      <c r="B4439" s="114" t="str">
        <f>INDEX(SUM!D:D,MATCH(SUM!$F$3,SUM!B:B,0),0)</f>
        <v>P085</v>
      </c>
      <c r="E4439" s="116">
        <v>2020</v>
      </c>
      <c r="F4439" s="112" t="s">
        <v>10605</v>
      </c>
      <c r="G4439" s="117" t="s">
        <v>15645</v>
      </c>
      <c r="H4439" s="114" t="s">
        <v>16898</v>
      </c>
      <c r="I4439" s="113" t="str">
        <f>'22'!B18</f>
        <v xml:space="preserve">UNIDADE DA SAUDE DA FAMILIA DE LAGOA FUNDA </v>
      </c>
    </row>
    <row r="4440" spans="2:9" ht="12.75">
      <c r="B4440" s="114" t="str">
        <f>INDEX(SUM!D:D,MATCH(SUM!$F$3,SUM!B:B,0),0)</f>
        <v>P085</v>
      </c>
      <c r="E4440" s="116">
        <v>2020</v>
      </c>
      <c r="F4440" s="112" t="s">
        <v>10606</v>
      </c>
      <c r="G4440" s="117" t="s">
        <v>15646</v>
      </c>
      <c r="H4440" s="114" t="s">
        <v>16898</v>
      </c>
      <c r="I4440" s="113" t="str">
        <f>'22'!B19</f>
        <v>UNIDADE DE SAUDE DA FAMILIA DA MELANCIA</v>
      </c>
    </row>
    <row r="4441" spans="2:9" ht="12.75">
      <c r="B4441" s="114" t="str">
        <f>INDEX(SUM!D:D,MATCH(SUM!$F$3,SUM!B:B,0),0)</f>
        <v>P085</v>
      </c>
      <c r="E4441" s="116">
        <v>2020</v>
      </c>
      <c r="F4441" s="112" t="s">
        <v>10607</v>
      </c>
      <c r="G4441" s="117" t="s">
        <v>15647</v>
      </c>
      <c r="H4441" s="114" t="s">
        <v>16898</v>
      </c>
      <c r="I4441" s="113" t="str">
        <f>'22'!B20</f>
        <v>UNIDADE DE SAUDE DA FAMILIA DE OLHO DAGUA CERCADO</v>
      </c>
    </row>
    <row r="4442" spans="2:9" ht="12.75">
      <c r="B4442" s="114" t="str">
        <f>INDEX(SUM!D:D,MATCH(SUM!$F$3,SUM!B:B,0),0)</f>
        <v>P085</v>
      </c>
      <c r="E4442" s="116">
        <v>2020</v>
      </c>
      <c r="F4442" s="112" t="s">
        <v>10608</v>
      </c>
      <c r="G4442" s="117" t="s">
        <v>15648</v>
      </c>
      <c r="H4442" s="114" t="s">
        <v>16898</v>
      </c>
      <c r="I4442" s="113" t="str">
        <f>'22'!B21</f>
        <v>UNIDADE DE SAUDE DA FAMILIA DO ROQUE</v>
      </c>
    </row>
    <row r="4443" spans="2:9" ht="12.75">
      <c r="B4443" s="114" t="str">
        <f>INDEX(SUM!D:D,MATCH(SUM!$F$3,SUM!B:B,0),0)</f>
        <v>P085</v>
      </c>
      <c r="E4443" s="116">
        <v>2020</v>
      </c>
      <c r="F4443" s="112" t="s">
        <v>10609</v>
      </c>
      <c r="G4443" s="117" t="s">
        <v>15649</v>
      </c>
      <c r="H4443" s="114" t="s">
        <v>16898</v>
      </c>
      <c r="I4443" s="113" t="str">
        <f>'22'!B22</f>
        <v>SECRETARIA MUNICIPAL DE SAUDE DE JOÃO ALFREDO</v>
      </c>
    </row>
    <row r="4444" spans="2:9" ht="12.75">
      <c r="B4444" s="114" t="str">
        <f>INDEX(SUM!D:D,MATCH(SUM!$F$3,SUM!B:B,0),0)</f>
        <v>P085</v>
      </c>
      <c r="E4444" s="116">
        <v>2020</v>
      </c>
      <c r="F4444" s="112" t="s">
        <v>10610</v>
      </c>
      <c r="G4444" s="117" t="s">
        <v>15650</v>
      </c>
      <c r="H4444" s="114" t="s">
        <v>16898</v>
      </c>
      <c r="I4444" s="113">
        <f>'22'!B23</f>
        <v>0</v>
      </c>
    </row>
    <row r="4445" spans="2:9" ht="12.75">
      <c r="B4445" s="114" t="str">
        <f>INDEX(SUM!D:D,MATCH(SUM!$F$3,SUM!B:B,0),0)</f>
        <v>P085</v>
      </c>
      <c r="E4445" s="116">
        <v>2020</v>
      </c>
      <c r="F4445" s="112" t="s">
        <v>10611</v>
      </c>
      <c r="G4445" s="117" t="s">
        <v>15651</v>
      </c>
      <c r="H4445" s="114" t="s">
        <v>16898</v>
      </c>
      <c r="I4445" s="113">
        <f>'22'!B24</f>
        <v>0</v>
      </c>
    </row>
    <row r="4446" spans="2:9" ht="12.75">
      <c r="B4446" s="114" t="str">
        <f>INDEX(SUM!D:D,MATCH(SUM!$F$3,SUM!B:B,0),0)</f>
        <v>P085</v>
      </c>
      <c r="E4446" s="116">
        <v>2020</v>
      </c>
      <c r="F4446" s="112" t="s">
        <v>10612</v>
      </c>
      <c r="G4446" s="117" t="s">
        <v>15652</v>
      </c>
      <c r="H4446" s="114" t="s">
        <v>16898</v>
      </c>
      <c r="I4446" s="113">
        <f>'22'!B25</f>
        <v>0</v>
      </c>
    </row>
    <row r="4447" spans="2:9" ht="12.75">
      <c r="B4447" s="114" t="str">
        <f>INDEX(SUM!D:D,MATCH(SUM!$F$3,SUM!B:B,0),0)</f>
        <v>P085</v>
      </c>
      <c r="E4447" s="116">
        <v>2020</v>
      </c>
      <c r="F4447" s="112" t="s">
        <v>10613</v>
      </c>
      <c r="G4447" s="117" t="s">
        <v>15653</v>
      </c>
      <c r="H4447" s="114" t="s">
        <v>16898</v>
      </c>
      <c r="I4447" s="113">
        <f>'22'!B26</f>
        <v>0</v>
      </c>
    </row>
    <row r="4448" spans="2:9" ht="12.75">
      <c r="B4448" s="114" t="str">
        <f>INDEX(SUM!D:D,MATCH(SUM!$F$3,SUM!B:B,0),0)</f>
        <v>P085</v>
      </c>
      <c r="E4448" s="116">
        <v>2020</v>
      </c>
      <c r="F4448" s="112" t="s">
        <v>10614</v>
      </c>
      <c r="G4448" s="117" t="s">
        <v>15654</v>
      </c>
      <c r="H4448" s="114" t="s">
        <v>16898</v>
      </c>
      <c r="I4448" s="113">
        <f>'22'!B27</f>
        <v>0</v>
      </c>
    </row>
    <row r="4449" spans="2:9" ht="12.75">
      <c r="B4449" s="114" t="str">
        <f>INDEX(SUM!D:D,MATCH(SUM!$F$3,SUM!B:B,0),0)</f>
        <v>P085</v>
      </c>
      <c r="E4449" s="116">
        <v>2020</v>
      </c>
      <c r="F4449" s="112" t="s">
        <v>10615</v>
      </c>
      <c r="G4449" s="117" t="s">
        <v>15655</v>
      </c>
      <c r="H4449" s="114" t="s">
        <v>16898</v>
      </c>
      <c r="I4449" s="113">
        <f>'22'!B28</f>
        <v>0</v>
      </c>
    </row>
    <row r="4450" spans="2:9" ht="12.75">
      <c r="B4450" s="114" t="str">
        <f>INDEX(SUM!D:D,MATCH(SUM!$F$3,SUM!B:B,0),0)</f>
        <v>P085</v>
      </c>
      <c r="E4450" s="116">
        <v>2020</v>
      </c>
      <c r="F4450" s="112" t="s">
        <v>10616</v>
      </c>
      <c r="G4450" s="117" t="s">
        <v>15656</v>
      </c>
      <c r="H4450" s="114" t="s">
        <v>16898</v>
      </c>
      <c r="I4450" s="113">
        <f>'22'!B29</f>
        <v>0</v>
      </c>
    </row>
    <row r="4451" spans="2:9" ht="12.75">
      <c r="B4451" s="114" t="str">
        <f>INDEX(SUM!D:D,MATCH(SUM!$F$3,SUM!B:B,0),0)</f>
        <v>P085</v>
      </c>
      <c r="E4451" s="116">
        <v>2020</v>
      </c>
      <c r="F4451" s="112" t="s">
        <v>10617</v>
      </c>
      <c r="G4451" s="117" t="s">
        <v>15657</v>
      </c>
      <c r="H4451" s="114" t="s">
        <v>16898</v>
      </c>
      <c r="I4451" s="113">
        <f>'22'!B30</f>
        <v>0</v>
      </c>
    </row>
    <row r="4452" spans="2:9" ht="12.75">
      <c r="B4452" s="114" t="str">
        <f>INDEX(SUM!D:D,MATCH(SUM!$F$3,SUM!B:B,0),0)</f>
        <v>P085</v>
      </c>
      <c r="E4452" s="116">
        <v>2020</v>
      </c>
      <c r="F4452" s="112" t="s">
        <v>10618</v>
      </c>
      <c r="G4452" s="117" t="s">
        <v>15658</v>
      </c>
      <c r="H4452" s="114" t="s">
        <v>16898</v>
      </c>
      <c r="I4452" s="113">
        <f>'22'!B31</f>
        <v>0</v>
      </c>
    </row>
    <row r="4453" spans="2:9" ht="12.75">
      <c r="B4453" s="114" t="str">
        <f>INDEX(SUM!D:D,MATCH(SUM!$F$3,SUM!B:B,0),0)</f>
        <v>P085</v>
      </c>
      <c r="E4453" s="116">
        <v>2020</v>
      </c>
      <c r="F4453" s="112" t="s">
        <v>10619</v>
      </c>
      <c r="G4453" s="117" t="s">
        <v>15659</v>
      </c>
      <c r="H4453" s="114" t="s">
        <v>16898</v>
      </c>
      <c r="I4453" s="113">
        <f>'22'!B32</f>
        <v>0</v>
      </c>
    </row>
    <row r="4454" spans="2:9" ht="12.75">
      <c r="B4454" s="114" t="str">
        <f>INDEX(SUM!D:D,MATCH(SUM!$F$3,SUM!B:B,0),0)</f>
        <v>P085</v>
      </c>
      <c r="E4454" s="116">
        <v>2020</v>
      </c>
      <c r="F4454" s="112" t="s">
        <v>10620</v>
      </c>
      <c r="G4454" s="117" t="s">
        <v>15660</v>
      </c>
      <c r="H4454" s="114" t="s">
        <v>16898</v>
      </c>
      <c r="I4454" s="113">
        <f>'22'!B33</f>
        <v>0</v>
      </c>
    </row>
    <row r="4455" spans="2:9" ht="12.75">
      <c r="B4455" s="114" t="str">
        <f>INDEX(SUM!D:D,MATCH(SUM!$F$3,SUM!B:B,0),0)</f>
        <v>P085</v>
      </c>
      <c r="E4455" s="116">
        <v>2020</v>
      </c>
      <c r="F4455" s="112" t="s">
        <v>10621</v>
      </c>
      <c r="G4455" s="117" t="s">
        <v>15661</v>
      </c>
      <c r="H4455" s="114" t="s">
        <v>16898</v>
      </c>
      <c r="I4455" s="113">
        <f>'22'!B34</f>
        <v>0</v>
      </c>
    </row>
    <row r="4456" spans="2:9" ht="12.75">
      <c r="B4456" s="114" t="str">
        <f>INDEX(SUM!D:D,MATCH(SUM!$F$3,SUM!B:B,0),0)</f>
        <v>P085</v>
      </c>
      <c r="E4456" s="116">
        <v>2020</v>
      </c>
      <c r="F4456" s="112" t="s">
        <v>10622</v>
      </c>
      <c r="G4456" s="117" t="s">
        <v>15662</v>
      </c>
      <c r="H4456" s="114" t="s">
        <v>16898</v>
      </c>
      <c r="I4456" s="113">
        <f>'22'!B35</f>
        <v>0</v>
      </c>
    </row>
    <row r="4457" spans="2:9" ht="12.75">
      <c r="B4457" s="114" t="str">
        <f>INDEX(SUM!D:D,MATCH(SUM!$F$3,SUM!B:B,0),0)</f>
        <v>P085</v>
      </c>
      <c r="E4457" s="116">
        <v>2020</v>
      </c>
      <c r="F4457" s="112" t="s">
        <v>10623</v>
      </c>
      <c r="G4457" s="117" t="s">
        <v>15663</v>
      </c>
      <c r="H4457" s="114" t="s">
        <v>16898</v>
      </c>
      <c r="I4457" s="113">
        <f>'22'!B36</f>
        <v>0</v>
      </c>
    </row>
    <row r="4458" spans="2:9" ht="12.75">
      <c r="B4458" s="114" t="str">
        <f>INDEX(SUM!D:D,MATCH(SUM!$F$3,SUM!B:B,0),0)</f>
        <v>P085</v>
      </c>
      <c r="E4458" s="116">
        <v>2020</v>
      </c>
      <c r="F4458" s="112" t="s">
        <v>10624</v>
      </c>
      <c r="G4458" s="117" t="s">
        <v>15664</v>
      </c>
      <c r="H4458" s="114" t="s">
        <v>16898</v>
      </c>
      <c r="I4458" s="113">
        <f>'22'!B37</f>
        <v>0</v>
      </c>
    </row>
    <row r="4459" spans="2:9" ht="12.75">
      <c r="B4459" s="114" t="str">
        <f>INDEX(SUM!D:D,MATCH(SUM!$F$3,SUM!B:B,0),0)</f>
        <v>P085</v>
      </c>
      <c r="E4459" s="116">
        <v>2020</v>
      </c>
      <c r="F4459" s="112" t="s">
        <v>10625</v>
      </c>
      <c r="G4459" s="117" t="s">
        <v>15665</v>
      </c>
      <c r="H4459" s="114" t="s">
        <v>16898</v>
      </c>
      <c r="I4459" s="113">
        <f>'22'!B38</f>
        <v>0</v>
      </c>
    </row>
    <row r="4460" spans="2:9" ht="12.75">
      <c r="B4460" s="114" t="str">
        <f>INDEX(SUM!D:D,MATCH(SUM!$F$3,SUM!B:B,0),0)</f>
        <v>P085</v>
      </c>
      <c r="E4460" s="116">
        <v>2020</v>
      </c>
      <c r="F4460" s="112" t="s">
        <v>10626</v>
      </c>
      <c r="G4460" s="117" t="s">
        <v>15666</v>
      </c>
      <c r="H4460" s="114" t="s">
        <v>16898</v>
      </c>
      <c r="I4460" s="113">
        <f>'22'!B39</f>
        <v>0</v>
      </c>
    </row>
    <row r="4461" spans="2:9" ht="12.75">
      <c r="B4461" s="114" t="str">
        <f>INDEX(SUM!D:D,MATCH(SUM!$F$3,SUM!B:B,0),0)</f>
        <v>P085</v>
      </c>
      <c r="E4461" s="116">
        <v>2020</v>
      </c>
      <c r="F4461" s="112" t="s">
        <v>10627</v>
      </c>
      <c r="G4461" s="117" t="s">
        <v>15667</v>
      </c>
      <c r="H4461" s="114" t="s">
        <v>16898</v>
      </c>
      <c r="I4461" s="113">
        <f>'22'!B40</f>
        <v>0</v>
      </c>
    </row>
    <row r="4462" spans="2:9" ht="12.75">
      <c r="B4462" s="114" t="str">
        <f>INDEX(SUM!D:D,MATCH(SUM!$F$3,SUM!B:B,0),0)</f>
        <v>P085</v>
      </c>
      <c r="E4462" s="116">
        <v>2020</v>
      </c>
      <c r="F4462" s="112" t="s">
        <v>10628</v>
      </c>
      <c r="G4462" s="117" t="s">
        <v>15668</v>
      </c>
      <c r="H4462" s="114" t="s">
        <v>16898</v>
      </c>
      <c r="I4462" s="113">
        <f>'22'!B41</f>
        <v>0</v>
      </c>
    </row>
    <row r="4463" spans="2:9" ht="12.75">
      <c r="B4463" s="114" t="str">
        <f>INDEX(SUM!D:D,MATCH(SUM!$F$3,SUM!B:B,0),0)</f>
        <v>P085</v>
      </c>
      <c r="E4463" s="116">
        <v>2020</v>
      </c>
      <c r="F4463" s="112" t="s">
        <v>10629</v>
      </c>
      <c r="G4463" s="117" t="s">
        <v>15669</v>
      </c>
      <c r="H4463" s="114" t="s">
        <v>16898</v>
      </c>
      <c r="I4463" s="113">
        <f>'22'!B42</f>
        <v>0</v>
      </c>
    </row>
    <row r="4464" spans="2:9" ht="12.75">
      <c r="B4464" s="114" t="str">
        <f>INDEX(SUM!D:D,MATCH(SUM!$F$3,SUM!B:B,0),0)</f>
        <v>P085</v>
      </c>
      <c r="E4464" s="116">
        <v>2020</v>
      </c>
      <c r="F4464" s="112" t="s">
        <v>10630</v>
      </c>
      <c r="G4464" s="117" t="s">
        <v>15670</v>
      </c>
      <c r="H4464" s="114" t="s">
        <v>16898</v>
      </c>
      <c r="I4464" s="113">
        <f>'22'!B43</f>
        <v>0</v>
      </c>
    </row>
    <row r="4465" spans="2:9" ht="12.75">
      <c r="B4465" s="114" t="str">
        <f>INDEX(SUM!D:D,MATCH(SUM!$F$3,SUM!B:B,0),0)</f>
        <v>P085</v>
      </c>
      <c r="E4465" s="116">
        <v>2020</v>
      </c>
      <c r="F4465" s="112" t="s">
        <v>10631</v>
      </c>
      <c r="G4465" s="117" t="s">
        <v>15671</v>
      </c>
      <c r="H4465" s="114" t="s">
        <v>16898</v>
      </c>
      <c r="I4465" s="113">
        <f>'22'!B44</f>
        <v>0</v>
      </c>
    </row>
    <row r="4466" spans="2:9" ht="12.75">
      <c r="B4466" s="114" t="str">
        <f>INDEX(SUM!D:D,MATCH(SUM!$F$3,SUM!B:B,0),0)</f>
        <v>P085</v>
      </c>
      <c r="E4466" s="116">
        <v>2020</v>
      </c>
      <c r="F4466" s="112" t="s">
        <v>10632</v>
      </c>
      <c r="G4466" s="117" t="s">
        <v>15672</v>
      </c>
      <c r="H4466" s="114" t="s">
        <v>16898</v>
      </c>
      <c r="I4466" s="113">
        <f>'22'!B45</f>
        <v>0</v>
      </c>
    </row>
    <row r="4467" spans="2:9" ht="12.75">
      <c r="B4467" s="114" t="str">
        <f>INDEX(SUM!D:D,MATCH(SUM!$F$3,SUM!B:B,0),0)</f>
        <v>P085</v>
      </c>
      <c r="E4467" s="116">
        <v>2020</v>
      </c>
      <c r="F4467" s="112" t="s">
        <v>10633</v>
      </c>
      <c r="G4467" s="117" t="s">
        <v>15673</v>
      </c>
      <c r="H4467" s="114" t="s">
        <v>16898</v>
      </c>
      <c r="I4467" s="113">
        <f>'22'!B46</f>
        <v>0</v>
      </c>
    </row>
    <row r="4468" spans="2:9" ht="12.75">
      <c r="B4468" s="114" t="str">
        <f>INDEX(SUM!D:D,MATCH(SUM!$F$3,SUM!B:B,0),0)</f>
        <v>P085</v>
      </c>
      <c r="E4468" s="116">
        <v>2020</v>
      </c>
      <c r="F4468" s="112" t="s">
        <v>10634</v>
      </c>
      <c r="G4468" s="117" t="s">
        <v>15674</v>
      </c>
      <c r="H4468" s="114" t="s">
        <v>16898</v>
      </c>
      <c r="I4468" s="113">
        <f>'22'!B47</f>
        <v>0</v>
      </c>
    </row>
    <row r="4469" spans="2:9" ht="12.75">
      <c r="B4469" s="114" t="str">
        <f>INDEX(SUM!D:D,MATCH(SUM!$F$3,SUM!B:B,0),0)</f>
        <v>P085</v>
      </c>
      <c r="E4469" s="116">
        <v>2020</v>
      </c>
      <c r="F4469" s="112" t="s">
        <v>10635</v>
      </c>
      <c r="G4469" s="117" t="s">
        <v>15675</v>
      </c>
      <c r="H4469" s="114" t="s">
        <v>16898</v>
      </c>
      <c r="I4469" s="113">
        <f>'22'!B48</f>
        <v>0</v>
      </c>
    </row>
    <row r="4470" spans="2:9" ht="12.75">
      <c r="B4470" s="114" t="str">
        <f>INDEX(SUM!D:D,MATCH(SUM!$F$3,SUM!B:B,0),0)</f>
        <v>P085</v>
      </c>
      <c r="E4470" s="116">
        <v>2020</v>
      </c>
      <c r="F4470" s="112" t="s">
        <v>10636</v>
      </c>
      <c r="G4470" s="117" t="s">
        <v>15676</v>
      </c>
      <c r="H4470" s="114" t="s">
        <v>16898</v>
      </c>
      <c r="I4470" s="113">
        <f>'22'!B49</f>
        <v>0</v>
      </c>
    </row>
    <row r="4471" spans="2:9" ht="12.75">
      <c r="B4471" s="114" t="str">
        <f>INDEX(SUM!D:D,MATCH(SUM!$F$3,SUM!B:B,0),0)</f>
        <v>P085</v>
      </c>
      <c r="E4471" s="116">
        <v>2020</v>
      </c>
      <c r="F4471" s="112" t="s">
        <v>10637</v>
      </c>
      <c r="G4471" s="117" t="s">
        <v>15677</v>
      </c>
      <c r="H4471" s="114" t="s">
        <v>16898</v>
      </c>
      <c r="I4471" s="113">
        <f>'22'!B50</f>
        <v>0</v>
      </c>
    </row>
    <row r="4472" spans="2:9" ht="12.75">
      <c r="B4472" s="114" t="str">
        <f>INDEX(SUM!D:D,MATCH(SUM!$F$3,SUM!B:B,0),0)</f>
        <v>P085</v>
      </c>
      <c r="E4472" s="116">
        <v>2020</v>
      </c>
      <c r="F4472" s="112" t="s">
        <v>10638</v>
      </c>
      <c r="G4472" s="117" t="s">
        <v>15678</v>
      </c>
      <c r="H4472" s="114" t="s">
        <v>16898</v>
      </c>
      <c r="I4472" s="113">
        <f>'22'!B51</f>
        <v>0</v>
      </c>
    </row>
    <row r="4473" spans="2:9" ht="12.75">
      <c r="B4473" s="114" t="str">
        <f>INDEX(SUM!D:D,MATCH(SUM!$F$3,SUM!B:B,0),0)</f>
        <v>P085</v>
      </c>
      <c r="E4473" s="116">
        <v>2020</v>
      </c>
      <c r="F4473" s="112" t="s">
        <v>10639</v>
      </c>
      <c r="G4473" s="117" t="s">
        <v>15679</v>
      </c>
      <c r="H4473" s="114" t="s">
        <v>16898</v>
      </c>
      <c r="I4473" s="113">
        <f>'22'!B52</f>
        <v>0</v>
      </c>
    </row>
    <row r="4474" spans="2:9" ht="12.75">
      <c r="B4474" s="114" t="str">
        <f>INDEX(SUM!D:D,MATCH(SUM!$F$3,SUM!B:B,0),0)</f>
        <v>P085</v>
      </c>
      <c r="E4474" s="116">
        <v>2020</v>
      </c>
      <c r="F4474" s="112" t="s">
        <v>10640</v>
      </c>
      <c r="G4474" s="117" t="s">
        <v>15680</v>
      </c>
      <c r="H4474" s="114" t="s">
        <v>16898</v>
      </c>
      <c r="I4474" s="113">
        <f>'22'!B53</f>
        <v>0</v>
      </c>
    </row>
    <row r="4475" spans="2:9" ht="12.75">
      <c r="B4475" s="114" t="str">
        <f>INDEX(SUM!D:D,MATCH(SUM!$F$3,SUM!B:B,0),0)</f>
        <v>P085</v>
      </c>
      <c r="E4475" s="116">
        <v>2020</v>
      </c>
      <c r="F4475" s="112" t="s">
        <v>10641</v>
      </c>
      <c r="G4475" s="117" t="s">
        <v>15681</v>
      </c>
      <c r="H4475" s="114" t="s">
        <v>16898</v>
      </c>
      <c r="I4475" s="113">
        <f>'22'!B54</f>
        <v>0</v>
      </c>
    </row>
    <row r="4476" spans="2:9" ht="12.75">
      <c r="B4476" s="114" t="str">
        <f>INDEX(SUM!D:D,MATCH(SUM!$F$3,SUM!B:B,0),0)</f>
        <v>P085</v>
      </c>
      <c r="E4476" s="116">
        <v>2020</v>
      </c>
      <c r="F4476" s="112" t="s">
        <v>10642</v>
      </c>
      <c r="G4476" s="117" t="s">
        <v>15682</v>
      </c>
      <c r="H4476" s="114" t="s">
        <v>16898</v>
      </c>
      <c r="I4476" s="113">
        <f>'22'!B55</f>
        <v>0</v>
      </c>
    </row>
    <row r="4477" spans="2:9" ht="12.75">
      <c r="B4477" s="114" t="str">
        <f>INDEX(SUM!D:D,MATCH(SUM!$F$3,SUM!B:B,0),0)</f>
        <v>P085</v>
      </c>
      <c r="E4477" s="116">
        <v>2020</v>
      </c>
      <c r="F4477" s="112" t="s">
        <v>10643</v>
      </c>
      <c r="G4477" s="117" t="s">
        <v>15683</v>
      </c>
      <c r="H4477" s="114" t="s">
        <v>16898</v>
      </c>
      <c r="I4477" s="113">
        <f>'22'!B56</f>
        <v>0</v>
      </c>
    </row>
    <row r="4478" spans="2:9" ht="12.75">
      <c r="B4478" s="114" t="str">
        <f>INDEX(SUM!D:D,MATCH(SUM!$F$3,SUM!B:B,0),0)</f>
        <v>P085</v>
      </c>
      <c r="E4478" s="116">
        <v>2020</v>
      </c>
      <c r="F4478" s="112" t="s">
        <v>10644</v>
      </c>
      <c r="G4478" s="117" t="s">
        <v>15684</v>
      </c>
      <c r="H4478" s="114" t="s">
        <v>16898</v>
      </c>
      <c r="I4478" s="113">
        <f>'22'!B57</f>
        <v>0</v>
      </c>
    </row>
    <row r="4479" spans="2:9" ht="12.75">
      <c r="B4479" s="114" t="str">
        <f>INDEX(SUM!D:D,MATCH(SUM!$F$3,SUM!B:B,0),0)</f>
        <v>P085</v>
      </c>
      <c r="E4479" s="116">
        <v>2020</v>
      </c>
      <c r="F4479" s="112" t="s">
        <v>10645</v>
      </c>
      <c r="G4479" s="117" t="s">
        <v>15685</v>
      </c>
      <c r="H4479" s="114" t="s">
        <v>16898</v>
      </c>
      <c r="I4479" s="113">
        <f>'22'!B58</f>
        <v>0</v>
      </c>
    </row>
    <row r="4480" spans="2:9" ht="12.75">
      <c r="B4480" s="114" t="str">
        <f>INDEX(SUM!D:D,MATCH(SUM!$F$3,SUM!B:B,0),0)</f>
        <v>P085</v>
      </c>
      <c r="E4480" s="116">
        <v>2020</v>
      </c>
      <c r="F4480" s="112" t="s">
        <v>10646</v>
      </c>
      <c r="G4480" s="117" t="s">
        <v>15686</v>
      </c>
      <c r="H4480" s="114" t="s">
        <v>16898</v>
      </c>
      <c r="I4480" s="113">
        <f>'22'!B59</f>
        <v>0</v>
      </c>
    </row>
    <row r="4481" spans="2:9" ht="12.75">
      <c r="B4481" s="114" t="str">
        <f>INDEX(SUM!D:D,MATCH(SUM!$F$3,SUM!B:B,0),0)</f>
        <v>P085</v>
      </c>
      <c r="E4481" s="116">
        <v>2020</v>
      </c>
      <c r="F4481" s="112" t="s">
        <v>10647</v>
      </c>
      <c r="G4481" s="117" t="s">
        <v>15687</v>
      </c>
      <c r="H4481" s="114" t="s">
        <v>16898</v>
      </c>
      <c r="I4481" s="113">
        <f>'22'!B60</f>
        <v>0</v>
      </c>
    </row>
    <row r="4482" spans="2:9" ht="12.75">
      <c r="B4482" s="114" t="str">
        <f>INDEX(SUM!D:D,MATCH(SUM!$F$3,SUM!B:B,0),0)</f>
        <v>P085</v>
      </c>
      <c r="E4482" s="116">
        <v>2020</v>
      </c>
      <c r="F4482" s="112" t="s">
        <v>10648</v>
      </c>
      <c r="G4482" s="117" t="s">
        <v>15688</v>
      </c>
      <c r="H4482" s="114" t="s">
        <v>16898</v>
      </c>
      <c r="I4482" s="113">
        <f>'22'!B61</f>
        <v>0</v>
      </c>
    </row>
    <row r="4483" spans="2:9" ht="12.75">
      <c r="B4483" s="114" t="str">
        <f>INDEX(SUM!D:D,MATCH(SUM!$F$3,SUM!B:B,0),0)</f>
        <v>P085</v>
      </c>
      <c r="E4483" s="116">
        <v>2020</v>
      </c>
      <c r="F4483" s="112" t="s">
        <v>10649</v>
      </c>
      <c r="G4483" s="117" t="s">
        <v>15689</v>
      </c>
      <c r="H4483" s="114" t="s">
        <v>16898</v>
      </c>
      <c r="I4483" s="113">
        <f>'22'!B62</f>
        <v>0</v>
      </c>
    </row>
    <row r="4484" spans="2:9" ht="12.75">
      <c r="B4484" s="114" t="str">
        <f>INDEX(SUM!D:D,MATCH(SUM!$F$3,SUM!B:B,0),0)</f>
        <v>P085</v>
      </c>
      <c r="E4484" s="116">
        <v>2020</v>
      </c>
      <c r="F4484" s="112" t="s">
        <v>10650</v>
      </c>
      <c r="G4484" s="117" t="s">
        <v>15690</v>
      </c>
      <c r="H4484" s="114" t="s">
        <v>16898</v>
      </c>
      <c r="I4484" s="113">
        <f>'22'!B63</f>
        <v>0</v>
      </c>
    </row>
    <row r="4485" spans="2:9" ht="12.75">
      <c r="B4485" s="114" t="str">
        <f>INDEX(SUM!D:D,MATCH(SUM!$F$3,SUM!B:B,0),0)</f>
        <v>P085</v>
      </c>
      <c r="E4485" s="116">
        <v>2020</v>
      </c>
      <c r="F4485" s="112" t="s">
        <v>10651</v>
      </c>
      <c r="G4485" s="117" t="s">
        <v>15691</v>
      </c>
      <c r="H4485" s="114" t="s">
        <v>16898</v>
      </c>
      <c r="I4485" s="113">
        <f>'22'!B64</f>
        <v>0</v>
      </c>
    </row>
    <row r="4486" spans="2:9" ht="12.75">
      <c r="B4486" s="114" t="str">
        <f>INDEX(SUM!D:D,MATCH(SUM!$F$3,SUM!B:B,0),0)</f>
        <v>P085</v>
      </c>
      <c r="E4486" s="116">
        <v>2020</v>
      </c>
      <c r="F4486" s="112" t="s">
        <v>10652</v>
      </c>
      <c r="G4486" s="117" t="s">
        <v>15692</v>
      </c>
      <c r="H4486" s="114" t="s">
        <v>16898</v>
      </c>
      <c r="I4486" s="113">
        <f>'22'!B65</f>
        <v>0</v>
      </c>
    </row>
    <row r="4487" spans="2:9" ht="12.75">
      <c r="B4487" s="114" t="str">
        <f>INDEX(SUM!D:D,MATCH(SUM!$F$3,SUM!B:B,0),0)</f>
        <v>P085</v>
      </c>
      <c r="E4487" s="116">
        <v>2020</v>
      </c>
      <c r="F4487" s="112" t="s">
        <v>10653</v>
      </c>
      <c r="G4487" s="117" t="s">
        <v>15693</v>
      </c>
      <c r="H4487" s="114" t="s">
        <v>16898</v>
      </c>
      <c r="I4487" s="113">
        <f>'22'!B66</f>
        <v>0</v>
      </c>
    </row>
    <row r="4488" spans="2:9" ht="12.75">
      <c r="B4488" s="114" t="str">
        <f>INDEX(SUM!D:D,MATCH(SUM!$F$3,SUM!B:B,0),0)</f>
        <v>P085</v>
      </c>
      <c r="E4488" s="116">
        <v>2020</v>
      </c>
      <c r="F4488" s="112" t="s">
        <v>10654</v>
      </c>
      <c r="G4488" s="117" t="s">
        <v>15694</v>
      </c>
      <c r="H4488" s="114" t="s">
        <v>16898</v>
      </c>
      <c r="I4488" s="113">
        <f>'22'!B67</f>
        <v>0</v>
      </c>
    </row>
    <row r="4489" spans="2:9" ht="12.75">
      <c r="B4489" s="114" t="str">
        <f>INDEX(SUM!D:D,MATCH(SUM!$F$3,SUM!B:B,0),0)</f>
        <v>P085</v>
      </c>
      <c r="E4489" s="116">
        <v>2020</v>
      </c>
      <c r="F4489" s="112" t="s">
        <v>10655</v>
      </c>
      <c r="G4489" s="117" t="s">
        <v>15695</v>
      </c>
      <c r="H4489" s="114" t="s">
        <v>16898</v>
      </c>
      <c r="I4489" s="113">
        <f>'22'!B68</f>
        <v>0</v>
      </c>
    </row>
    <row r="4490" spans="2:9" ht="12.75">
      <c r="B4490" s="114" t="str">
        <f>INDEX(SUM!D:D,MATCH(SUM!$F$3,SUM!B:B,0),0)</f>
        <v>P085</v>
      </c>
      <c r="E4490" s="116">
        <v>2020</v>
      </c>
      <c r="F4490" s="112" t="s">
        <v>10656</v>
      </c>
      <c r="G4490" s="117" t="s">
        <v>15696</v>
      </c>
      <c r="H4490" s="114" t="s">
        <v>16898</v>
      </c>
      <c r="I4490" s="113">
        <f>'22'!B69</f>
        <v>0</v>
      </c>
    </row>
    <row r="4491" spans="2:9" ht="12.75">
      <c r="B4491" s="114" t="str">
        <f>INDEX(SUM!D:D,MATCH(SUM!$F$3,SUM!B:B,0),0)</f>
        <v>P085</v>
      </c>
      <c r="E4491" s="116">
        <v>2020</v>
      </c>
      <c r="F4491" s="112" t="s">
        <v>10657</v>
      </c>
      <c r="G4491" s="117" t="s">
        <v>15697</v>
      </c>
      <c r="H4491" s="114" t="s">
        <v>16898</v>
      </c>
      <c r="I4491" s="113">
        <f>'22'!B70</f>
        <v>0</v>
      </c>
    </row>
    <row r="4492" spans="2:9" ht="12.75">
      <c r="B4492" s="114" t="str">
        <f>INDEX(SUM!D:D,MATCH(SUM!$F$3,SUM!B:B,0),0)</f>
        <v>P085</v>
      </c>
      <c r="E4492" s="116">
        <v>2020</v>
      </c>
      <c r="F4492" s="112" t="s">
        <v>10658</v>
      </c>
      <c r="G4492" s="117" t="s">
        <v>15698</v>
      </c>
      <c r="H4492" s="114" t="s">
        <v>16898</v>
      </c>
      <c r="I4492" s="113">
        <f>'22'!B71</f>
        <v>0</v>
      </c>
    </row>
    <row r="4493" spans="2:9" ht="12.75">
      <c r="B4493" s="114" t="str">
        <f>INDEX(SUM!D:D,MATCH(SUM!$F$3,SUM!B:B,0),0)</f>
        <v>P085</v>
      </c>
      <c r="E4493" s="116">
        <v>2020</v>
      </c>
      <c r="F4493" s="112" t="s">
        <v>10659</v>
      </c>
      <c r="G4493" s="117" t="s">
        <v>15699</v>
      </c>
      <c r="H4493" s="114" t="s">
        <v>16898</v>
      </c>
      <c r="I4493" s="113">
        <f>'22'!B72</f>
        <v>0</v>
      </c>
    </row>
    <row r="4494" spans="2:9" ht="12.75">
      <c r="B4494" s="114" t="str">
        <f>INDEX(SUM!D:D,MATCH(SUM!$F$3,SUM!B:B,0),0)</f>
        <v>P085</v>
      </c>
      <c r="E4494" s="116">
        <v>2020</v>
      </c>
      <c r="F4494" s="112" t="s">
        <v>10660</v>
      </c>
      <c r="G4494" s="117" t="s">
        <v>15700</v>
      </c>
      <c r="H4494" s="114" t="s">
        <v>16898</v>
      </c>
      <c r="I4494" s="113">
        <f>'22'!B73</f>
        <v>0</v>
      </c>
    </row>
    <row r="4495" spans="2:9" ht="12.75">
      <c r="B4495" s="114" t="str">
        <f>INDEX(SUM!D:D,MATCH(SUM!$F$3,SUM!B:B,0),0)</f>
        <v>P085</v>
      </c>
      <c r="E4495" s="116">
        <v>2020</v>
      </c>
      <c r="F4495" s="112" t="s">
        <v>10661</v>
      </c>
      <c r="G4495" s="117" t="s">
        <v>15701</v>
      </c>
      <c r="H4495" s="114" t="s">
        <v>16898</v>
      </c>
      <c r="I4495" s="113">
        <f>'22'!B74</f>
        <v>0</v>
      </c>
    </row>
    <row r="4496" spans="2:9" ht="12.75">
      <c r="B4496" s="114" t="str">
        <f>INDEX(SUM!D:D,MATCH(SUM!$F$3,SUM!B:B,0),0)</f>
        <v>P085</v>
      </c>
      <c r="E4496" s="116">
        <v>2020</v>
      </c>
      <c r="F4496" s="112" t="s">
        <v>10662</v>
      </c>
      <c r="G4496" s="117" t="s">
        <v>15702</v>
      </c>
      <c r="H4496" s="114" t="s">
        <v>16898</v>
      </c>
      <c r="I4496" s="113">
        <f>'22'!B75</f>
        <v>0</v>
      </c>
    </row>
    <row r="4497" spans="2:9" ht="12.75">
      <c r="B4497" s="114" t="str">
        <f>INDEX(SUM!D:D,MATCH(SUM!$F$3,SUM!B:B,0),0)</f>
        <v>P085</v>
      </c>
      <c r="E4497" s="116">
        <v>2020</v>
      </c>
      <c r="F4497" s="112" t="s">
        <v>10663</v>
      </c>
      <c r="G4497" s="117" t="s">
        <v>15703</v>
      </c>
      <c r="H4497" s="114" t="s">
        <v>16898</v>
      </c>
      <c r="I4497" s="113">
        <f>'22'!B76</f>
        <v>0</v>
      </c>
    </row>
    <row r="4498" spans="2:9" ht="12.75">
      <c r="B4498" s="114" t="str">
        <f>INDEX(SUM!D:D,MATCH(SUM!$F$3,SUM!B:B,0),0)</f>
        <v>P085</v>
      </c>
      <c r="E4498" s="116">
        <v>2020</v>
      </c>
      <c r="F4498" s="112" t="s">
        <v>10664</v>
      </c>
      <c r="G4498" s="117" t="s">
        <v>15704</v>
      </c>
      <c r="H4498" s="114" t="s">
        <v>16898</v>
      </c>
      <c r="I4498" s="113">
        <f>'22'!B77</f>
        <v>0</v>
      </c>
    </row>
    <row r="4499" spans="2:9" ht="12.75">
      <c r="B4499" s="114" t="str">
        <f>INDEX(SUM!D:D,MATCH(SUM!$F$3,SUM!B:B,0),0)</f>
        <v>P085</v>
      </c>
      <c r="E4499" s="116">
        <v>2020</v>
      </c>
      <c r="F4499" s="112" t="s">
        <v>10665</v>
      </c>
      <c r="G4499" s="117" t="s">
        <v>15705</v>
      </c>
      <c r="H4499" s="114" t="s">
        <v>16898</v>
      </c>
      <c r="I4499" s="113">
        <f>'22'!B78</f>
        <v>0</v>
      </c>
    </row>
    <row r="4500" spans="2:9" ht="12.75">
      <c r="B4500" s="114" t="str">
        <f>INDEX(SUM!D:D,MATCH(SUM!$F$3,SUM!B:B,0),0)</f>
        <v>P085</v>
      </c>
      <c r="E4500" s="116">
        <v>2020</v>
      </c>
      <c r="F4500" s="112" t="s">
        <v>10666</v>
      </c>
      <c r="G4500" s="117" t="s">
        <v>15706</v>
      </c>
      <c r="H4500" s="114" t="s">
        <v>16898</v>
      </c>
      <c r="I4500" s="113">
        <f>'22'!B79</f>
        <v>0</v>
      </c>
    </row>
    <row r="4501" spans="2:9" ht="12.75">
      <c r="B4501" s="114" t="str">
        <f>INDEX(SUM!D:D,MATCH(SUM!$F$3,SUM!B:B,0),0)</f>
        <v>P085</v>
      </c>
      <c r="E4501" s="116">
        <v>2020</v>
      </c>
      <c r="F4501" s="112" t="s">
        <v>10667</v>
      </c>
      <c r="G4501" s="117" t="s">
        <v>15707</v>
      </c>
      <c r="H4501" s="114" t="s">
        <v>16898</v>
      </c>
      <c r="I4501" s="113">
        <f>'22'!B80</f>
        <v>0</v>
      </c>
    </row>
    <row r="4502" spans="2:9" ht="12.75">
      <c r="B4502" s="114" t="str">
        <f>INDEX(SUM!D:D,MATCH(SUM!$F$3,SUM!B:B,0),0)</f>
        <v>P085</v>
      </c>
      <c r="E4502" s="116">
        <v>2020</v>
      </c>
      <c r="F4502" s="112" t="s">
        <v>10668</v>
      </c>
      <c r="G4502" s="117" t="s">
        <v>15708</v>
      </c>
      <c r="H4502" s="114" t="s">
        <v>16898</v>
      </c>
      <c r="I4502" s="113">
        <f>'22'!B81</f>
        <v>0</v>
      </c>
    </row>
    <row r="4503" spans="2:9" ht="12.75">
      <c r="B4503" s="114" t="str">
        <f>INDEX(SUM!D:D,MATCH(SUM!$F$3,SUM!B:B,0),0)</f>
        <v>P085</v>
      </c>
      <c r="E4503" s="116">
        <v>2020</v>
      </c>
      <c r="F4503" s="112" t="s">
        <v>10669</v>
      </c>
      <c r="G4503" s="117" t="s">
        <v>15709</v>
      </c>
      <c r="H4503" s="114" t="s">
        <v>16898</v>
      </c>
      <c r="I4503" s="113">
        <f>'22'!B82</f>
        <v>0</v>
      </c>
    </row>
    <row r="4504" spans="2:9" ht="12.75">
      <c r="B4504" s="114" t="str">
        <f>INDEX(SUM!D:D,MATCH(SUM!$F$3,SUM!B:B,0),0)</f>
        <v>P085</v>
      </c>
      <c r="E4504" s="116">
        <v>2020</v>
      </c>
      <c r="F4504" s="112" t="s">
        <v>10670</v>
      </c>
      <c r="G4504" s="117" t="s">
        <v>15710</v>
      </c>
      <c r="H4504" s="114" t="s">
        <v>16898</v>
      </c>
      <c r="I4504" s="113">
        <f>'22'!B83</f>
        <v>0</v>
      </c>
    </row>
    <row r="4505" spans="2:9" ht="12.75">
      <c r="B4505" s="114" t="str">
        <f>INDEX(SUM!D:D,MATCH(SUM!$F$3,SUM!B:B,0),0)</f>
        <v>P085</v>
      </c>
      <c r="E4505" s="116">
        <v>2020</v>
      </c>
      <c r="F4505" s="112" t="s">
        <v>10671</v>
      </c>
      <c r="G4505" s="117" t="s">
        <v>15711</v>
      </c>
      <c r="H4505" s="114" t="s">
        <v>16898</v>
      </c>
      <c r="I4505" s="113">
        <f>'22'!B84</f>
        <v>0</v>
      </c>
    </row>
    <row r="4506" spans="2:9" ht="12.75">
      <c r="B4506" s="114" t="str">
        <f>INDEX(SUM!D:D,MATCH(SUM!$F$3,SUM!B:B,0),0)</f>
        <v>P085</v>
      </c>
      <c r="E4506" s="116">
        <v>2020</v>
      </c>
      <c r="F4506" s="112" t="s">
        <v>10672</v>
      </c>
      <c r="G4506" s="117" t="s">
        <v>15712</v>
      </c>
      <c r="H4506" s="114" t="s">
        <v>16898</v>
      </c>
      <c r="I4506" s="113">
        <f>'22'!B85</f>
        <v>0</v>
      </c>
    </row>
    <row r="4507" spans="2:9" ht="12.75">
      <c r="B4507" s="114" t="str">
        <f>INDEX(SUM!D:D,MATCH(SUM!$F$3,SUM!B:B,0),0)</f>
        <v>P085</v>
      </c>
      <c r="E4507" s="116">
        <v>2020</v>
      </c>
      <c r="F4507" s="112" t="s">
        <v>10673</v>
      </c>
      <c r="G4507" s="117" t="s">
        <v>15713</v>
      </c>
      <c r="H4507" s="114" t="s">
        <v>16898</v>
      </c>
      <c r="I4507" s="113">
        <f>'22'!B86</f>
        <v>0</v>
      </c>
    </row>
    <row r="4508" spans="2:9" ht="12.75">
      <c r="B4508" s="114" t="str">
        <f>INDEX(SUM!D:D,MATCH(SUM!$F$3,SUM!B:B,0),0)</f>
        <v>P085</v>
      </c>
      <c r="E4508" s="116">
        <v>2020</v>
      </c>
      <c r="F4508" s="112" t="s">
        <v>10674</v>
      </c>
      <c r="G4508" s="117" t="s">
        <v>15714</v>
      </c>
      <c r="H4508" s="114" t="s">
        <v>16898</v>
      </c>
      <c r="I4508" s="113">
        <f>'22'!B87</f>
        <v>0</v>
      </c>
    </row>
    <row r="4509" spans="2:9" ht="12.75">
      <c r="B4509" s="114" t="str">
        <f>INDEX(SUM!D:D,MATCH(SUM!$F$3,SUM!B:B,0),0)</f>
        <v>P085</v>
      </c>
      <c r="E4509" s="116">
        <v>2020</v>
      </c>
      <c r="F4509" s="112" t="s">
        <v>10675</v>
      </c>
      <c r="G4509" s="117" t="s">
        <v>15715</v>
      </c>
      <c r="H4509" s="114" t="s">
        <v>16898</v>
      </c>
      <c r="I4509" s="113">
        <f>'22'!B88</f>
        <v>0</v>
      </c>
    </row>
    <row r="4510" spans="2:9" ht="12.75">
      <c r="B4510" s="114" t="str">
        <f>INDEX(SUM!D:D,MATCH(SUM!$F$3,SUM!B:B,0),0)</f>
        <v>P085</v>
      </c>
      <c r="E4510" s="116">
        <v>2020</v>
      </c>
      <c r="F4510" s="112" t="s">
        <v>10676</v>
      </c>
      <c r="G4510" s="117" t="s">
        <v>15716</v>
      </c>
      <c r="H4510" s="114" t="s">
        <v>16898</v>
      </c>
      <c r="I4510" s="113">
        <f>'22'!B89</f>
        <v>0</v>
      </c>
    </row>
    <row r="4511" spans="2:9" ht="12.75">
      <c r="B4511" s="114" t="str">
        <f>INDEX(SUM!D:D,MATCH(SUM!$F$3,SUM!B:B,0),0)</f>
        <v>P085</v>
      </c>
      <c r="E4511" s="116">
        <v>2020</v>
      </c>
      <c r="F4511" s="112" t="s">
        <v>10677</v>
      </c>
      <c r="G4511" s="117" t="s">
        <v>15717</v>
      </c>
      <c r="H4511" s="114" t="s">
        <v>16898</v>
      </c>
      <c r="I4511" s="113">
        <f>'22'!B90</f>
        <v>0</v>
      </c>
    </row>
    <row r="4512" spans="2:9" ht="12.75">
      <c r="B4512" s="114" t="str">
        <f>INDEX(SUM!D:D,MATCH(SUM!$F$3,SUM!B:B,0),0)</f>
        <v>P085</v>
      </c>
      <c r="E4512" s="116">
        <v>2020</v>
      </c>
      <c r="F4512" s="112" t="s">
        <v>10678</v>
      </c>
      <c r="G4512" s="117" t="s">
        <v>15718</v>
      </c>
      <c r="H4512" s="114" t="s">
        <v>16898</v>
      </c>
      <c r="I4512" s="113">
        <f>'22'!B91</f>
        <v>0</v>
      </c>
    </row>
    <row r="4513" spans="2:9" ht="12.75">
      <c r="B4513" s="114" t="str">
        <f>INDEX(SUM!D:D,MATCH(SUM!$F$3,SUM!B:B,0),0)</f>
        <v>P085</v>
      </c>
      <c r="E4513" s="116">
        <v>2020</v>
      </c>
      <c r="F4513" s="112" t="s">
        <v>10679</v>
      </c>
      <c r="G4513" s="117" t="s">
        <v>15719</v>
      </c>
      <c r="H4513" s="114" t="s">
        <v>16898</v>
      </c>
      <c r="I4513" s="113">
        <f>'22'!B92</f>
        <v>0</v>
      </c>
    </row>
    <row r="4514" spans="2:9" ht="12.75">
      <c r="B4514" s="114" t="str">
        <f>INDEX(SUM!D:D,MATCH(SUM!$F$3,SUM!B:B,0),0)</f>
        <v>P085</v>
      </c>
      <c r="E4514" s="116">
        <v>2020</v>
      </c>
      <c r="F4514" s="112" t="s">
        <v>10680</v>
      </c>
      <c r="G4514" s="117" t="s">
        <v>15720</v>
      </c>
      <c r="H4514" s="114" t="s">
        <v>16898</v>
      </c>
      <c r="I4514" s="113">
        <f>'22'!B93</f>
        <v>0</v>
      </c>
    </row>
    <row r="4515" spans="2:9" ht="12.75">
      <c r="B4515" s="114" t="str">
        <f>INDEX(SUM!D:D,MATCH(SUM!$F$3,SUM!B:B,0),0)</f>
        <v>P085</v>
      </c>
      <c r="E4515" s="116">
        <v>2020</v>
      </c>
      <c r="F4515" s="112" t="s">
        <v>10681</v>
      </c>
      <c r="G4515" s="117" t="s">
        <v>15721</v>
      </c>
      <c r="H4515" s="114" t="s">
        <v>16898</v>
      </c>
      <c r="I4515" s="113">
        <f>'22'!B94</f>
        <v>0</v>
      </c>
    </row>
    <row r="4516" spans="2:9" ht="12.75">
      <c r="B4516" s="114" t="str">
        <f>INDEX(SUM!D:D,MATCH(SUM!$F$3,SUM!B:B,0),0)</f>
        <v>P085</v>
      </c>
      <c r="E4516" s="116">
        <v>2020</v>
      </c>
      <c r="F4516" s="112" t="s">
        <v>10682</v>
      </c>
      <c r="G4516" s="117" t="s">
        <v>15722</v>
      </c>
      <c r="H4516" s="114" t="s">
        <v>16898</v>
      </c>
      <c r="I4516" s="113">
        <f>'22'!B95</f>
        <v>0</v>
      </c>
    </row>
    <row r="4517" spans="2:9" ht="12.75">
      <c r="B4517" s="114" t="str">
        <f>INDEX(SUM!D:D,MATCH(SUM!$F$3,SUM!B:B,0),0)</f>
        <v>P085</v>
      </c>
      <c r="E4517" s="116">
        <v>2020</v>
      </c>
      <c r="F4517" s="112" t="s">
        <v>10683</v>
      </c>
      <c r="G4517" s="117" t="s">
        <v>15723</v>
      </c>
      <c r="H4517" s="114" t="s">
        <v>16898</v>
      </c>
      <c r="I4517" s="113">
        <f>'22'!B96</f>
        <v>0</v>
      </c>
    </row>
    <row r="4518" spans="2:9" ht="12.75">
      <c r="B4518" s="114" t="str">
        <f>INDEX(SUM!D:D,MATCH(SUM!$F$3,SUM!B:B,0),0)</f>
        <v>P085</v>
      </c>
      <c r="E4518" s="116">
        <v>2020</v>
      </c>
      <c r="F4518" s="112" t="s">
        <v>10684</v>
      </c>
      <c r="G4518" s="117" t="s">
        <v>15724</v>
      </c>
      <c r="H4518" s="114" t="s">
        <v>16898</v>
      </c>
      <c r="I4518" s="113">
        <f>'22'!B97</f>
        <v>0</v>
      </c>
    </row>
    <row r="4519" spans="2:9" ht="12.75">
      <c r="B4519" s="114" t="str">
        <f>INDEX(SUM!D:D,MATCH(SUM!$F$3,SUM!B:B,0),0)</f>
        <v>P085</v>
      </c>
      <c r="E4519" s="116">
        <v>2020</v>
      </c>
      <c r="F4519" s="112" t="s">
        <v>10685</v>
      </c>
      <c r="G4519" s="117" t="s">
        <v>15725</v>
      </c>
      <c r="H4519" s="114" t="s">
        <v>16898</v>
      </c>
      <c r="I4519" s="113">
        <f>'22'!B98</f>
        <v>0</v>
      </c>
    </row>
    <row r="4520" spans="2:9" ht="12.75">
      <c r="B4520" s="114" t="str">
        <f>INDEX(SUM!D:D,MATCH(SUM!$F$3,SUM!B:B,0),0)</f>
        <v>P085</v>
      </c>
      <c r="E4520" s="116">
        <v>2020</v>
      </c>
      <c r="F4520" s="112" t="s">
        <v>10686</v>
      </c>
      <c r="G4520" s="117" t="s">
        <v>15726</v>
      </c>
      <c r="H4520" s="114" t="s">
        <v>16898</v>
      </c>
      <c r="I4520" s="113">
        <f>'22'!B99</f>
        <v>0</v>
      </c>
    </row>
    <row r="4521" spans="2:9" ht="12.75">
      <c r="B4521" s="114" t="str">
        <f>INDEX(SUM!D:D,MATCH(SUM!$F$3,SUM!B:B,0),0)</f>
        <v>P085</v>
      </c>
      <c r="E4521" s="116">
        <v>2020</v>
      </c>
      <c r="F4521" s="112" t="s">
        <v>10687</v>
      </c>
      <c r="G4521" s="117" t="s">
        <v>15727</v>
      </c>
      <c r="H4521" s="114" t="s">
        <v>16898</v>
      </c>
      <c r="I4521" s="113">
        <f>'22'!B100</f>
        <v>0</v>
      </c>
    </row>
    <row r="4522" spans="2:9" ht="12.75">
      <c r="B4522" s="114" t="str">
        <f>INDEX(SUM!D:D,MATCH(SUM!$F$3,SUM!B:B,0),0)</f>
        <v>P085</v>
      </c>
      <c r="E4522" s="116">
        <v>2020</v>
      </c>
      <c r="F4522" s="112" t="s">
        <v>10688</v>
      </c>
      <c r="G4522" s="117" t="s">
        <v>15728</v>
      </c>
      <c r="H4522" s="114" t="s">
        <v>16899</v>
      </c>
      <c r="I4522" s="113">
        <f>'22'!C11</f>
        <v>5708354</v>
      </c>
    </row>
    <row r="4523" spans="2:9" ht="12.75">
      <c r="B4523" s="114" t="str">
        <f>INDEX(SUM!D:D,MATCH(SUM!$F$3,SUM!B:B,0),0)</f>
        <v>P085</v>
      </c>
      <c r="E4523" s="116">
        <v>2020</v>
      </c>
      <c r="F4523" s="112" t="s">
        <v>10689</v>
      </c>
      <c r="G4523" s="117" t="s">
        <v>15729</v>
      </c>
      <c r="H4523" s="114" t="s">
        <v>16899</v>
      </c>
      <c r="I4523" s="113">
        <f>'22'!C12</f>
        <v>5708362</v>
      </c>
    </row>
    <row r="4524" spans="2:9" ht="12.75">
      <c r="B4524" s="114" t="str">
        <f>INDEX(SUM!D:D,MATCH(SUM!$F$3,SUM!B:B,0),0)</f>
        <v>P085</v>
      </c>
      <c r="E4524" s="116">
        <v>2020</v>
      </c>
      <c r="F4524" s="112" t="s">
        <v>10690</v>
      </c>
      <c r="G4524" s="117" t="s">
        <v>15730</v>
      </c>
      <c r="H4524" s="114" t="s">
        <v>16899</v>
      </c>
      <c r="I4524" s="113">
        <f>'22'!C13</f>
        <v>3565394</v>
      </c>
    </row>
    <row r="4525" spans="2:9" ht="12.75">
      <c r="B4525" s="114" t="str">
        <f>INDEX(SUM!D:D,MATCH(SUM!$F$3,SUM!B:B,0),0)</f>
        <v>P085</v>
      </c>
      <c r="E4525" s="116">
        <v>2020</v>
      </c>
      <c r="F4525" s="112" t="s">
        <v>10691</v>
      </c>
      <c r="G4525" s="117" t="s">
        <v>15731</v>
      </c>
      <c r="H4525" s="114" t="s">
        <v>16899</v>
      </c>
      <c r="I4525" s="113">
        <f>'22'!C14</f>
        <v>2636573</v>
      </c>
    </row>
    <row r="4526" spans="2:9" ht="12.75">
      <c r="B4526" s="114" t="str">
        <f>INDEX(SUM!D:D,MATCH(SUM!$F$3,SUM!B:B,0),0)</f>
        <v>P085</v>
      </c>
      <c r="E4526" s="116">
        <v>2020</v>
      </c>
      <c r="F4526" s="112" t="s">
        <v>10692</v>
      </c>
      <c r="G4526" s="117" t="s">
        <v>15732</v>
      </c>
      <c r="H4526" s="114" t="s">
        <v>16899</v>
      </c>
      <c r="I4526" s="113">
        <f>'22'!C15</f>
        <v>2636557</v>
      </c>
    </row>
    <row r="4527" spans="2:9" ht="12.75">
      <c r="B4527" s="114" t="str">
        <f>INDEX(SUM!D:D,MATCH(SUM!$F$3,SUM!B:B,0),0)</f>
        <v>P085</v>
      </c>
      <c r="E4527" s="116">
        <v>2020</v>
      </c>
      <c r="F4527" s="112" t="s">
        <v>10693</v>
      </c>
      <c r="G4527" s="117" t="s">
        <v>15733</v>
      </c>
      <c r="H4527" s="114" t="s">
        <v>16899</v>
      </c>
      <c r="I4527" s="113">
        <f>'22'!C16</f>
        <v>2712725</v>
      </c>
    </row>
    <row r="4528" spans="2:9" ht="12.75">
      <c r="B4528" s="114" t="str">
        <f>INDEX(SUM!D:D,MATCH(SUM!$F$3,SUM!B:B,0),0)</f>
        <v>P085</v>
      </c>
      <c r="E4528" s="116">
        <v>2020</v>
      </c>
      <c r="F4528" s="112" t="s">
        <v>10694</v>
      </c>
      <c r="G4528" s="117" t="s">
        <v>15734</v>
      </c>
      <c r="H4528" s="114" t="s">
        <v>16899</v>
      </c>
      <c r="I4528" s="113">
        <f>'22'!C17</f>
        <v>5024161</v>
      </c>
    </row>
    <row r="4529" spans="2:9" ht="12.75">
      <c r="B4529" s="114" t="str">
        <f>INDEX(SUM!D:D,MATCH(SUM!$F$3,SUM!B:B,0),0)</f>
        <v>P085</v>
      </c>
      <c r="E4529" s="116">
        <v>2020</v>
      </c>
      <c r="F4529" s="112" t="s">
        <v>10695</v>
      </c>
      <c r="G4529" s="117" t="s">
        <v>15735</v>
      </c>
      <c r="H4529" s="114" t="s">
        <v>16899</v>
      </c>
      <c r="I4529" s="113">
        <f>'22'!C18</f>
        <v>2714582</v>
      </c>
    </row>
    <row r="4530" spans="2:9" ht="12.75">
      <c r="B4530" s="114" t="str">
        <f>INDEX(SUM!D:D,MATCH(SUM!$F$3,SUM!B:B,0),0)</f>
        <v>P085</v>
      </c>
      <c r="E4530" s="116">
        <v>2020</v>
      </c>
      <c r="F4530" s="112" t="s">
        <v>10696</v>
      </c>
      <c r="G4530" s="117" t="s">
        <v>15736</v>
      </c>
      <c r="H4530" s="114" t="s">
        <v>16899</v>
      </c>
      <c r="I4530" s="113">
        <f>'22'!C19</f>
        <v>2712652</v>
      </c>
    </row>
    <row r="4531" spans="2:9" ht="12.75">
      <c r="B4531" s="114" t="str">
        <f>INDEX(SUM!D:D,MATCH(SUM!$F$3,SUM!B:B,0),0)</f>
        <v>P085</v>
      </c>
      <c r="E4531" s="116">
        <v>2020</v>
      </c>
      <c r="F4531" s="112" t="s">
        <v>10697</v>
      </c>
      <c r="G4531" s="117" t="s">
        <v>15737</v>
      </c>
      <c r="H4531" s="114" t="s">
        <v>16899</v>
      </c>
      <c r="I4531" s="113">
        <f>'22'!C20</f>
        <v>2713195</v>
      </c>
    </row>
    <row r="4532" spans="2:9" ht="12.75">
      <c r="B4532" s="114" t="str">
        <f>INDEX(SUM!D:D,MATCH(SUM!$F$3,SUM!B:B,0),0)</f>
        <v>P085</v>
      </c>
      <c r="E4532" s="116">
        <v>2020</v>
      </c>
      <c r="F4532" s="112" t="s">
        <v>10698</v>
      </c>
      <c r="G4532" s="117" t="s">
        <v>15738</v>
      </c>
      <c r="H4532" s="114" t="s">
        <v>16899</v>
      </c>
      <c r="I4532" s="113">
        <f>'22'!C21</f>
        <v>2712695</v>
      </c>
    </row>
    <row r="4533" spans="2:9" ht="12.75">
      <c r="B4533" s="114" t="str">
        <f>INDEX(SUM!D:D,MATCH(SUM!$F$3,SUM!B:B,0),0)</f>
        <v>P085</v>
      </c>
      <c r="E4533" s="116">
        <v>2020</v>
      </c>
      <c r="F4533" s="112" t="s">
        <v>10699</v>
      </c>
      <c r="G4533" s="117" t="s">
        <v>15739</v>
      </c>
      <c r="H4533" s="114" t="s">
        <v>16899</v>
      </c>
      <c r="I4533" s="113">
        <f>'22'!C22</f>
        <v>2714981</v>
      </c>
    </row>
    <row r="4534" spans="2:9" ht="12.75">
      <c r="B4534" s="114" t="str">
        <f>INDEX(SUM!D:D,MATCH(SUM!$F$3,SUM!B:B,0),0)</f>
        <v>P085</v>
      </c>
      <c r="E4534" s="116">
        <v>2020</v>
      </c>
      <c r="F4534" s="112" t="s">
        <v>10700</v>
      </c>
      <c r="G4534" s="117" t="s">
        <v>15740</v>
      </c>
      <c r="H4534" s="114" t="s">
        <v>16899</v>
      </c>
      <c r="I4534" s="113">
        <f>'22'!C23</f>
        <v>0</v>
      </c>
    </row>
    <row r="4535" spans="2:9" ht="12.75">
      <c r="B4535" s="114" t="str">
        <f>INDEX(SUM!D:D,MATCH(SUM!$F$3,SUM!B:B,0),0)</f>
        <v>P085</v>
      </c>
      <c r="E4535" s="116">
        <v>2020</v>
      </c>
      <c r="F4535" s="112" t="s">
        <v>10701</v>
      </c>
      <c r="G4535" s="117" t="s">
        <v>15741</v>
      </c>
      <c r="H4535" s="114" t="s">
        <v>16899</v>
      </c>
      <c r="I4535" s="113">
        <f>'22'!C24</f>
        <v>0</v>
      </c>
    </row>
    <row r="4536" spans="2:9" ht="12.75">
      <c r="B4536" s="114" t="str">
        <f>INDEX(SUM!D:D,MATCH(SUM!$F$3,SUM!B:B,0),0)</f>
        <v>P085</v>
      </c>
      <c r="E4536" s="116">
        <v>2020</v>
      </c>
      <c r="F4536" s="112" t="s">
        <v>10702</v>
      </c>
      <c r="G4536" s="117" t="s">
        <v>15742</v>
      </c>
      <c r="H4536" s="114" t="s">
        <v>16899</v>
      </c>
      <c r="I4536" s="113">
        <f>'22'!C25</f>
        <v>0</v>
      </c>
    </row>
    <row r="4537" spans="2:9" ht="12.75">
      <c r="B4537" s="114" t="str">
        <f>INDEX(SUM!D:D,MATCH(SUM!$F$3,SUM!B:B,0),0)</f>
        <v>P085</v>
      </c>
      <c r="E4537" s="116">
        <v>2020</v>
      </c>
      <c r="F4537" s="112" t="s">
        <v>10703</v>
      </c>
      <c r="G4537" s="117" t="s">
        <v>15743</v>
      </c>
      <c r="H4537" s="114" t="s">
        <v>16899</v>
      </c>
      <c r="I4537" s="113">
        <f>'22'!C26</f>
        <v>0</v>
      </c>
    </row>
    <row r="4538" spans="2:9" ht="12.75">
      <c r="B4538" s="114" t="str">
        <f>INDEX(SUM!D:D,MATCH(SUM!$F$3,SUM!B:B,0),0)</f>
        <v>P085</v>
      </c>
      <c r="E4538" s="116">
        <v>2020</v>
      </c>
      <c r="F4538" s="112" t="s">
        <v>10704</v>
      </c>
      <c r="G4538" s="117" t="s">
        <v>15744</v>
      </c>
      <c r="H4538" s="114" t="s">
        <v>16899</v>
      </c>
      <c r="I4538" s="113">
        <f>'22'!C27</f>
        <v>0</v>
      </c>
    </row>
    <row r="4539" spans="2:9" ht="12.75">
      <c r="B4539" s="114" t="str">
        <f>INDEX(SUM!D:D,MATCH(SUM!$F$3,SUM!B:B,0),0)</f>
        <v>P085</v>
      </c>
      <c r="E4539" s="116">
        <v>2020</v>
      </c>
      <c r="F4539" s="112" t="s">
        <v>10705</v>
      </c>
      <c r="G4539" s="117" t="s">
        <v>15745</v>
      </c>
      <c r="H4539" s="114" t="s">
        <v>16899</v>
      </c>
      <c r="I4539" s="113">
        <f>'22'!C28</f>
        <v>0</v>
      </c>
    </row>
    <row r="4540" spans="2:9" ht="12.75">
      <c r="B4540" s="114" t="str">
        <f>INDEX(SUM!D:D,MATCH(SUM!$F$3,SUM!B:B,0),0)</f>
        <v>P085</v>
      </c>
      <c r="E4540" s="116">
        <v>2020</v>
      </c>
      <c r="F4540" s="112" t="s">
        <v>10706</v>
      </c>
      <c r="G4540" s="117" t="s">
        <v>15746</v>
      </c>
      <c r="H4540" s="114" t="s">
        <v>16899</v>
      </c>
      <c r="I4540" s="113">
        <f>'22'!C29</f>
        <v>0</v>
      </c>
    </row>
    <row r="4541" spans="2:9" ht="12.75">
      <c r="B4541" s="114" t="str">
        <f>INDEX(SUM!D:D,MATCH(SUM!$F$3,SUM!B:B,0),0)</f>
        <v>P085</v>
      </c>
      <c r="E4541" s="116">
        <v>2020</v>
      </c>
      <c r="F4541" s="112" t="s">
        <v>10707</v>
      </c>
      <c r="G4541" s="117" t="s">
        <v>15747</v>
      </c>
      <c r="H4541" s="114" t="s">
        <v>16899</v>
      </c>
      <c r="I4541" s="113">
        <f>'22'!C30</f>
        <v>0</v>
      </c>
    </row>
    <row r="4542" spans="2:9" ht="12.75">
      <c r="B4542" s="114" t="str">
        <f>INDEX(SUM!D:D,MATCH(SUM!$F$3,SUM!B:B,0),0)</f>
        <v>P085</v>
      </c>
      <c r="E4542" s="116">
        <v>2020</v>
      </c>
      <c r="F4542" s="112" t="s">
        <v>10708</v>
      </c>
      <c r="G4542" s="117" t="s">
        <v>15748</v>
      </c>
      <c r="H4542" s="114" t="s">
        <v>16899</v>
      </c>
      <c r="I4542" s="113">
        <f>'22'!C31</f>
        <v>0</v>
      </c>
    </row>
    <row r="4543" spans="2:9" ht="12.75">
      <c r="B4543" s="114" t="str">
        <f>INDEX(SUM!D:D,MATCH(SUM!$F$3,SUM!B:B,0),0)</f>
        <v>P085</v>
      </c>
      <c r="E4543" s="116">
        <v>2020</v>
      </c>
      <c r="F4543" s="112" t="s">
        <v>10709</v>
      </c>
      <c r="G4543" s="117" t="s">
        <v>15749</v>
      </c>
      <c r="H4543" s="114" t="s">
        <v>16899</v>
      </c>
      <c r="I4543" s="113">
        <f>'22'!C32</f>
        <v>0</v>
      </c>
    </row>
    <row r="4544" spans="2:9" ht="12.75">
      <c r="B4544" s="114" t="str">
        <f>INDEX(SUM!D:D,MATCH(SUM!$F$3,SUM!B:B,0),0)</f>
        <v>P085</v>
      </c>
      <c r="E4544" s="116">
        <v>2020</v>
      </c>
      <c r="F4544" s="112" t="s">
        <v>10710</v>
      </c>
      <c r="G4544" s="117" t="s">
        <v>15750</v>
      </c>
      <c r="H4544" s="114" t="s">
        <v>16899</v>
      </c>
      <c r="I4544" s="113">
        <f>'22'!C33</f>
        <v>0</v>
      </c>
    </row>
    <row r="4545" spans="2:9" ht="12.75">
      <c r="B4545" s="114" t="str">
        <f>INDEX(SUM!D:D,MATCH(SUM!$F$3,SUM!B:B,0),0)</f>
        <v>P085</v>
      </c>
      <c r="E4545" s="116">
        <v>2020</v>
      </c>
      <c r="F4545" s="112" t="s">
        <v>10711</v>
      </c>
      <c r="G4545" s="117" t="s">
        <v>15751</v>
      </c>
      <c r="H4545" s="114" t="s">
        <v>16899</v>
      </c>
      <c r="I4545" s="113">
        <f>'22'!C34</f>
        <v>0</v>
      </c>
    </row>
    <row r="4546" spans="2:9" ht="12.75">
      <c r="B4546" s="114" t="str">
        <f>INDEX(SUM!D:D,MATCH(SUM!$F$3,SUM!B:B,0),0)</f>
        <v>P085</v>
      </c>
      <c r="E4546" s="116">
        <v>2020</v>
      </c>
      <c r="F4546" s="112" t="s">
        <v>10712</v>
      </c>
      <c r="G4546" s="117" t="s">
        <v>15752</v>
      </c>
      <c r="H4546" s="114" t="s">
        <v>16899</v>
      </c>
      <c r="I4546" s="113">
        <f>'22'!C35</f>
        <v>0</v>
      </c>
    </row>
    <row r="4547" spans="2:9" ht="12.75">
      <c r="B4547" s="114" t="str">
        <f>INDEX(SUM!D:D,MATCH(SUM!$F$3,SUM!B:B,0),0)</f>
        <v>P085</v>
      </c>
      <c r="E4547" s="116">
        <v>2020</v>
      </c>
      <c r="F4547" s="112" t="s">
        <v>10713</v>
      </c>
      <c r="G4547" s="117" t="s">
        <v>15753</v>
      </c>
      <c r="H4547" s="114" t="s">
        <v>16899</v>
      </c>
      <c r="I4547" s="113">
        <f>'22'!C36</f>
        <v>0</v>
      </c>
    </row>
    <row r="4548" spans="2:9" ht="12.75">
      <c r="B4548" s="114" t="str">
        <f>INDEX(SUM!D:D,MATCH(SUM!$F$3,SUM!B:B,0),0)</f>
        <v>P085</v>
      </c>
      <c r="E4548" s="116">
        <v>2020</v>
      </c>
      <c r="F4548" s="112" t="s">
        <v>10714</v>
      </c>
      <c r="G4548" s="117" t="s">
        <v>15754</v>
      </c>
      <c r="H4548" s="114" t="s">
        <v>16899</v>
      </c>
      <c r="I4548" s="113">
        <f>'22'!C37</f>
        <v>0</v>
      </c>
    </row>
    <row r="4549" spans="2:9" ht="12.75">
      <c r="B4549" s="114" t="str">
        <f>INDEX(SUM!D:D,MATCH(SUM!$F$3,SUM!B:B,0),0)</f>
        <v>P085</v>
      </c>
      <c r="E4549" s="116">
        <v>2020</v>
      </c>
      <c r="F4549" s="112" t="s">
        <v>10715</v>
      </c>
      <c r="G4549" s="117" t="s">
        <v>15755</v>
      </c>
      <c r="H4549" s="114" t="s">
        <v>16899</v>
      </c>
      <c r="I4549" s="113">
        <f>'22'!C38</f>
        <v>0</v>
      </c>
    </row>
    <row r="4550" spans="2:9" ht="12.75">
      <c r="B4550" s="114" t="str">
        <f>INDEX(SUM!D:D,MATCH(SUM!$F$3,SUM!B:B,0),0)</f>
        <v>P085</v>
      </c>
      <c r="E4550" s="116">
        <v>2020</v>
      </c>
      <c r="F4550" s="112" t="s">
        <v>10716</v>
      </c>
      <c r="G4550" s="117" t="s">
        <v>15756</v>
      </c>
      <c r="H4550" s="114" t="s">
        <v>16899</v>
      </c>
      <c r="I4550" s="113">
        <f>'22'!C39</f>
        <v>0</v>
      </c>
    </row>
    <row r="4551" spans="2:9" ht="12.75">
      <c r="B4551" s="114" t="str">
        <f>INDEX(SUM!D:D,MATCH(SUM!$F$3,SUM!B:B,0),0)</f>
        <v>P085</v>
      </c>
      <c r="E4551" s="116">
        <v>2020</v>
      </c>
      <c r="F4551" s="112" t="s">
        <v>10717</v>
      </c>
      <c r="G4551" s="117" t="s">
        <v>15757</v>
      </c>
      <c r="H4551" s="114" t="s">
        <v>16899</v>
      </c>
      <c r="I4551" s="113">
        <f>'22'!C40</f>
        <v>0</v>
      </c>
    </row>
    <row r="4552" spans="2:9" ht="12.75">
      <c r="B4552" s="114" t="str">
        <f>INDEX(SUM!D:D,MATCH(SUM!$F$3,SUM!B:B,0),0)</f>
        <v>P085</v>
      </c>
      <c r="E4552" s="116">
        <v>2020</v>
      </c>
      <c r="F4552" s="112" t="s">
        <v>10718</v>
      </c>
      <c r="G4552" s="117" t="s">
        <v>15758</v>
      </c>
      <c r="H4552" s="114" t="s">
        <v>16899</v>
      </c>
      <c r="I4552" s="113">
        <f>'22'!C41</f>
        <v>0</v>
      </c>
    </row>
    <row r="4553" spans="2:9" ht="12.75">
      <c r="B4553" s="114" t="str">
        <f>INDEX(SUM!D:D,MATCH(SUM!$F$3,SUM!B:B,0),0)</f>
        <v>P085</v>
      </c>
      <c r="E4553" s="116">
        <v>2020</v>
      </c>
      <c r="F4553" s="112" t="s">
        <v>10719</v>
      </c>
      <c r="G4553" s="117" t="s">
        <v>15759</v>
      </c>
      <c r="H4553" s="114" t="s">
        <v>16899</v>
      </c>
      <c r="I4553" s="113">
        <f>'22'!C42</f>
        <v>0</v>
      </c>
    </row>
    <row r="4554" spans="2:9" ht="12.75">
      <c r="B4554" s="114" t="str">
        <f>INDEX(SUM!D:D,MATCH(SUM!$F$3,SUM!B:B,0),0)</f>
        <v>P085</v>
      </c>
      <c r="E4554" s="116">
        <v>2020</v>
      </c>
      <c r="F4554" s="112" t="s">
        <v>10720</v>
      </c>
      <c r="G4554" s="117" t="s">
        <v>15760</v>
      </c>
      <c r="H4554" s="114" t="s">
        <v>16899</v>
      </c>
      <c r="I4554" s="113">
        <f>'22'!C43</f>
        <v>0</v>
      </c>
    </row>
    <row r="4555" spans="2:9" ht="12.75">
      <c r="B4555" s="114" t="str">
        <f>INDEX(SUM!D:D,MATCH(SUM!$F$3,SUM!B:B,0),0)</f>
        <v>P085</v>
      </c>
      <c r="E4555" s="116">
        <v>2020</v>
      </c>
      <c r="F4555" s="112" t="s">
        <v>10721</v>
      </c>
      <c r="G4555" s="117" t="s">
        <v>15761</v>
      </c>
      <c r="H4555" s="114" t="s">
        <v>16899</v>
      </c>
      <c r="I4555" s="113">
        <f>'22'!C44</f>
        <v>0</v>
      </c>
    </row>
    <row r="4556" spans="2:9" ht="12.75">
      <c r="B4556" s="114" t="str">
        <f>INDEX(SUM!D:D,MATCH(SUM!$F$3,SUM!B:B,0),0)</f>
        <v>P085</v>
      </c>
      <c r="E4556" s="116">
        <v>2020</v>
      </c>
      <c r="F4556" s="112" t="s">
        <v>10722</v>
      </c>
      <c r="G4556" s="117" t="s">
        <v>15762</v>
      </c>
      <c r="H4556" s="114" t="s">
        <v>16899</v>
      </c>
      <c r="I4556" s="113">
        <f>'22'!C45</f>
        <v>0</v>
      </c>
    </row>
    <row r="4557" spans="2:9" ht="12.75">
      <c r="B4557" s="114" t="str">
        <f>INDEX(SUM!D:D,MATCH(SUM!$F$3,SUM!B:B,0),0)</f>
        <v>P085</v>
      </c>
      <c r="E4557" s="116">
        <v>2020</v>
      </c>
      <c r="F4557" s="112" t="s">
        <v>10723</v>
      </c>
      <c r="G4557" s="117" t="s">
        <v>15763</v>
      </c>
      <c r="H4557" s="114" t="s">
        <v>16899</v>
      </c>
      <c r="I4557" s="113">
        <f>'22'!C46</f>
        <v>0</v>
      </c>
    </row>
    <row r="4558" spans="2:9" ht="12.75">
      <c r="B4558" s="114" t="str">
        <f>INDEX(SUM!D:D,MATCH(SUM!$F$3,SUM!B:B,0),0)</f>
        <v>P085</v>
      </c>
      <c r="E4558" s="116">
        <v>2020</v>
      </c>
      <c r="F4558" s="112" t="s">
        <v>10724</v>
      </c>
      <c r="G4558" s="117" t="s">
        <v>15764</v>
      </c>
      <c r="H4558" s="114" t="s">
        <v>16899</v>
      </c>
      <c r="I4558" s="113">
        <f>'22'!C47</f>
        <v>0</v>
      </c>
    </row>
    <row r="4559" spans="2:9" ht="12.75">
      <c r="B4559" s="114" t="str">
        <f>INDEX(SUM!D:D,MATCH(SUM!$F$3,SUM!B:B,0),0)</f>
        <v>P085</v>
      </c>
      <c r="E4559" s="116">
        <v>2020</v>
      </c>
      <c r="F4559" s="112" t="s">
        <v>10725</v>
      </c>
      <c r="G4559" s="117" t="s">
        <v>15765</v>
      </c>
      <c r="H4559" s="114" t="s">
        <v>16899</v>
      </c>
      <c r="I4559" s="113">
        <f>'22'!C48</f>
        <v>0</v>
      </c>
    </row>
    <row r="4560" spans="2:9" ht="12.75">
      <c r="B4560" s="114" t="str">
        <f>INDEX(SUM!D:D,MATCH(SUM!$F$3,SUM!B:B,0),0)</f>
        <v>P085</v>
      </c>
      <c r="E4560" s="116">
        <v>2020</v>
      </c>
      <c r="F4560" s="112" t="s">
        <v>10726</v>
      </c>
      <c r="G4560" s="117" t="s">
        <v>15766</v>
      </c>
      <c r="H4560" s="114" t="s">
        <v>16899</v>
      </c>
      <c r="I4560" s="113">
        <f>'22'!C49</f>
        <v>0</v>
      </c>
    </row>
    <row r="4561" spans="2:9" ht="12.75">
      <c r="B4561" s="114" t="str">
        <f>INDEX(SUM!D:D,MATCH(SUM!$F$3,SUM!B:B,0),0)</f>
        <v>P085</v>
      </c>
      <c r="E4561" s="116">
        <v>2020</v>
      </c>
      <c r="F4561" s="112" t="s">
        <v>10727</v>
      </c>
      <c r="G4561" s="117" t="s">
        <v>15767</v>
      </c>
      <c r="H4561" s="114" t="s">
        <v>16899</v>
      </c>
      <c r="I4561" s="113">
        <f>'22'!C50</f>
        <v>0</v>
      </c>
    </row>
    <row r="4562" spans="2:9" ht="12.75">
      <c r="B4562" s="114" t="str">
        <f>INDEX(SUM!D:D,MATCH(SUM!$F$3,SUM!B:B,0),0)</f>
        <v>P085</v>
      </c>
      <c r="E4562" s="116">
        <v>2020</v>
      </c>
      <c r="F4562" s="112" t="s">
        <v>10728</v>
      </c>
      <c r="G4562" s="117" t="s">
        <v>15768</v>
      </c>
      <c r="H4562" s="114" t="s">
        <v>16899</v>
      </c>
      <c r="I4562" s="113">
        <f>'22'!C51</f>
        <v>0</v>
      </c>
    </row>
    <row r="4563" spans="2:9" ht="12.75">
      <c r="B4563" s="114" t="str">
        <f>INDEX(SUM!D:D,MATCH(SUM!$F$3,SUM!B:B,0),0)</f>
        <v>P085</v>
      </c>
      <c r="E4563" s="116">
        <v>2020</v>
      </c>
      <c r="F4563" s="112" t="s">
        <v>10729</v>
      </c>
      <c r="G4563" s="117" t="s">
        <v>15769</v>
      </c>
      <c r="H4563" s="114" t="s">
        <v>16899</v>
      </c>
      <c r="I4563" s="113">
        <f>'22'!C52</f>
        <v>0</v>
      </c>
    </row>
    <row r="4564" spans="2:9" ht="12.75">
      <c r="B4564" s="114" t="str">
        <f>INDEX(SUM!D:D,MATCH(SUM!$F$3,SUM!B:B,0),0)</f>
        <v>P085</v>
      </c>
      <c r="E4564" s="116">
        <v>2020</v>
      </c>
      <c r="F4564" s="112" t="s">
        <v>10730</v>
      </c>
      <c r="G4564" s="117" t="s">
        <v>15770</v>
      </c>
      <c r="H4564" s="114" t="s">
        <v>16899</v>
      </c>
      <c r="I4564" s="113">
        <f>'22'!C53</f>
        <v>0</v>
      </c>
    </row>
    <row r="4565" spans="2:9" ht="12.75">
      <c r="B4565" s="114" t="str">
        <f>INDEX(SUM!D:D,MATCH(SUM!$F$3,SUM!B:B,0),0)</f>
        <v>P085</v>
      </c>
      <c r="E4565" s="116">
        <v>2020</v>
      </c>
      <c r="F4565" s="112" t="s">
        <v>10731</v>
      </c>
      <c r="G4565" s="117" t="s">
        <v>15771</v>
      </c>
      <c r="H4565" s="114" t="s">
        <v>16899</v>
      </c>
      <c r="I4565" s="113">
        <f>'22'!C54</f>
        <v>0</v>
      </c>
    </row>
    <row r="4566" spans="2:9" ht="12.75">
      <c r="B4566" s="114" t="str">
        <f>INDEX(SUM!D:D,MATCH(SUM!$F$3,SUM!B:B,0),0)</f>
        <v>P085</v>
      </c>
      <c r="E4566" s="116">
        <v>2020</v>
      </c>
      <c r="F4566" s="112" t="s">
        <v>10732</v>
      </c>
      <c r="G4566" s="117" t="s">
        <v>15772</v>
      </c>
      <c r="H4566" s="114" t="s">
        <v>16899</v>
      </c>
      <c r="I4566" s="113">
        <f>'22'!C55</f>
        <v>0</v>
      </c>
    </row>
    <row r="4567" spans="2:9" ht="12.75">
      <c r="B4567" s="114" t="str">
        <f>INDEX(SUM!D:D,MATCH(SUM!$F$3,SUM!B:B,0),0)</f>
        <v>P085</v>
      </c>
      <c r="E4567" s="116">
        <v>2020</v>
      </c>
      <c r="F4567" s="112" t="s">
        <v>10733</v>
      </c>
      <c r="G4567" s="117" t="s">
        <v>15773</v>
      </c>
      <c r="H4567" s="114" t="s">
        <v>16899</v>
      </c>
      <c r="I4567" s="113">
        <f>'22'!C56</f>
        <v>0</v>
      </c>
    </row>
    <row r="4568" spans="2:9" ht="12.75">
      <c r="B4568" s="114" t="str">
        <f>INDEX(SUM!D:D,MATCH(SUM!$F$3,SUM!B:B,0),0)</f>
        <v>P085</v>
      </c>
      <c r="E4568" s="116">
        <v>2020</v>
      </c>
      <c r="F4568" s="112" t="s">
        <v>10734</v>
      </c>
      <c r="G4568" s="117" t="s">
        <v>15774</v>
      </c>
      <c r="H4568" s="114" t="s">
        <v>16899</v>
      </c>
      <c r="I4568" s="113">
        <f>'22'!C57</f>
        <v>0</v>
      </c>
    </row>
    <row r="4569" spans="2:9" ht="12.75">
      <c r="B4569" s="114" t="str">
        <f>INDEX(SUM!D:D,MATCH(SUM!$F$3,SUM!B:B,0),0)</f>
        <v>P085</v>
      </c>
      <c r="E4569" s="116">
        <v>2020</v>
      </c>
      <c r="F4569" s="112" t="s">
        <v>10735</v>
      </c>
      <c r="G4569" s="117" t="s">
        <v>15775</v>
      </c>
      <c r="H4569" s="114" t="s">
        <v>16899</v>
      </c>
      <c r="I4569" s="113">
        <f>'22'!C58</f>
        <v>0</v>
      </c>
    </row>
    <row r="4570" spans="2:9" ht="12.75">
      <c r="B4570" s="114" t="str">
        <f>INDEX(SUM!D:D,MATCH(SUM!$F$3,SUM!B:B,0),0)</f>
        <v>P085</v>
      </c>
      <c r="E4570" s="116">
        <v>2020</v>
      </c>
      <c r="F4570" s="112" t="s">
        <v>10736</v>
      </c>
      <c r="G4570" s="117" t="s">
        <v>15776</v>
      </c>
      <c r="H4570" s="114" t="s">
        <v>16899</v>
      </c>
      <c r="I4570" s="113">
        <f>'22'!C59</f>
        <v>0</v>
      </c>
    </row>
    <row r="4571" spans="2:9" ht="12.75">
      <c r="B4571" s="114" t="str">
        <f>INDEX(SUM!D:D,MATCH(SUM!$F$3,SUM!B:B,0),0)</f>
        <v>P085</v>
      </c>
      <c r="E4571" s="116">
        <v>2020</v>
      </c>
      <c r="F4571" s="112" t="s">
        <v>10737</v>
      </c>
      <c r="G4571" s="117" t="s">
        <v>15777</v>
      </c>
      <c r="H4571" s="114" t="s">
        <v>16899</v>
      </c>
      <c r="I4571" s="113">
        <f>'22'!C60</f>
        <v>0</v>
      </c>
    </row>
    <row r="4572" spans="2:9" ht="12.75">
      <c r="B4572" s="114" t="str">
        <f>INDEX(SUM!D:D,MATCH(SUM!$F$3,SUM!B:B,0),0)</f>
        <v>P085</v>
      </c>
      <c r="E4572" s="116">
        <v>2020</v>
      </c>
      <c r="F4572" s="112" t="s">
        <v>10738</v>
      </c>
      <c r="G4572" s="117" t="s">
        <v>15778</v>
      </c>
      <c r="H4572" s="114" t="s">
        <v>16899</v>
      </c>
      <c r="I4572" s="113">
        <f>'22'!C61</f>
        <v>0</v>
      </c>
    </row>
    <row r="4573" spans="2:9" ht="12.75">
      <c r="B4573" s="114" t="str">
        <f>INDEX(SUM!D:D,MATCH(SUM!$F$3,SUM!B:B,0),0)</f>
        <v>P085</v>
      </c>
      <c r="E4573" s="116">
        <v>2020</v>
      </c>
      <c r="F4573" s="112" t="s">
        <v>10739</v>
      </c>
      <c r="G4573" s="117" t="s">
        <v>15779</v>
      </c>
      <c r="H4573" s="114" t="s">
        <v>16899</v>
      </c>
      <c r="I4573" s="113">
        <f>'22'!C62</f>
        <v>0</v>
      </c>
    </row>
    <row r="4574" spans="2:9" ht="12.75">
      <c r="B4574" s="114" t="str">
        <f>INDEX(SUM!D:D,MATCH(SUM!$F$3,SUM!B:B,0),0)</f>
        <v>P085</v>
      </c>
      <c r="E4574" s="116">
        <v>2020</v>
      </c>
      <c r="F4574" s="112" t="s">
        <v>10740</v>
      </c>
      <c r="G4574" s="117" t="s">
        <v>15780</v>
      </c>
      <c r="H4574" s="114" t="s">
        <v>16899</v>
      </c>
      <c r="I4574" s="113">
        <f>'22'!C63</f>
        <v>0</v>
      </c>
    </row>
    <row r="4575" spans="2:9" ht="12.75">
      <c r="B4575" s="114" t="str">
        <f>INDEX(SUM!D:D,MATCH(SUM!$F$3,SUM!B:B,0),0)</f>
        <v>P085</v>
      </c>
      <c r="E4575" s="116">
        <v>2020</v>
      </c>
      <c r="F4575" s="112" t="s">
        <v>10741</v>
      </c>
      <c r="G4575" s="117" t="s">
        <v>15781</v>
      </c>
      <c r="H4575" s="114" t="s">
        <v>16899</v>
      </c>
      <c r="I4575" s="113">
        <f>'22'!C64</f>
        <v>0</v>
      </c>
    </row>
    <row r="4576" spans="2:9" ht="12.75">
      <c r="B4576" s="114" t="str">
        <f>INDEX(SUM!D:D,MATCH(SUM!$F$3,SUM!B:B,0),0)</f>
        <v>P085</v>
      </c>
      <c r="E4576" s="116">
        <v>2020</v>
      </c>
      <c r="F4576" s="112" t="s">
        <v>10742</v>
      </c>
      <c r="G4576" s="117" t="s">
        <v>15782</v>
      </c>
      <c r="H4576" s="114" t="s">
        <v>16899</v>
      </c>
      <c r="I4576" s="113">
        <f>'22'!C65</f>
        <v>0</v>
      </c>
    </row>
    <row r="4577" spans="2:9" ht="12.75">
      <c r="B4577" s="114" t="str">
        <f>INDEX(SUM!D:D,MATCH(SUM!$F$3,SUM!B:B,0),0)</f>
        <v>P085</v>
      </c>
      <c r="E4577" s="116">
        <v>2020</v>
      </c>
      <c r="F4577" s="112" t="s">
        <v>10743</v>
      </c>
      <c r="G4577" s="117" t="s">
        <v>15783</v>
      </c>
      <c r="H4577" s="114" t="s">
        <v>16899</v>
      </c>
      <c r="I4577" s="113">
        <f>'22'!C66</f>
        <v>0</v>
      </c>
    </row>
    <row r="4578" spans="2:9" ht="12.75">
      <c r="B4578" s="114" t="str">
        <f>INDEX(SUM!D:D,MATCH(SUM!$F$3,SUM!B:B,0),0)</f>
        <v>P085</v>
      </c>
      <c r="E4578" s="116">
        <v>2020</v>
      </c>
      <c r="F4578" s="112" t="s">
        <v>10744</v>
      </c>
      <c r="G4578" s="117" t="s">
        <v>15784</v>
      </c>
      <c r="H4578" s="114" t="s">
        <v>16899</v>
      </c>
      <c r="I4578" s="113">
        <f>'22'!C67</f>
        <v>0</v>
      </c>
    </row>
    <row r="4579" spans="2:9" ht="12.75">
      <c r="B4579" s="114" t="str">
        <f>INDEX(SUM!D:D,MATCH(SUM!$F$3,SUM!B:B,0),0)</f>
        <v>P085</v>
      </c>
      <c r="E4579" s="116">
        <v>2020</v>
      </c>
      <c r="F4579" s="112" t="s">
        <v>10745</v>
      </c>
      <c r="G4579" s="117" t="s">
        <v>15785</v>
      </c>
      <c r="H4579" s="114" t="s">
        <v>16899</v>
      </c>
      <c r="I4579" s="113">
        <f>'22'!C68</f>
        <v>0</v>
      </c>
    </row>
    <row r="4580" spans="2:9" ht="12.75">
      <c r="B4580" s="114" t="str">
        <f>INDEX(SUM!D:D,MATCH(SUM!$F$3,SUM!B:B,0),0)</f>
        <v>P085</v>
      </c>
      <c r="E4580" s="116">
        <v>2020</v>
      </c>
      <c r="F4580" s="112" t="s">
        <v>10746</v>
      </c>
      <c r="G4580" s="117" t="s">
        <v>15786</v>
      </c>
      <c r="H4580" s="114" t="s">
        <v>16899</v>
      </c>
      <c r="I4580" s="113">
        <f>'22'!C69</f>
        <v>0</v>
      </c>
    </row>
    <row r="4581" spans="2:9" ht="12.75">
      <c r="B4581" s="114" t="str">
        <f>INDEX(SUM!D:D,MATCH(SUM!$F$3,SUM!B:B,0),0)</f>
        <v>P085</v>
      </c>
      <c r="E4581" s="116">
        <v>2020</v>
      </c>
      <c r="F4581" s="112" t="s">
        <v>10747</v>
      </c>
      <c r="G4581" s="117" t="s">
        <v>15787</v>
      </c>
      <c r="H4581" s="114" t="s">
        <v>16899</v>
      </c>
      <c r="I4581" s="113">
        <f>'22'!C70</f>
        <v>0</v>
      </c>
    </row>
    <row r="4582" spans="2:9" ht="12.75">
      <c r="B4582" s="114" t="str">
        <f>INDEX(SUM!D:D,MATCH(SUM!$F$3,SUM!B:B,0),0)</f>
        <v>P085</v>
      </c>
      <c r="E4582" s="116">
        <v>2020</v>
      </c>
      <c r="F4582" s="112" t="s">
        <v>10748</v>
      </c>
      <c r="G4582" s="117" t="s">
        <v>15788</v>
      </c>
      <c r="H4582" s="114" t="s">
        <v>16899</v>
      </c>
      <c r="I4582" s="113">
        <f>'22'!C71</f>
        <v>0</v>
      </c>
    </row>
    <row r="4583" spans="2:9" ht="12.75">
      <c r="B4583" s="114" t="str">
        <f>INDEX(SUM!D:D,MATCH(SUM!$F$3,SUM!B:B,0),0)</f>
        <v>P085</v>
      </c>
      <c r="E4583" s="116">
        <v>2020</v>
      </c>
      <c r="F4583" s="112" t="s">
        <v>10749</v>
      </c>
      <c r="G4583" s="117" t="s">
        <v>15789</v>
      </c>
      <c r="H4583" s="114" t="s">
        <v>16899</v>
      </c>
      <c r="I4583" s="113">
        <f>'22'!C72</f>
        <v>0</v>
      </c>
    </row>
    <row r="4584" spans="2:9" ht="12.75">
      <c r="B4584" s="114" t="str">
        <f>INDEX(SUM!D:D,MATCH(SUM!$F$3,SUM!B:B,0),0)</f>
        <v>P085</v>
      </c>
      <c r="E4584" s="116">
        <v>2020</v>
      </c>
      <c r="F4584" s="112" t="s">
        <v>10750</v>
      </c>
      <c r="G4584" s="117" t="s">
        <v>15790</v>
      </c>
      <c r="H4584" s="114" t="s">
        <v>16899</v>
      </c>
      <c r="I4584" s="113">
        <f>'22'!C73</f>
        <v>0</v>
      </c>
    </row>
    <row r="4585" spans="2:9" ht="12.75">
      <c r="B4585" s="114" t="str">
        <f>INDEX(SUM!D:D,MATCH(SUM!$F$3,SUM!B:B,0),0)</f>
        <v>P085</v>
      </c>
      <c r="E4585" s="116">
        <v>2020</v>
      </c>
      <c r="F4585" s="112" t="s">
        <v>10751</v>
      </c>
      <c r="G4585" s="117" t="s">
        <v>15791</v>
      </c>
      <c r="H4585" s="114" t="s">
        <v>16899</v>
      </c>
      <c r="I4585" s="113">
        <f>'22'!C74</f>
        <v>0</v>
      </c>
    </row>
    <row r="4586" spans="2:9" ht="12.75">
      <c r="B4586" s="114" t="str">
        <f>INDEX(SUM!D:D,MATCH(SUM!$F$3,SUM!B:B,0),0)</f>
        <v>P085</v>
      </c>
      <c r="E4586" s="116">
        <v>2020</v>
      </c>
      <c r="F4586" s="112" t="s">
        <v>10752</v>
      </c>
      <c r="G4586" s="117" t="s">
        <v>15792</v>
      </c>
      <c r="H4586" s="114" t="s">
        <v>16899</v>
      </c>
      <c r="I4586" s="113">
        <f>'22'!C75</f>
        <v>0</v>
      </c>
    </row>
    <row r="4587" spans="2:9" ht="12.75">
      <c r="B4587" s="114" t="str">
        <f>INDEX(SUM!D:D,MATCH(SUM!$F$3,SUM!B:B,0),0)</f>
        <v>P085</v>
      </c>
      <c r="E4587" s="116">
        <v>2020</v>
      </c>
      <c r="F4587" s="112" t="s">
        <v>10753</v>
      </c>
      <c r="G4587" s="117" t="s">
        <v>15793</v>
      </c>
      <c r="H4587" s="114" t="s">
        <v>16899</v>
      </c>
      <c r="I4587" s="113">
        <f>'22'!C76</f>
        <v>0</v>
      </c>
    </row>
    <row r="4588" spans="2:9" ht="12.75">
      <c r="B4588" s="114" t="str">
        <f>INDEX(SUM!D:D,MATCH(SUM!$F$3,SUM!B:B,0),0)</f>
        <v>P085</v>
      </c>
      <c r="E4588" s="116">
        <v>2020</v>
      </c>
      <c r="F4588" s="112" t="s">
        <v>10754</v>
      </c>
      <c r="G4588" s="117" t="s">
        <v>15794</v>
      </c>
      <c r="H4588" s="114" t="s">
        <v>16899</v>
      </c>
      <c r="I4588" s="113">
        <f>'22'!C77</f>
        <v>0</v>
      </c>
    </row>
    <row r="4589" spans="2:9" ht="12.75">
      <c r="B4589" s="114" t="str">
        <f>INDEX(SUM!D:D,MATCH(SUM!$F$3,SUM!B:B,0),0)</f>
        <v>P085</v>
      </c>
      <c r="E4589" s="116">
        <v>2020</v>
      </c>
      <c r="F4589" s="112" t="s">
        <v>10755</v>
      </c>
      <c r="G4589" s="117" t="s">
        <v>15795</v>
      </c>
      <c r="H4589" s="114" t="s">
        <v>16899</v>
      </c>
      <c r="I4589" s="113">
        <f>'22'!C78</f>
        <v>0</v>
      </c>
    </row>
    <row r="4590" spans="2:9" ht="12.75">
      <c r="B4590" s="114" t="str">
        <f>INDEX(SUM!D:D,MATCH(SUM!$F$3,SUM!B:B,0),0)</f>
        <v>P085</v>
      </c>
      <c r="E4590" s="116">
        <v>2020</v>
      </c>
      <c r="F4590" s="112" t="s">
        <v>10756</v>
      </c>
      <c r="G4590" s="117" t="s">
        <v>15796</v>
      </c>
      <c r="H4590" s="114" t="s">
        <v>16899</v>
      </c>
      <c r="I4590" s="113">
        <f>'22'!C79</f>
        <v>0</v>
      </c>
    </row>
    <row r="4591" spans="2:9" ht="12.75">
      <c r="B4591" s="114" t="str">
        <f>INDEX(SUM!D:D,MATCH(SUM!$F$3,SUM!B:B,0),0)</f>
        <v>P085</v>
      </c>
      <c r="E4591" s="116">
        <v>2020</v>
      </c>
      <c r="F4591" s="112" t="s">
        <v>10757</v>
      </c>
      <c r="G4591" s="117" t="s">
        <v>15797</v>
      </c>
      <c r="H4591" s="114" t="s">
        <v>16899</v>
      </c>
      <c r="I4591" s="113">
        <f>'22'!C80</f>
        <v>0</v>
      </c>
    </row>
    <row r="4592" spans="2:9" ht="12.75">
      <c r="B4592" s="114" t="str">
        <f>INDEX(SUM!D:D,MATCH(SUM!$F$3,SUM!B:B,0),0)</f>
        <v>P085</v>
      </c>
      <c r="E4592" s="116">
        <v>2020</v>
      </c>
      <c r="F4592" s="112" t="s">
        <v>10758</v>
      </c>
      <c r="G4592" s="117" t="s">
        <v>15798</v>
      </c>
      <c r="H4592" s="114" t="s">
        <v>16899</v>
      </c>
      <c r="I4592" s="113">
        <f>'22'!C81</f>
        <v>0</v>
      </c>
    </row>
    <row r="4593" spans="2:9" ht="12.75">
      <c r="B4593" s="114" t="str">
        <f>INDEX(SUM!D:D,MATCH(SUM!$F$3,SUM!B:B,0),0)</f>
        <v>P085</v>
      </c>
      <c r="E4593" s="116">
        <v>2020</v>
      </c>
      <c r="F4593" s="112" t="s">
        <v>10759</v>
      </c>
      <c r="G4593" s="117" t="s">
        <v>15799</v>
      </c>
      <c r="H4593" s="114" t="s">
        <v>16899</v>
      </c>
      <c r="I4593" s="113">
        <f>'22'!C82</f>
        <v>0</v>
      </c>
    </row>
    <row r="4594" spans="2:9" ht="12.75">
      <c r="B4594" s="114" t="str">
        <f>INDEX(SUM!D:D,MATCH(SUM!$F$3,SUM!B:B,0),0)</f>
        <v>P085</v>
      </c>
      <c r="E4594" s="116">
        <v>2020</v>
      </c>
      <c r="F4594" s="112" t="s">
        <v>10760</v>
      </c>
      <c r="G4594" s="117" t="s">
        <v>15800</v>
      </c>
      <c r="H4594" s="114" t="s">
        <v>16899</v>
      </c>
      <c r="I4594" s="113">
        <f>'22'!C83</f>
        <v>0</v>
      </c>
    </row>
    <row r="4595" spans="2:9" ht="12.75">
      <c r="B4595" s="114" t="str">
        <f>INDEX(SUM!D:D,MATCH(SUM!$F$3,SUM!B:B,0),0)</f>
        <v>P085</v>
      </c>
      <c r="E4595" s="116">
        <v>2020</v>
      </c>
      <c r="F4595" s="112" t="s">
        <v>10761</v>
      </c>
      <c r="G4595" s="117" t="s">
        <v>15801</v>
      </c>
      <c r="H4595" s="114" t="s">
        <v>16899</v>
      </c>
      <c r="I4595" s="113">
        <f>'22'!C84</f>
        <v>0</v>
      </c>
    </row>
    <row r="4596" spans="2:9" ht="12.75">
      <c r="B4596" s="114" t="str">
        <f>INDEX(SUM!D:D,MATCH(SUM!$F$3,SUM!B:B,0),0)</f>
        <v>P085</v>
      </c>
      <c r="E4596" s="116">
        <v>2020</v>
      </c>
      <c r="F4596" s="112" t="s">
        <v>10762</v>
      </c>
      <c r="G4596" s="117" t="s">
        <v>15802</v>
      </c>
      <c r="H4596" s="114" t="s">
        <v>16899</v>
      </c>
      <c r="I4596" s="113">
        <f>'22'!C85</f>
        <v>0</v>
      </c>
    </row>
    <row r="4597" spans="2:9" ht="12.75">
      <c r="B4597" s="114" t="str">
        <f>INDEX(SUM!D:D,MATCH(SUM!$F$3,SUM!B:B,0),0)</f>
        <v>P085</v>
      </c>
      <c r="E4597" s="116">
        <v>2020</v>
      </c>
      <c r="F4597" s="112" t="s">
        <v>10763</v>
      </c>
      <c r="G4597" s="117" t="s">
        <v>15803</v>
      </c>
      <c r="H4597" s="114" t="s">
        <v>16899</v>
      </c>
      <c r="I4597" s="113">
        <f>'22'!C86</f>
        <v>0</v>
      </c>
    </row>
    <row r="4598" spans="2:9" ht="12.75">
      <c r="B4598" s="114" t="str">
        <f>INDEX(SUM!D:D,MATCH(SUM!$F$3,SUM!B:B,0),0)</f>
        <v>P085</v>
      </c>
      <c r="E4598" s="116">
        <v>2020</v>
      </c>
      <c r="F4598" s="112" t="s">
        <v>10764</v>
      </c>
      <c r="G4598" s="117" t="s">
        <v>15804</v>
      </c>
      <c r="H4598" s="114" t="s">
        <v>16899</v>
      </c>
      <c r="I4598" s="113">
        <f>'22'!C87</f>
        <v>0</v>
      </c>
    </row>
    <row r="4599" spans="2:9" ht="12.75">
      <c r="B4599" s="114" t="str">
        <f>INDEX(SUM!D:D,MATCH(SUM!$F$3,SUM!B:B,0),0)</f>
        <v>P085</v>
      </c>
      <c r="E4599" s="116">
        <v>2020</v>
      </c>
      <c r="F4599" s="112" t="s">
        <v>10765</v>
      </c>
      <c r="G4599" s="117" t="s">
        <v>15805</v>
      </c>
      <c r="H4599" s="114" t="s">
        <v>16899</v>
      </c>
      <c r="I4599" s="113">
        <f>'22'!C88</f>
        <v>0</v>
      </c>
    </row>
    <row r="4600" spans="2:9" ht="12.75">
      <c r="B4600" s="114" t="str">
        <f>INDEX(SUM!D:D,MATCH(SUM!$F$3,SUM!B:B,0),0)</f>
        <v>P085</v>
      </c>
      <c r="E4600" s="116">
        <v>2020</v>
      </c>
      <c r="F4600" s="112" t="s">
        <v>10766</v>
      </c>
      <c r="G4600" s="117" t="s">
        <v>15806</v>
      </c>
      <c r="H4600" s="114" t="s">
        <v>16899</v>
      </c>
      <c r="I4600" s="113">
        <f>'22'!C89</f>
        <v>0</v>
      </c>
    </row>
    <row r="4601" spans="2:9" ht="12.75">
      <c r="B4601" s="114" t="str">
        <f>INDEX(SUM!D:D,MATCH(SUM!$F$3,SUM!B:B,0),0)</f>
        <v>P085</v>
      </c>
      <c r="E4601" s="116">
        <v>2020</v>
      </c>
      <c r="F4601" s="112" t="s">
        <v>10767</v>
      </c>
      <c r="G4601" s="117" t="s">
        <v>15807</v>
      </c>
      <c r="H4601" s="114" t="s">
        <v>16899</v>
      </c>
      <c r="I4601" s="113">
        <f>'22'!C90</f>
        <v>0</v>
      </c>
    </row>
    <row r="4602" spans="2:9" ht="12.75">
      <c r="B4602" s="114" t="str">
        <f>INDEX(SUM!D:D,MATCH(SUM!$F$3,SUM!B:B,0),0)</f>
        <v>P085</v>
      </c>
      <c r="E4602" s="116">
        <v>2020</v>
      </c>
      <c r="F4602" s="112" t="s">
        <v>10768</v>
      </c>
      <c r="G4602" s="117" t="s">
        <v>15808</v>
      </c>
      <c r="H4602" s="114" t="s">
        <v>16899</v>
      </c>
      <c r="I4602" s="113">
        <f>'22'!C91</f>
        <v>0</v>
      </c>
    </row>
    <row r="4603" spans="2:9" ht="12.75">
      <c r="B4603" s="114" t="str">
        <f>INDEX(SUM!D:D,MATCH(SUM!$F$3,SUM!B:B,0),0)</f>
        <v>P085</v>
      </c>
      <c r="E4603" s="116">
        <v>2020</v>
      </c>
      <c r="F4603" s="112" t="s">
        <v>10769</v>
      </c>
      <c r="G4603" s="117" t="s">
        <v>15809</v>
      </c>
      <c r="H4603" s="114" t="s">
        <v>16899</v>
      </c>
      <c r="I4603" s="113">
        <f>'22'!C92</f>
        <v>0</v>
      </c>
    </row>
    <row r="4604" spans="2:9" ht="12.75">
      <c r="B4604" s="114" t="str">
        <f>INDEX(SUM!D:D,MATCH(SUM!$F$3,SUM!B:B,0),0)</f>
        <v>P085</v>
      </c>
      <c r="E4604" s="116">
        <v>2020</v>
      </c>
      <c r="F4604" s="112" t="s">
        <v>10770</v>
      </c>
      <c r="G4604" s="117" t="s">
        <v>15810</v>
      </c>
      <c r="H4604" s="114" t="s">
        <v>16899</v>
      </c>
      <c r="I4604" s="113">
        <f>'22'!C93</f>
        <v>0</v>
      </c>
    </row>
    <row r="4605" spans="2:9" ht="12.75">
      <c r="B4605" s="114" t="str">
        <f>INDEX(SUM!D:D,MATCH(SUM!$F$3,SUM!B:B,0),0)</f>
        <v>P085</v>
      </c>
      <c r="E4605" s="116">
        <v>2020</v>
      </c>
      <c r="F4605" s="112" t="s">
        <v>10771</v>
      </c>
      <c r="G4605" s="117" t="s">
        <v>15811</v>
      </c>
      <c r="H4605" s="114" t="s">
        <v>16899</v>
      </c>
      <c r="I4605" s="113">
        <f>'22'!C94</f>
        <v>0</v>
      </c>
    </row>
    <row r="4606" spans="2:9" ht="12.75">
      <c r="B4606" s="114" t="str">
        <f>INDEX(SUM!D:D,MATCH(SUM!$F$3,SUM!B:B,0),0)</f>
        <v>P085</v>
      </c>
      <c r="E4606" s="116">
        <v>2020</v>
      </c>
      <c r="F4606" s="112" t="s">
        <v>10772</v>
      </c>
      <c r="G4606" s="117" t="s">
        <v>15812</v>
      </c>
      <c r="H4606" s="114" t="s">
        <v>16899</v>
      </c>
      <c r="I4606" s="113">
        <f>'22'!C95</f>
        <v>0</v>
      </c>
    </row>
    <row r="4607" spans="2:9" ht="12.75">
      <c r="B4607" s="114" t="str">
        <f>INDEX(SUM!D:D,MATCH(SUM!$F$3,SUM!B:B,0),0)</f>
        <v>P085</v>
      </c>
      <c r="E4607" s="116">
        <v>2020</v>
      </c>
      <c r="F4607" s="112" t="s">
        <v>10773</v>
      </c>
      <c r="G4607" s="117" t="s">
        <v>15813</v>
      </c>
      <c r="H4607" s="114" t="s">
        <v>16899</v>
      </c>
      <c r="I4607" s="113">
        <f>'22'!C96</f>
        <v>0</v>
      </c>
    </row>
    <row r="4608" spans="2:9" ht="12.75">
      <c r="B4608" s="114" t="str">
        <f>INDEX(SUM!D:D,MATCH(SUM!$F$3,SUM!B:B,0),0)</f>
        <v>P085</v>
      </c>
      <c r="E4608" s="116">
        <v>2020</v>
      </c>
      <c r="F4608" s="112" t="s">
        <v>10774</v>
      </c>
      <c r="G4608" s="117" t="s">
        <v>15814</v>
      </c>
      <c r="H4608" s="114" t="s">
        <v>16899</v>
      </c>
      <c r="I4608" s="113">
        <f>'22'!C97</f>
        <v>0</v>
      </c>
    </row>
    <row r="4609" spans="2:9" ht="12.75">
      <c r="B4609" s="114" t="str">
        <f>INDEX(SUM!D:D,MATCH(SUM!$F$3,SUM!B:B,0),0)</f>
        <v>P085</v>
      </c>
      <c r="E4609" s="116">
        <v>2020</v>
      </c>
      <c r="F4609" s="112" t="s">
        <v>10775</v>
      </c>
      <c r="G4609" s="117" t="s">
        <v>15815</v>
      </c>
      <c r="H4609" s="114" t="s">
        <v>16899</v>
      </c>
      <c r="I4609" s="113">
        <f>'22'!C98</f>
        <v>0</v>
      </c>
    </row>
    <row r="4610" spans="2:9" ht="12.75">
      <c r="B4610" s="114" t="str">
        <f>INDEX(SUM!D:D,MATCH(SUM!$F$3,SUM!B:B,0),0)</f>
        <v>P085</v>
      </c>
      <c r="E4610" s="116">
        <v>2020</v>
      </c>
      <c r="F4610" s="112" t="s">
        <v>10776</v>
      </c>
      <c r="G4610" s="117" t="s">
        <v>15816</v>
      </c>
      <c r="H4610" s="114" t="s">
        <v>16899</v>
      </c>
      <c r="I4610" s="113">
        <f>'22'!C99</f>
        <v>0</v>
      </c>
    </row>
    <row r="4611" spans="2:9" ht="12.75">
      <c r="B4611" s="114" t="str">
        <f>INDEX(SUM!D:D,MATCH(SUM!$F$3,SUM!B:B,0),0)</f>
        <v>P085</v>
      </c>
      <c r="E4611" s="116">
        <v>2020</v>
      </c>
      <c r="F4611" s="112" t="s">
        <v>10777</v>
      </c>
      <c r="G4611" s="117" t="s">
        <v>15817</v>
      </c>
      <c r="H4611" s="114" t="s">
        <v>16899</v>
      </c>
      <c r="I4611" s="113">
        <f>'22'!C100</f>
        <v>0</v>
      </c>
    </row>
    <row r="4612" spans="2:9" ht="12.75">
      <c r="B4612" s="114" t="str">
        <f>INDEX(SUM!D:D,MATCH(SUM!$F$3,SUM!B:B,0),0)</f>
        <v>P085</v>
      </c>
      <c r="E4612" s="116">
        <v>2020</v>
      </c>
      <c r="F4612" s="112" t="s">
        <v>10778</v>
      </c>
      <c r="G4612" s="117" t="s">
        <v>15818</v>
      </c>
      <c r="H4612" s="114" t="s">
        <v>6734</v>
      </c>
      <c r="I4612" s="113">
        <f>'22'!D11</f>
        <v>0</v>
      </c>
    </row>
    <row r="4613" spans="2:9" ht="12.75">
      <c r="B4613" s="114" t="str">
        <f>INDEX(SUM!D:D,MATCH(SUM!$F$3,SUM!B:B,0),0)</f>
        <v>P085</v>
      </c>
      <c r="E4613" s="116">
        <v>2020</v>
      </c>
      <c r="F4613" s="112" t="s">
        <v>10779</v>
      </c>
      <c r="G4613" s="117" t="s">
        <v>15819</v>
      </c>
      <c r="H4613" s="114" t="s">
        <v>6734</v>
      </c>
      <c r="I4613" s="113">
        <f>'22'!D12</f>
        <v>0</v>
      </c>
    </row>
    <row r="4614" spans="2:9" ht="12.75">
      <c r="B4614" s="114" t="str">
        <f>INDEX(SUM!D:D,MATCH(SUM!$F$3,SUM!B:B,0),0)</f>
        <v>P085</v>
      </c>
      <c r="E4614" s="116">
        <v>2020</v>
      </c>
      <c r="F4614" s="112" t="s">
        <v>10780</v>
      </c>
      <c r="G4614" s="117" t="s">
        <v>15820</v>
      </c>
      <c r="H4614" s="114" t="s">
        <v>6734</v>
      </c>
      <c r="I4614" s="113">
        <f>'22'!D13</f>
        <v>0</v>
      </c>
    </row>
    <row r="4615" spans="2:9" ht="12.75">
      <c r="B4615" s="114" t="str">
        <f>INDEX(SUM!D:D,MATCH(SUM!$F$3,SUM!B:B,0),0)</f>
        <v>P085</v>
      </c>
      <c r="E4615" s="116">
        <v>2020</v>
      </c>
      <c r="F4615" s="112" t="s">
        <v>10781</v>
      </c>
      <c r="G4615" s="117" t="s">
        <v>15821</v>
      </c>
      <c r="H4615" s="114" t="s">
        <v>6734</v>
      </c>
      <c r="I4615" s="113">
        <f>'22'!D14</f>
        <v>0</v>
      </c>
    </row>
    <row r="4616" spans="2:9" ht="12.75">
      <c r="B4616" s="114" t="str">
        <f>INDEX(SUM!D:D,MATCH(SUM!$F$3,SUM!B:B,0),0)</f>
        <v>P085</v>
      </c>
      <c r="E4616" s="116">
        <v>2020</v>
      </c>
      <c r="F4616" s="112" t="s">
        <v>10782</v>
      </c>
      <c r="G4616" s="117" t="s">
        <v>15822</v>
      </c>
      <c r="H4616" s="114" t="s">
        <v>6734</v>
      </c>
      <c r="I4616" s="113">
        <f>'22'!D15</f>
        <v>0</v>
      </c>
    </row>
    <row r="4617" spans="2:9" ht="12.75">
      <c r="B4617" s="114" t="str">
        <f>INDEX(SUM!D:D,MATCH(SUM!$F$3,SUM!B:B,0),0)</f>
        <v>P085</v>
      </c>
      <c r="E4617" s="116">
        <v>2020</v>
      </c>
      <c r="F4617" s="112" t="s">
        <v>10783</v>
      </c>
      <c r="G4617" s="117" t="s">
        <v>15823</v>
      </c>
      <c r="H4617" s="114" t="s">
        <v>6734</v>
      </c>
      <c r="I4617" s="113">
        <f>'22'!D16</f>
        <v>0</v>
      </c>
    </row>
    <row r="4618" spans="2:9" ht="12.75">
      <c r="B4618" s="114" t="str">
        <f>INDEX(SUM!D:D,MATCH(SUM!$F$3,SUM!B:B,0),0)</f>
        <v>P085</v>
      </c>
      <c r="E4618" s="116">
        <v>2020</v>
      </c>
      <c r="F4618" s="112" t="s">
        <v>10784</v>
      </c>
      <c r="G4618" s="117" t="s">
        <v>15824</v>
      </c>
      <c r="H4618" s="114" t="s">
        <v>6734</v>
      </c>
      <c r="I4618" s="113">
        <f>'22'!D17</f>
        <v>0</v>
      </c>
    </row>
    <row r="4619" spans="2:9" ht="12.75">
      <c r="B4619" s="114" t="str">
        <f>INDEX(SUM!D:D,MATCH(SUM!$F$3,SUM!B:B,0),0)</f>
        <v>P085</v>
      </c>
      <c r="E4619" s="116">
        <v>2020</v>
      </c>
      <c r="F4619" s="112" t="s">
        <v>10785</v>
      </c>
      <c r="G4619" s="117" t="s">
        <v>15825</v>
      </c>
      <c r="H4619" s="114" t="s">
        <v>6734</v>
      </c>
      <c r="I4619" s="113">
        <f>'22'!D18</f>
        <v>0</v>
      </c>
    </row>
    <row r="4620" spans="2:9" ht="12.75">
      <c r="B4620" s="114" t="str">
        <f>INDEX(SUM!D:D,MATCH(SUM!$F$3,SUM!B:B,0),0)</f>
        <v>P085</v>
      </c>
      <c r="E4620" s="116">
        <v>2020</v>
      </c>
      <c r="F4620" s="112" t="s">
        <v>10786</v>
      </c>
      <c r="G4620" s="117" t="s">
        <v>15826</v>
      </c>
      <c r="H4620" s="114" t="s">
        <v>6734</v>
      </c>
      <c r="I4620" s="113">
        <f>'22'!D19</f>
        <v>0</v>
      </c>
    </row>
    <row r="4621" spans="2:9" ht="12.75">
      <c r="B4621" s="114" t="str">
        <f>INDEX(SUM!D:D,MATCH(SUM!$F$3,SUM!B:B,0),0)</f>
        <v>P085</v>
      </c>
      <c r="E4621" s="116">
        <v>2020</v>
      </c>
      <c r="F4621" s="112" t="s">
        <v>10787</v>
      </c>
      <c r="G4621" s="117" t="s">
        <v>15827</v>
      </c>
      <c r="H4621" s="114" t="s">
        <v>6734</v>
      </c>
      <c r="I4621" s="113">
        <f>'22'!D20</f>
        <v>0</v>
      </c>
    </row>
    <row r="4622" spans="2:9" ht="12.75">
      <c r="B4622" s="114" t="str">
        <f>INDEX(SUM!D:D,MATCH(SUM!$F$3,SUM!B:B,0),0)</f>
        <v>P085</v>
      </c>
      <c r="E4622" s="116">
        <v>2020</v>
      </c>
      <c r="F4622" s="112" t="s">
        <v>10788</v>
      </c>
      <c r="G4622" s="117" t="s">
        <v>15828</v>
      </c>
      <c r="H4622" s="114" t="s">
        <v>6734</v>
      </c>
      <c r="I4622" s="113">
        <f>'22'!D21</f>
        <v>0</v>
      </c>
    </row>
    <row r="4623" spans="2:9" ht="12.75">
      <c r="B4623" s="114" t="str">
        <f>INDEX(SUM!D:D,MATCH(SUM!$F$3,SUM!B:B,0),0)</f>
        <v>P085</v>
      </c>
      <c r="E4623" s="116">
        <v>2020</v>
      </c>
      <c r="F4623" s="112" t="s">
        <v>10789</v>
      </c>
      <c r="G4623" s="117" t="s">
        <v>15829</v>
      </c>
      <c r="H4623" s="114" t="s">
        <v>6734</v>
      </c>
      <c r="I4623" s="113">
        <f>'22'!D22</f>
        <v>0</v>
      </c>
    </row>
    <row r="4624" spans="2:9" ht="12.75">
      <c r="B4624" s="114" t="str">
        <f>INDEX(SUM!D:D,MATCH(SUM!$F$3,SUM!B:B,0),0)</f>
        <v>P085</v>
      </c>
      <c r="E4624" s="116">
        <v>2020</v>
      </c>
      <c r="F4624" s="112" t="s">
        <v>10790</v>
      </c>
      <c r="G4624" s="117" t="s">
        <v>15830</v>
      </c>
      <c r="H4624" s="114" t="s">
        <v>6734</v>
      </c>
      <c r="I4624" s="113">
        <f>'22'!D23</f>
        <v>0</v>
      </c>
    </row>
    <row r="4625" spans="2:9" ht="12.75">
      <c r="B4625" s="114" t="str">
        <f>INDEX(SUM!D:D,MATCH(SUM!$F$3,SUM!B:B,0),0)</f>
        <v>P085</v>
      </c>
      <c r="E4625" s="116">
        <v>2020</v>
      </c>
      <c r="F4625" s="112" t="s">
        <v>10791</v>
      </c>
      <c r="G4625" s="117" t="s">
        <v>15831</v>
      </c>
      <c r="H4625" s="114" t="s">
        <v>6734</v>
      </c>
      <c r="I4625" s="113">
        <f>'22'!D24</f>
        <v>0</v>
      </c>
    </row>
    <row r="4626" spans="2:9" ht="12.75">
      <c r="B4626" s="114" t="str">
        <f>INDEX(SUM!D:D,MATCH(SUM!$F$3,SUM!B:B,0),0)</f>
        <v>P085</v>
      </c>
      <c r="E4626" s="116">
        <v>2020</v>
      </c>
      <c r="F4626" s="112" t="s">
        <v>10792</v>
      </c>
      <c r="G4626" s="117" t="s">
        <v>15832</v>
      </c>
      <c r="H4626" s="114" t="s">
        <v>6734</v>
      </c>
      <c r="I4626" s="113">
        <f>'22'!D25</f>
        <v>0</v>
      </c>
    </row>
    <row r="4627" spans="2:9" ht="12.75">
      <c r="B4627" s="114" t="str">
        <f>INDEX(SUM!D:D,MATCH(SUM!$F$3,SUM!B:B,0),0)</f>
        <v>P085</v>
      </c>
      <c r="E4627" s="116">
        <v>2020</v>
      </c>
      <c r="F4627" s="112" t="s">
        <v>10793</v>
      </c>
      <c r="G4627" s="117" t="s">
        <v>15833</v>
      </c>
      <c r="H4627" s="114" t="s">
        <v>6734</v>
      </c>
      <c r="I4627" s="113">
        <f>'22'!D26</f>
        <v>0</v>
      </c>
    </row>
    <row r="4628" spans="2:9" ht="12.75">
      <c r="B4628" s="114" t="str">
        <f>INDEX(SUM!D:D,MATCH(SUM!$F$3,SUM!B:B,0),0)</f>
        <v>P085</v>
      </c>
      <c r="E4628" s="116">
        <v>2020</v>
      </c>
      <c r="F4628" s="112" t="s">
        <v>10794</v>
      </c>
      <c r="G4628" s="117" t="s">
        <v>15834</v>
      </c>
      <c r="H4628" s="114" t="s">
        <v>6734</v>
      </c>
      <c r="I4628" s="113">
        <f>'22'!D27</f>
        <v>0</v>
      </c>
    </row>
    <row r="4629" spans="2:9" ht="12.75">
      <c r="B4629" s="114" t="str">
        <f>INDEX(SUM!D:D,MATCH(SUM!$F$3,SUM!B:B,0),0)</f>
        <v>P085</v>
      </c>
      <c r="E4629" s="116">
        <v>2020</v>
      </c>
      <c r="F4629" s="112" t="s">
        <v>10795</v>
      </c>
      <c r="G4629" s="117" t="s">
        <v>15835</v>
      </c>
      <c r="H4629" s="114" t="s">
        <v>6734</v>
      </c>
      <c r="I4629" s="113">
        <f>'22'!D28</f>
        <v>0</v>
      </c>
    </row>
    <row r="4630" spans="2:9" ht="12.75">
      <c r="B4630" s="114" t="str">
        <f>INDEX(SUM!D:D,MATCH(SUM!$F$3,SUM!B:B,0),0)</f>
        <v>P085</v>
      </c>
      <c r="E4630" s="116">
        <v>2020</v>
      </c>
      <c r="F4630" s="112" t="s">
        <v>10796</v>
      </c>
      <c r="G4630" s="117" t="s">
        <v>15836</v>
      </c>
      <c r="H4630" s="114" t="s">
        <v>6734</v>
      </c>
      <c r="I4630" s="113">
        <f>'22'!D29</f>
        <v>0</v>
      </c>
    </row>
    <row r="4631" spans="2:9" ht="12.75">
      <c r="B4631" s="114" t="str">
        <f>INDEX(SUM!D:D,MATCH(SUM!$F$3,SUM!B:B,0),0)</f>
        <v>P085</v>
      </c>
      <c r="E4631" s="116">
        <v>2020</v>
      </c>
      <c r="F4631" s="112" t="s">
        <v>10797</v>
      </c>
      <c r="G4631" s="117" t="s">
        <v>15837</v>
      </c>
      <c r="H4631" s="114" t="s">
        <v>6734</v>
      </c>
      <c r="I4631" s="113">
        <f>'22'!D30</f>
        <v>0</v>
      </c>
    </row>
    <row r="4632" spans="2:9" ht="12.75">
      <c r="B4632" s="114" t="str">
        <f>INDEX(SUM!D:D,MATCH(SUM!$F$3,SUM!B:B,0),0)</f>
        <v>P085</v>
      </c>
      <c r="E4632" s="116">
        <v>2020</v>
      </c>
      <c r="F4632" s="112" t="s">
        <v>10798</v>
      </c>
      <c r="G4632" s="117" t="s">
        <v>15838</v>
      </c>
      <c r="H4632" s="114" t="s">
        <v>6734</v>
      </c>
      <c r="I4632" s="113">
        <f>'22'!D31</f>
        <v>0</v>
      </c>
    </row>
    <row r="4633" spans="2:9" ht="12.75">
      <c r="B4633" s="114" t="str">
        <f>INDEX(SUM!D:D,MATCH(SUM!$F$3,SUM!B:B,0),0)</f>
        <v>P085</v>
      </c>
      <c r="E4633" s="116">
        <v>2020</v>
      </c>
      <c r="F4633" s="112" t="s">
        <v>10799</v>
      </c>
      <c r="G4633" s="117" t="s">
        <v>15839</v>
      </c>
      <c r="H4633" s="114" t="s">
        <v>6734</v>
      </c>
      <c r="I4633" s="113">
        <f>'22'!D32</f>
        <v>0</v>
      </c>
    </row>
    <row r="4634" spans="2:9" ht="12.75">
      <c r="B4634" s="114" t="str">
        <f>INDEX(SUM!D:D,MATCH(SUM!$F$3,SUM!B:B,0),0)</f>
        <v>P085</v>
      </c>
      <c r="E4634" s="116">
        <v>2020</v>
      </c>
      <c r="F4634" s="112" t="s">
        <v>10800</v>
      </c>
      <c r="G4634" s="117" t="s">
        <v>15840</v>
      </c>
      <c r="H4634" s="114" t="s">
        <v>6734</v>
      </c>
      <c r="I4634" s="113">
        <f>'22'!D33</f>
        <v>0</v>
      </c>
    </row>
    <row r="4635" spans="2:9" ht="12.75">
      <c r="B4635" s="114" t="str">
        <f>INDEX(SUM!D:D,MATCH(SUM!$F$3,SUM!B:B,0),0)</f>
        <v>P085</v>
      </c>
      <c r="E4635" s="116">
        <v>2020</v>
      </c>
      <c r="F4635" s="112" t="s">
        <v>10801</v>
      </c>
      <c r="G4635" s="117" t="s">
        <v>15841</v>
      </c>
      <c r="H4635" s="114" t="s">
        <v>6734</v>
      </c>
      <c r="I4635" s="113">
        <f>'22'!D34</f>
        <v>0</v>
      </c>
    </row>
    <row r="4636" spans="2:9" ht="12.75">
      <c r="B4636" s="114" t="str">
        <f>INDEX(SUM!D:D,MATCH(SUM!$F$3,SUM!B:B,0),0)</f>
        <v>P085</v>
      </c>
      <c r="E4636" s="116">
        <v>2020</v>
      </c>
      <c r="F4636" s="112" t="s">
        <v>10802</v>
      </c>
      <c r="G4636" s="117" t="s">
        <v>15842</v>
      </c>
      <c r="H4636" s="114" t="s">
        <v>6734</v>
      </c>
      <c r="I4636" s="113">
        <f>'22'!D35</f>
        <v>0</v>
      </c>
    </row>
    <row r="4637" spans="2:9" ht="12.75">
      <c r="B4637" s="114" t="str">
        <f>INDEX(SUM!D:D,MATCH(SUM!$F$3,SUM!B:B,0),0)</f>
        <v>P085</v>
      </c>
      <c r="E4637" s="116">
        <v>2020</v>
      </c>
      <c r="F4637" s="112" t="s">
        <v>10803</v>
      </c>
      <c r="G4637" s="117" t="s">
        <v>15843</v>
      </c>
      <c r="H4637" s="114" t="s">
        <v>6734</v>
      </c>
      <c r="I4637" s="113">
        <f>'22'!D36</f>
        <v>0</v>
      </c>
    </row>
    <row r="4638" spans="2:9" ht="12.75">
      <c r="B4638" s="114" t="str">
        <f>INDEX(SUM!D:D,MATCH(SUM!$F$3,SUM!B:B,0),0)</f>
        <v>P085</v>
      </c>
      <c r="E4638" s="116">
        <v>2020</v>
      </c>
      <c r="F4638" s="112" t="s">
        <v>10804</v>
      </c>
      <c r="G4638" s="117" t="s">
        <v>15844</v>
      </c>
      <c r="H4638" s="114" t="s">
        <v>6734</v>
      </c>
      <c r="I4638" s="113">
        <f>'22'!D37</f>
        <v>0</v>
      </c>
    </row>
    <row r="4639" spans="2:9" ht="12.75">
      <c r="B4639" s="114" t="str">
        <f>INDEX(SUM!D:D,MATCH(SUM!$F$3,SUM!B:B,0),0)</f>
        <v>P085</v>
      </c>
      <c r="E4639" s="116">
        <v>2020</v>
      </c>
      <c r="F4639" s="112" t="s">
        <v>10805</v>
      </c>
      <c r="G4639" s="117" t="s">
        <v>15845</v>
      </c>
      <c r="H4639" s="114" t="s">
        <v>6734</v>
      </c>
      <c r="I4639" s="113">
        <f>'22'!D38</f>
        <v>0</v>
      </c>
    </row>
    <row r="4640" spans="2:9" ht="12.75">
      <c r="B4640" s="114" t="str">
        <f>INDEX(SUM!D:D,MATCH(SUM!$F$3,SUM!B:B,0),0)</f>
        <v>P085</v>
      </c>
      <c r="E4640" s="116">
        <v>2020</v>
      </c>
      <c r="F4640" s="112" t="s">
        <v>10806</v>
      </c>
      <c r="G4640" s="117" t="s">
        <v>15846</v>
      </c>
      <c r="H4640" s="114" t="s">
        <v>6734</v>
      </c>
      <c r="I4640" s="113">
        <f>'22'!D39</f>
        <v>0</v>
      </c>
    </row>
    <row r="4641" spans="2:9" ht="12.75">
      <c r="B4641" s="114" t="str">
        <f>INDEX(SUM!D:D,MATCH(SUM!$F$3,SUM!B:B,0),0)</f>
        <v>P085</v>
      </c>
      <c r="E4641" s="116">
        <v>2020</v>
      </c>
      <c r="F4641" s="112" t="s">
        <v>10807</v>
      </c>
      <c r="G4641" s="117" t="s">
        <v>15847</v>
      </c>
      <c r="H4641" s="114" t="s">
        <v>6734</v>
      </c>
      <c r="I4641" s="113">
        <f>'22'!D40</f>
        <v>0</v>
      </c>
    </row>
    <row r="4642" spans="2:9" ht="12.75">
      <c r="B4642" s="114" t="str">
        <f>INDEX(SUM!D:D,MATCH(SUM!$F$3,SUM!B:B,0),0)</f>
        <v>P085</v>
      </c>
      <c r="E4642" s="116">
        <v>2020</v>
      </c>
      <c r="F4642" s="112" t="s">
        <v>10808</v>
      </c>
      <c r="G4642" s="117" t="s">
        <v>15848</v>
      </c>
      <c r="H4642" s="114" t="s">
        <v>6734</v>
      </c>
      <c r="I4642" s="113">
        <f>'22'!D41</f>
        <v>0</v>
      </c>
    </row>
    <row r="4643" spans="2:9" ht="12.75">
      <c r="B4643" s="114" t="str">
        <f>INDEX(SUM!D:D,MATCH(SUM!$F$3,SUM!B:B,0),0)</f>
        <v>P085</v>
      </c>
      <c r="E4643" s="116">
        <v>2020</v>
      </c>
      <c r="F4643" s="112" t="s">
        <v>10809</v>
      </c>
      <c r="G4643" s="117" t="s">
        <v>15849</v>
      </c>
      <c r="H4643" s="114" t="s">
        <v>6734</v>
      </c>
      <c r="I4643" s="113">
        <f>'22'!D42</f>
        <v>0</v>
      </c>
    </row>
    <row r="4644" spans="2:9" ht="12.75">
      <c r="B4644" s="114" t="str">
        <f>INDEX(SUM!D:D,MATCH(SUM!$F$3,SUM!B:B,0),0)</f>
        <v>P085</v>
      </c>
      <c r="E4644" s="116">
        <v>2020</v>
      </c>
      <c r="F4644" s="112" t="s">
        <v>10810</v>
      </c>
      <c r="G4644" s="117" t="s">
        <v>15850</v>
      </c>
      <c r="H4644" s="114" t="s">
        <v>6734</v>
      </c>
      <c r="I4644" s="113">
        <f>'22'!D43</f>
        <v>0</v>
      </c>
    </row>
    <row r="4645" spans="2:9" ht="12.75">
      <c r="B4645" s="114" t="str">
        <f>INDEX(SUM!D:D,MATCH(SUM!$F$3,SUM!B:B,0),0)</f>
        <v>P085</v>
      </c>
      <c r="E4645" s="116">
        <v>2020</v>
      </c>
      <c r="F4645" s="112" t="s">
        <v>10811</v>
      </c>
      <c r="G4645" s="117" t="s">
        <v>15851</v>
      </c>
      <c r="H4645" s="114" t="s">
        <v>6734</v>
      </c>
      <c r="I4645" s="113">
        <f>'22'!D44</f>
        <v>0</v>
      </c>
    </row>
    <row r="4646" spans="2:9" ht="12.75">
      <c r="B4646" s="114" t="str">
        <f>INDEX(SUM!D:D,MATCH(SUM!$F$3,SUM!B:B,0),0)</f>
        <v>P085</v>
      </c>
      <c r="E4646" s="116">
        <v>2020</v>
      </c>
      <c r="F4646" s="112" t="s">
        <v>10812</v>
      </c>
      <c r="G4646" s="117" t="s">
        <v>15852</v>
      </c>
      <c r="H4646" s="114" t="s">
        <v>6734</v>
      </c>
      <c r="I4646" s="113">
        <f>'22'!D45</f>
        <v>0</v>
      </c>
    </row>
    <row r="4647" spans="2:9" ht="12.75">
      <c r="B4647" s="114" t="str">
        <f>INDEX(SUM!D:D,MATCH(SUM!$F$3,SUM!B:B,0),0)</f>
        <v>P085</v>
      </c>
      <c r="E4647" s="116">
        <v>2020</v>
      </c>
      <c r="F4647" s="112" t="s">
        <v>10813</v>
      </c>
      <c r="G4647" s="117" t="s">
        <v>15853</v>
      </c>
      <c r="H4647" s="114" t="s">
        <v>6734</v>
      </c>
      <c r="I4647" s="113">
        <f>'22'!D46</f>
        <v>0</v>
      </c>
    </row>
    <row r="4648" spans="2:9" ht="12.75">
      <c r="B4648" s="114" t="str">
        <f>INDEX(SUM!D:D,MATCH(SUM!$F$3,SUM!B:B,0),0)</f>
        <v>P085</v>
      </c>
      <c r="E4648" s="116">
        <v>2020</v>
      </c>
      <c r="F4648" s="112" t="s">
        <v>10814</v>
      </c>
      <c r="G4648" s="117" t="s">
        <v>15854</v>
      </c>
      <c r="H4648" s="114" t="s">
        <v>6734</v>
      </c>
      <c r="I4648" s="113">
        <f>'22'!D47</f>
        <v>0</v>
      </c>
    </row>
    <row r="4649" spans="2:9" ht="12.75">
      <c r="B4649" s="114" t="str">
        <f>INDEX(SUM!D:D,MATCH(SUM!$F$3,SUM!B:B,0),0)</f>
        <v>P085</v>
      </c>
      <c r="E4649" s="116">
        <v>2020</v>
      </c>
      <c r="F4649" s="112" t="s">
        <v>10815</v>
      </c>
      <c r="G4649" s="117" t="s">
        <v>15855</v>
      </c>
      <c r="H4649" s="114" t="s">
        <v>6734</v>
      </c>
      <c r="I4649" s="113">
        <f>'22'!D48</f>
        <v>0</v>
      </c>
    </row>
    <row r="4650" spans="2:9" ht="12.75">
      <c r="B4650" s="114" t="str">
        <f>INDEX(SUM!D:D,MATCH(SUM!$F$3,SUM!B:B,0),0)</f>
        <v>P085</v>
      </c>
      <c r="E4650" s="116">
        <v>2020</v>
      </c>
      <c r="F4650" s="112" t="s">
        <v>10816</v>
      </c>
      <c r="G4650" s="117" t="s">
        <v>15856</v>
      </c>
      <c r="H4650" s="114" t="s">
        <v>6734</v>
      </c>
      <c r="I4650" s="113">
        <f>'22'!D49</f>
        <v>0</v>
      </c>
    </row>
    <row r="4651" spans="2:9" ht="12.75">
      <c r="B4651" s="114" t="str">
        <f>INDEX(SUM!D:D,MATCH(SUM!$F$3,SUM!B:B,0),0)</f>
        <v>P085</v>
      </c>
      <c r="E4651" s="116">
        <v>2020</v>
      </c>
      <c r="F4651" s="112" t="s">
        <v>10817</v>
      </c>
      <c r="G4651" s="117" t="s">
        <v>15857</v>
      </c>
      <c r="H4651" s="114" t="s">
        <v>6734</v>
      </c>
      <c r="I4651" s="113">
        <f>'22'!D50</f>
        <v>0</v>
      </c>
    </row>
    <row r="4652" spans="2:9" ht="12.75">
      <c r="B4652" s="114" t="str">
        <f>INDEX(SUM!D:D,MATCH(SUM!$F$3,SUM!B:B,0),0)</f>
        <v>P085</v>
      </c>
      <c r="E4652" s="116">
        <v>2020</v>
      </c>
      <c r="F4652" s="112" t="s">
        <v>10818</v>
      </c>
      <c r="G4652" s="117" t="s">
        <v>15858</v>
      </c>
      <c r="H4652" s="114" t="s">
        <v>6734</v>
      </c>
      <c r="I4652" s="113">
        <f>'22'!D51</f>
        <v>0</v>
      </c>
    </row>
    <row r="4653" spans="2:9" ht="12.75">
      <c r="B4653" s="114" t="str">
        <f>INDEX(SUM!D:D,MATCH(SUM!$F$3,SUM!B:B,0),0)</f>
        <v>P085</v>
      </c>
      <c r="E4653" s="116">
        <v>2020</v>
      </c>
      <c r="F4653" s="112" t="s">
        <v>10819</v>
      </c>
      <c r="G4653" s="117" t="s">
        <v>15859</v>
      </c>
      <c r="H4653" s="114" t="s">
        <v>6734</v>
      </c>
      <c r="I4653" s="113">
        <f>'22'!D52</f>
        <v>0</v>
      </c>
    </row>
    <row r="4654" spans="2:9" ht="12.75">
      <c r="B4654" s="114" t="str">
        <f>INDEX(SUM!D:D,MATCH(SUM!$F$3,SUM!B:B,0),0)</f>
        <v>P085</v>
      </c>
      <c r="E4654" s="116">
        <v>2020</v>
      </c>
      <c r="F4654" s="112" t="s">
        <v>10820</v>
      </c>
      <c r="G4654" s="117" t="s">
        <v>15860</v>
      </c>
      <c r="H4654" s="114" t="s">
        <v>6734</v>
      </c>
      <c r="I4654" s="113">
        <f>'22'!D53</f>
        <v>0</v>
      </c>
    </row>
    <row r="4655" spans="2:9" ht="12.75">
      <c r="B4655" s="114" t="str">
        <f>INDEX(SUM!D:D,MATCH(SUM!$F$3,SUM!B:B,0),0)</f>
        <v>P085</v>
      </c>
      <c r="E4655" s="116">
        <v>2020</v>
      </c>
      <c r="F4655" s="112" t="s">
        <v>10821</v>
      </c>
      <c r="G4655" s="117" t="s">
        <v>15861</v>
      </c>
      <c r="H4655" s="114" t="s">
        <v>6734</v>
      </c>
      <c r="I4655" s="113">
        <f>'22'!D54</f>
        <v>0</v>
      </c>
    </row>
    <row r="4656" spans="2:9" ht="12.75">
      <c r="B4656" s="114" t="str">
        <f>INDEX(SUM!D:D,MATCH(SUM!$F$3,SUM!B:B,0),0)</f>
        <v>P085</v>
      </c>
      <c r="E4656" s="116">
        <v>2020</v>
      </c>
      <c r="F4656" s="112" t="s">
        <v>10822</v>
      </c>
      <c r="G4656" s="117" t="s">
        <v>15862</v>
      </c>
      <c r="H4656" s="114" t="s">
        <v>6734</v>
      </c>
      <c r="I4656" s="113">
        <f>'22'!D55</f>
        <v>0</v>
      </c>
    </row>
    <row r="4657" spans="2:9" ht="12.75">
      <c r="B4657" s="114" t="str">
        <f>INDEX(SUM!D:D,MATCH(SUM!$F$3,SUM!B:B,0),0)</f>
        <v>P085</v>
      </c>
      <c r="E4657" s="116">
        <v>2020</v>
      </c>
      <c r="F4657" s="112" t="s">
        <v>10823</v>
      </c>
      <c r="G4657" s="117" t="s">
        <v>15863</v>
      </c>
      <c r="H4657" s="114" t="s">
        <v>6734</v>
      </c>
      <c r="I4657" s="113">
        <f>'22'!D56</f>
        <v>0</v>
      </c>
    </row>
    <row r="4658" spans="2:9" ht="12.75">
      <c r="B4658" s="114" t="str">
        <f>INDEX(SUM!D:D,MATCH(SUM!$F$3,SUM!B:B,0),0)</f>
        <v>P085</v>
      </c>
      <c r="E4658" s="116">
        <v>2020</v>
      </c>
      <c r="F4658" s="112" t="s">
        <v>10824</v>
      </c>
      <c r="G4658" s="117" t="s">
        <v>15864</v>
      </c>
      <c r="H4658" s="114" t="s">
        <v>6734</v>
      </c>
      <c r="I4658" s="113">
        <f>'22'!D57</f>
        <v>0</v>
      </c>
    </row>
    <row r="4659" spans="2:9" ht="12.75">
      <c r="B4659" s="114" t="str">
        <f>INDEX(SUM!D:D,MATCH(SUM!$F$3,SUM!B:B,0),0)</f>
        <v>P085</v>
      </c>
      <c r="E4659" s="116">
        <v>2020</v>
      </c>
      <c r="F4659" s="112" t="s">
        <v>10825</v>
      </c>
      <c r="G4659" s="117" t="s">
        <v>15865</v>
      </c>
      <c r="H4659" s="114" t="s">
        <v>6734</v>
      </c>
      <c r="I4659" s="113">
        <f>'22'!D58</f>
        <v>0</v>
      </c>
    </row>
    <row r="4660" spans="2:9" ht="12.75">
      <c r="B4660" s="114" t="str">
        <f>INDEX(SUM!D:D,MATCH(SUM!$F$3,SUM!B:B,0),0)</f>
        <v>P085</v>
      </c>
      <c r="E4660" s="116">
        <v>2020</v>
      </c>
      <c r="F4660" s="112" t="s">
        <v>10826</v>
      </c>
      <c r="G4660" s="117" t="s">
        <v>15866</v>
      </c>
      <c r="H4660" s="114" t="s">
        <v>6734</v>
      </c>
      <c r="I4660" s="113">
        <f>'22'!D59</f>
        <v>0</v>
      </c>
    </row>
    <row r="4661" spans="2:9" ht="12.75">
      <c r="B4661" s="114" t="str">
        <f>INDEX(SUM!D:D,MATCH(SUM!$F$3,SUM!B:B,0),0)</f>
        <v>P085</v>
      </c>
      <c r="E4661" s="116">
        <v>2020</v>
      </c>
      <c r="F4661" s="112" t="s">
        <v>10827</v>
      </c>
      <c r="G4661" s="117" t="s">
        <v>15867</v>
      </c>
      <c r="H4661" s="114" t="s">
        <v>6734</v>
      </c>
      <c r="I4661" s="113">
        <f>'22'!D60</f>
        <v>0</v>
      </c>
    </row>
    <row r="4662" spans="2:9" ht="12.75">
      <c r="B4662" s="114" t="str">
        <f>INDEX(SUM!D:D,MATCH(SUM!$F$3,SUM!B:B,0),0)</f>
        <v>P085</v>
      </c>
      <c r="E4662" s="116">
        <v>2020</v>
      </c>
      <c r="F4662" s="112" t="s">
        <v>10828</v>
      </c>
      <c r="G4662" s="117" t="s">
        <v>15868</v>
      </c>
      <c r="H4662" s="114" t="s">
        <v>6734</v>
      </c>
      <c r="I4662" s="113">
        <f>'22'!D61</f>
        <v>0</v>
      </c>
    </row>
    <row r="4663" spans="2:9" ht="12.75">
      <c r="B4663" s="114" t="str">
        <f>INDEX(SUM!D:D,MATCH(SUM!$F$3,SUM!B:B,0),0)</f>
        <v>P085</v>
      </c>
      <c r="E4663" s="116">
        <v>2020</v>
      </c>
      <c r="F4663" s="112" t="s">
        <v>10829</v>
      </c>
      <c r="G4663" s="117" t="s">
        <v>15869</v>
      </c>
      <c r="H4663" s="114" t="s">
        <v>6734</v>
      </c>
      <c r="I4663" s="113">
        <f>'22'!D62</f>
        <v>0</v>
      </c>
    </row>
    <row r="4664" spans="2:9" ht="12.75">
      <c r="B4664" s="114" t="str">
        <f>INDEX(SUM!D:D,MATCH(SUM!$F$3,SUM!B:B,0),0)</f>
        <v>P085</v>
      </c>
      <c r="E4664" s="116">
        <v>2020</v>
      </c>
      <c r="F4664" s="112" t="s">
        <v>10830</v>
      </c>
      <c r="G4664" s="117" t="s">
        <v>15870</v>
      </c>
      <c r="H4664" s="114" t="s">
        <v>6734</v>
      </c>
      <c r="I4664" s="113">
        <f>'22'!D63</f>
        <v>0</v>
      </c>
    </row>
    <row r="4665" spans="2:9" ht="12.75">
      <c r="B4665" s="114" t="str">
        <f>INDEX(SUM!D:D,MATCH(SUM!$F$3,SUM!B:B,0),0)</f>
        <v>P085</v>
      </c>
      <c r="E4665" s="116">
        <v>2020</v>
      </c>
      <c r="F4665" s="112" t="s">
        <v>10831</v>
      </c>
      <c r="G4665" s="117" t="s">
        <v>15871</v>
      </c>
      <c r="H4665" s="114" t="s">
        <v>6734</v>
      </c>
      <c r="I4665" s="113">
        <f>'22'!D64</f>
        <v>0</v>
      </c>
    </row>
    <row r="4666" spans="2:9" ht="12.75">
      <c r="B4666" s="114" t="str">
        <f>INDEX(SUM!D:D,MATCH(SUM!$F$3,SUM!B:B,0),0)</f>
        <v>P085</v>
      </c>
      <c r="E4666" s="116">
        <v>2020</v>
      </c>
      <c r="F4666" s="112" t="s">
        <v>10832</v>
      </c>
      <c r="G4666" s="117" t="s">
        <v>15872</v>
      </c>
      <c r="H4666" s="114" t="s">
        <v>6734</v>
      </c>
      <c r="I4666" s="113">
        <f>'22'!D65</f>
        <v>0</v>
      </c>
    </row>
    <row r="4667" spans="2:9" ht="12.75">
      <c r="B4667" s="114" t="str">
        <f>INDEX(SUM!D:D,MATCH(SUM!$F$3,SUM!B:B,0),0)</f>
        <v>P085</v>
      </c>
      <c r="E4667" s="116">
        <v>2020</v>
      </c>
      <c r="F4667" s="112" t="s">
        <v>10833</v>
      </c>
      <c r="G4667" s="117" t="s">
        <v>15873</v>
      </c>
      <c r="H4667" s="114" t="s">
        <v>6734</v>
      </c>
      <c r="I4667" s="113">
        <f>'22'!D66</f>
        <v>0</v>
      </c>
    </row>
    <row r="4668" spans="2:9" ht="12.75">
      <c r="B4668" s="114" t="str">
        <f>INDEX(SUM!D:D,MATCH(SUM!$F$3,SUM!B:B,0),0)</f>
        <v>P085</v>
      </c>
      <c r="E4668" s="116">
        <v>2020</v>
      </c>
      <c r="F4668" s="112" t="s">
        <v>10834</v>
      </c>
      <c r="G4668" s="117" t="s">
        <v>15874</v>
      </c>
      <c r="H4668" s="114" t="s">
        <v>6734</v>
      </c>
      <c r="I4668" s="113">
        <f>'22'!D67</f>
        <v>0</v>
      </c>
    </row>
    <row r="4669" spans="2:9" ht="12.75">
      <c r="B4669" s="114" t="str">
        <f>INDEX(SUM!D:D,MATCH(SUM!$F$3,SUM!B:B,0),0)</f>
        <v>P085</v>
      </c>
      <c r="E4669" s="116">
        <v>2020</v>
      </c>
      <c r="F4669" s="112" t="s">
        <v>10835</v>
      </c>
      <c r="G4669" s="117" t="s">
        <v>15875</v>
      </c>
      <c r="H4669" s="114" t="s">
        <v>6734</v>
      </c>
      <c r="I4669" s="113">
        <f>'22'!D68</f>
        <v>0</v>
      </c>
    </row>
    <row r="4670" spans="2:9" ht="12.75">
      <c r="B4670" s="114" t="str">
        <f>INDEX(SUM!D:D,MATCH(SUM!$F$3,SUM!B:B,0),0)</f>
        <v>P085</v>
      </c>
      <c r="E4670" s="116">
        <v>2020</v>
      </c>
      <c r="F4670" s="112" t="s">
        <v>10836</v>
      </c>
      <c r="G4670" s="117" t="s">
        <v>15876</v>
      </c>
      <c r="H4670" s="114" t="s">
        <v>6734</v>
      </c>
      <c r="I4670" s="113">
        <f>'22'!D69</f>
        <v>0</v>
      </c>
    </row>
    <row r="4671" spans="2:9" ht="12.75">
      <c r="B4671" s="114" t="str">
        <f>INDEX(SUM!D:D,MATCH(SUM!$F$3,SUM!B:B,0),0)</f>
        <v>P085</v>
      </c>
      <c r="E4671" s="116">
        <v>2020</v>
      </c>
      <c r="F4671" s="112" t="s">
        <v>10837</v>
      </c>
      <c r="G4671" s="117" t="s">
        <v>15877</v>
      </c>
      <c r="H4671" s="114" t="s">
        <v>6734</v>
      </c>
      <c r="I4671" s="113">
        <f>'22'!D70</f>
        <v>0</v>
      </c>
    </row>
    <row r="4672" spans="2:9" ht="12.75">
      <c r="B4672" s="114" t="str">
        <f>INDEX(SUM!D:D,MATCH(SUM!$F$3,SUM!B:B,0),0)</f>
        <v>P085</v>
      </c>
      <c r="E4672" s="116">
        <v>2020</v>
      </c>
      <c r="F4672" s="112" t="s">
        <v>10838</v>
      </c>
      <c r="G4672" s="117" t="s">
        <v>15878</v>
      </c>
      <c r="H4672" s="114" t="s">
        <v>6734</v>
      </c>
      <c r="I4672" s="113">
        <f>'22'!D71</f>
        <v>0</v>
      </c>
    </row>
    <row r="4673" spans="2:9" ht="12.75">
      <c r="B4673" s="114" t="str">
        <f>INDEX(SUM!D:D,MATCH(SUM!$F$3,SUM!B:B,0),0)</f>
        <v>P085</v>
      </c>
      <c r="E4673" s="116">
        <v>2020</v>
      </c>
      <c r="F4673" s="112" t="s">
        <v>10839</v>
      </c>
      <c r="G4673" s="117" t="s">
        <v>15879</v>
      </c>
      <c r="H4673" s="114" t="s">
        <v>6734</v>
      </c>
      <c r="I4673" s="113">
        <f>'22'!D72</f>
        <v>0</v>
      </c>
    </row>
    <row r="4674" spans="2:9" ht="12.75">
      <c r="B4674" s="114" t="str">
        <f>INDEX(SUM!D:D,MATCH(SUM!$F$3,SUM!B:B,0),0)</f>
        <v>P085</v>
      </c>
      <c r="E4674" s="116">
        <v>2020</v>
      </c>
      <c r="F4674" s="112" t="s">
        <v>10840</v>
      </c>
      <c r="G4674" s="117" t="s">
        <v>15880</v>
      </c>
      <c r="H4674" s="114" t="s">
        <v>6734</v>
      </c>
      <c r="I4674" s="113">
        <f>'22'!D73</f>
        <v>0</v>
      </c>
    </row>
    <row r="4675" spans="2:9" ht="12.75">
      <c r="B4675" s="114" t="str">
        <f>INDEX(SUM!D:D,MATCH(SUM!$F$3,SUM!B:B,0),0)</f>
        <v>P085</v>
      </c>
      <c r="E4675" s="116">
        <v>2020</v>
      </c>
      <c r="F4675" s="112" t="s">
        <v>10841</v>
      </c>
      <c r="G4675" s="117" t="s">
        <v>15881</v>
      </c>
      <c r="H4675" s="114" t="s">
        <v>6734</v>
      </c>
      <c r="I4675" s="113">
        <f>'22'!D74</f>
        <v>0</v>
      </c>
    </row>
    <row r="4676" spans="2:9" ht="12.75">
      <c r="B4676" s="114" t="str">
        <f>INDEX(SUM!D:D,MATCH(SUM!$F$3,SUM!B:B,0),0)</f>
        <v>P085</v>
      </c>
      <c r="E4676" s="116">
        <v>2020</v>
      </c>
      <c r="F4676" s="112" t="s">
        <v>10842</v>
      </c>
      <c r="G4676" s="117" t="s">
        <v>15882</v>
      </c>
      <c r="H4676" s="114" t="s">
        <v>6734</v>
      </c>
      <c r="I4676" s="113">
        <f>'22'!D75</f>
        <v>0</v>
      </c>
    </row>
    <row r="4677" spans="2:9" ht="12.75">
      <c r="B4677" s="114" t="str">
        <f>INDEX(SUM!D:D,MATCH(SUM!$F$3,SUM!B:B,0),0)</f>
        <v>P085</v>
      </c>
      <c r="E4677" s="116">
        <v>2020</v>
      </c>
      <c r="F4677" s="112" t="s">
        <v>10843</v>
      </c>
      <c r="G4677" s="117" t="s">
        <v>15883</v>
      </c>
      <c r="H4677" s="114" t="s">
        <v>6734</v>
      </c>
      <c r="I4677" s="113">
        <f>'22'!D76</f>
        <v>0</v>
      </c>
    </row>
    <row r="4678" spans="2:9" ht="12.75">
      <c r="B4678" s="114" t="str">
        <f>INDEX(SUM!D:D,MATCH(SUM!$F$3,SUM!B:B,0),0)</f>
        <v>P085</v>
      </c>
      <c r="E4678" s="116">
        <v>2020</v>
      </c>
      <c r="F4678" s="112" t="s">
        <v>10844</v>
      </c>
      <c r="G4678" s="117" t="s">
        <v>15884</v>
      </c>
      <c r="H4678" s="114" t="s">
        <v>6734</v>
      </c>
      <c r="I4678" s="113">
        <f>'22'!D77</f>
        <v>0</v>
      </c>
    </row>
    <row r="4679" spans="2:9" ht="12.75">
      <c r="B4679" s="114" t="str">
        <f>INDEX(SUM!D:D,MATCH(SUM!$F$3,SUM!B:B,0),0)</f>
        <v>P085</v>
      </c>
      <c r="E4679" s="116">
        <v>2020</v>
      </c>
      <c r="F4679" s="112" t="s">
        <v>10845</v>
      </c>
      <c r="G4679" s="117" t="s">
        <v>15885</v>
      </c>
      <c r="H4679" s="114" t="s">
        <v>6734</v>
      </c>
      <c r="I4679" s="113">
        <f>'22'!D78</f>
        <v>0</v>
      </c>
    </row>
    <row r="4680" spans="2:9" ht="12.75">
      <c r="B4680" s="114" t="str">
        <f>INDEX(SUM!D:D,MATCH(SUM!$F$3,SUM!B:B,0),0)</f>
        <v>P085</v>
      </c>
      <c r="E4680" s="116">
        <v>2020</v>
      </c>
      <c r="F4680" s="112" t="s">
        <v>10846</v>
      </c>
      <c r="G4680" s="117" t="s">
        <v>15886</v>
      </c>
      <c r="H4680" s="114" t="s">
        <v>6734</v>
      </c>
      <c r="I4680" s="113">
        <f>'22'!D79</f>
        <v>0</v>
      </c>
    </row>
    <row r="4681" spans="2:9" ht="12.75">
      <c r="B4681" s="114" t="str">
        <f>INDEX(SUM!D:D,MATCH(SUM!$F$3,SUM!B:B,0),0)</f>
        <v>P085</v>
      </c>
      <c r="E4681" s="116">
        <v>2020</v>
      </c>
      <c r="F4681" s="112" t="s">
        <v>10847</v>
      </c>
      <c r="G4681" s="117" t="s">
        <v>15887</v>
      </c>
      <c r="H4681" s="114" t="s">
        <v>6734</v>
      </c>
      <c r="I4681" s="113">
        <f>'22'!D80</f>
        <v>0</v>
      </c>
    </row>
    <row r="4682" spans="2:9" ht="12.75">
      <c r="B4682" s="114" t="str">
        <f>INDEX(SUM!D:D,MATCH(SUM!$F$3,SUM!B:B,0),0)</f>
        <v>P085</v>
      </c>
      <c r="E4682" s="116">
        <v>2020</v>
      </c>
      <c r="F4682" s="112" t="s">
        <v>10848</v>
      </c>
      <c r="G4682" s="117" t="s">
        <v>15888</v>
      </c>
      <c r="H4682" s="114" t="s">
        <v>6734</v>
      </c>
      <c r="I4682" s="113">
        <f>'22'!D81</f>
        <v>0</v>
      </c>
    </row>
    <row r="4683" spans="2:9" ht="12.75">
      <c r="B4683" s="114" t="str">
        <f>INDEX(SUM!D:D,MATCH(SUM!$F$3,SUM!B:B,0),0)</f>
        <v>P085</v>
      </c>
      <c r="E4683" s="116">
        <v>2020</v>
      </c>
      <c r="F4683" s="112" t="s">
        <v>10849</v>
      </c>
      <c r="G4683" s="117" t="s">
        <v>15889</v>
      </c>
      <c r="H4683" s="114" t="s">
        <v>6734</v>
      </c>
      <c r="I4683" s="113">
        <f>'22'!D82</f>
        <v>0</v>
      </c>
    </row>
    <row r="4684" spans="2:9" ht="12.75">
      <c r="B4684" s="114" t="str">
        <f>INDEX(SUM!D:D,MATCH(SUM!$F$3,SUM!B:B,0),0)</f>
        <v>P085</v>
      </c>
      <c r="E4684" s="116">
        <v>2020</v>
      </c>
      <c r="F4684" s="112" t="s">
        <v>10850</v>
      </c>
      <c r="G4684" s="117" t="s">
        <v>15890</v>
      </c>
      <c r="H4684" s="114" t="s">
        <v>6734</v>
      </c>
      <c r="I4684" s="113">
        <f>'22'!D83</f>
        <v>0</v>
      </c>
    </row>
    <row r="4685" spans="2:9" ht="12.75">
      <c r="B4685" s="114" t="str">
        <f>INDEX(SUM!D:D,MATCH(SUM!$F$3,SUM!B:B,0),0)</f>
        <v>P085</v>
      </c>
      <c r="E4685" s="116">
        <v>2020</v>
      </c>
      <c r="F4685" s="112" t="s">
        <v>10851</v>
      </c>
      <c r="G4685" s="117" t="s">
        <v>15891</v>
      </c>
      <c r="H4685" s="114" t="s">
        <v>6734</v>
      </c>
      <c r="I4685" s="113">
        <f>'22'!D84</f>
        <v>0</v>
      </c>
    </row>
    <row r="4686" spans="2:9" ht="12.75">
      <c r="B4686" s="114" t="str">
        <f>INDEX(SUM!D:D,MATCH(SUM!$F$3,SUM!B:B,0),0)</f>
        <v>P085</v>
      </c>
      <c r="E4686" s="116">
        <v>2020</v>
      </c>
      <c r="F4686" s="112" t="s">
        <v>10852</v>
      </c>
      <c r="G4686" s="117" t="s">
        <v>15892</v>
      </c>
      <c r="H4686" s="114" t="s">
        <v>6734</v>
      </c>
      <c r="I4686" s="113">
        <f>'22'!D85</f>
        <v>0</v>
      </c>
    </row>
    <row r="4687" spans="2:9" ht="12.75">
      <c r="B4687" s="114" t="str">
        <f>INDEX(SUM!D:D,MATCH(SUM!$F$3,SUM!B:B,0),0)</f>
        <v>P085</v>
      </c>
      <c r="E4687" s="116">
        <v>2020</v>
      </c>
      <c r="F4687" s="112" t="s">
        <v>10853</v>
      </c>
      <c r="G4687" s="117" t="s">
        <v>15893</v>
      </c>
      <c r="H4687" s="114" t="s">
        <v>6734</v>
      </c>
      <c r="I4687" s="113">
        <f>'22'!D86</f>
        <v>0</v>
      </c>
    </row>
    <row r="4688" spans="2:9" ht="12.75">
      <c r="B4688" s="114" t="str">
        <f>INDEX(SUM!D:D,MATCH(SUM!$F$3,SUM!B:B,0),0)</f>
        <v>P085</v>
      </c>
      <c r="E4688" s="116">
        <v>2020</v>
      </c>
      <c r="F4688" s="112" t="s">
        <v>10854</v>
      </c>
      <c r="G4688" s="117" t="s">
        <v>15894</v>
      </c>
      <c r="H4688" s="114" t="s">
        <v>6734</v>
      </c>
      <c r="I4688" s="113">
        <f>'22'!D87</f>
        <v>0</v>
      </c>
    </row>
    <row r="4689" spans="2:9" ht="12.75">
      <c r="B4689" s="114" t="str">
        <f>INDEX(SUM!D:D,MATCH(SUM!$F$3,SUM!B:B,0),0)</f>
        <v>P085</v>
      </c>
      <c r="E4689" s="116">
        <v>2020</v>
      </c>
      <c r="F4689" s="112" t="s">
        <v>10855</v>
      </c>
      <c r="G4689" s="117" t="s">
        <v>15895</v>
      </c>
      <c r="H4689" s="114" t="s">
        <v>6734</v>
      </c>
      <c r="I4689" s="113">
        <f>'22'!D88</f>
        <v>0</v>
      </c>
    </row>
    <row r="4690" spans="2:9" ht="12.75">
      <c r="B4690" s="114" t="str">
        <f>INDEX(SUM!D:D,MATCH(SUM!$F$3,SUM!B:B,0),0)</f>
        <v>P085</v>
      </c>
      <c r="E4690" s="116">
        <v>2020</v>
      </c>
      <c r="F4690" s="112" t="s">
        <v>10856</v>
      </c>
      <c r="G4690" s="117" t="s">
        <v>15896</v>
      </c>
      <c r="H4690" s="114" t="s">
        <v>6734</v>
      </c>
      <c r="I4690" s="113">
        <f>'22'!D89</f>
        <v>0</v>
      </c>
    </row>
    <row r="4691" spans="2:9" ht="12.75">
      <c r="B4691" s="114" t="str">
        <f>INDEX(SUM!D:D,MATCH(SUM!$F$3,SUM!B:B,0),0)</f>
        <v>P085</v>
      </c>
      <c r="E4691" s="116">
        <v>2020</v>
      </c>
      <c r="F4691" s="112" t="s">
        <v>10857</v>
      </c>
      <c r="G4691" s="117" t="s">
        <v>15897</v>
      </c>
      <c r="H4691" s="114" t="s">
        <v>6734</v>
      </c>
      <c r="I4691" s="113">
        <f>'22'!D90</f>
        <v>0</v>
      </c>
    </row>
    <row r="4692" spans="2:9" ht="12.75">
      <c r="B4692" s="114" t="str">
        <f>INDEX(SUM!D:D,MATCH(SUM!$F$3,SUM!B:B,0),0)</f>
        <v>P085</v>
      </c>
      <c r="E4692" s="116">
        <v>2020</v>
      </c>
      <c r="F4692" s="112" t="s">
        <v>10858</v>
      </c>
      <c r="G4692" s="117" t="s">
        <v>15898</v>
      </c>
      <c r="H4692" s="114" t="s">
        <v>6734</v>
      </c>
      <c r="I4692" s="113">
        <f>'22'!D91</f>
        <v>0</v>
      </c>
    </row>
    <row r="4693" spans="2:9" ht="12.75">
      <c r="B4693" s="114" t="str">
        <f>INDEX(SUM!D:D,MATCH(SUM!$F$3,SUM!B:B,0),0)</f>
        <v>P085</v>
      </c>
      <c r="E4693" s="116">
        <v>2020</v>
      </c>
      <c r="F4693" s="112" t="s">
        <v>10859</v>
      </c>
      <c r="G4693" s="117" t="s">
        <v>15899</v>
      </c>
      <c r="H4693" s="114" t="s">
        <v>6734</v>
      </c>
      <c r="I4693" s="113">
        <f>'22'!D92</f>
        <v>0</v>
      </c>
    </row>
    <row r="4694" spans="2:9" ht="12.75">
      <c r="B4694" s="114" t="str">
        <f>INDEX(SUM!D:D,MATCH(SUM!$F$3,SUM!B:B,0),0)</f>
        <v>P085</v>
      </c>
      <c r="E4694" s="116">
        <v>2020</v>
      </c>
      <c r="F4694" s="112" t="s">
        <v>10860</v>
      </c>
      <c r="G4694" s="117" t="s">
        <v>15900</v>
      </c>
      <c r="H4694" s="114" t="s">
        <v>6734</v>
      </c>
      <c r="I4694" s="113">
        <f>'22'!D93</f>
        <v>0</v>
      </c>
    </row>
    <row r="4695" spans="2:9" ht="12.75">
      <c r="B4695" s="114" t="str">
        <f>INDEX(SUM!D:D,MATCH(SUM!$F$3,SUM!B:B,0),0)</f>
        <v>P085</v>
      </c>
      <c r="E4695" s="116">
        <v>2020</v>
      </c>
      <c r="F4695" s="112" t="s">
        <v>10861</v>
      </c>
      <c r="G4695" s="117" t="s">
        <v>15901</v>
      </c>
      <c r="H4695" s="114" t="s">
        <v>6734</v>
      </c>
      <c r="I4695" s="113">
        <f>'22'!D94</f>
        <v>0</v>
      </c>
    </row>
    <row r="4696" spans="2:9" ht="12.75">
      <c r="B4696" s="114" t="str">
        <f>INDEX(SUM!D:D,MATCH(SUM!$F$3,SUM!B:B,0),0)</f>
        <v>P085</v>
      </c>
      <c r="E4696" s="116">
        <v>2020</v>
      </c>
      <c r="F4696" s="112" t="s">
        <v>10862</v>
      </c>
      <c r="G4696" s="117" t="s">
        <v>15902</v>
      </c>
      <c r="H4696" s="114" t="s">
        <v>6734</v>
      </c>
      <c r="I4696" s="113">
        <f>'22'!D95</f>
        <v>0</v>
      </c>
    </row>
    <row r="4697" spans="2:9" ht="12.75">
      <c r="B4697" s="114" t="str">
        <f>INDEX(SUM!D:D,MATCH(SUM!$F$3,SUM!B:B,0),0)</f>
        <v>P085</v>
      </c>
      <c r="E4697" s="116">
        <v>2020</v>
      </c>
      <c r="F4697" s="112" t="s">
        <v>10863</v>
      </c>
      <c r="G4697" s="117" t="s">
        <v>15903</v>
      </c>
      <c r="H4697" s="114" t="s">
        <v>6734</v>
      </c>
      <c r="I4697" s="113">
        <f>'22'!D96</f>
        <v>0</v>
      </c>
    </row>
    <row r="4698" spans="2:9" ht="12.75">
      <c r="B4698" s="114" t="str">
        <f>INDEX(SUM!D:D,MATCH(SUM!$F$3,SUM!B:B,0),0)</f>
        <v>P085</v>
      </c>
      <c r="E4698" s="116">
        <v>2020</v>
      </c>
      <c r="F4698" s="112" t="s">
        <v>10864</v>
      </c>
      <c r="G4698" s="117" t="s">
        <v>15904</v>
      </c>
      <c r="H4698" s="114" t="s">
        <v>6734</v>
      </c>
      <c r="I4698" s="113">
        <f>'22'!D97</f>
        <v>0</v>
      </c>
    </row>
    <row r="4699" spans="2:9" ht="12.75">
      <c r="B4699" s="114" t="str">
        <f>INDEX(SUM!D:D,MATCH(SUM!$F$3,SUM!B:B,0),0)</f>
        <v>P085</v>
      </c>
      <c r="E4699" s="116">
        <v>2020</v>
      </c>
      <c r="F4699" s="112" t="s">
        <v>10865</v>
      </c>
      <c r="G4699" s="117" t="s">
        <v>15905</v>
      </c>
      <c r="H4699" s="114" t="s">
        <v>6734</v>
      </c>
      <c r="I4699" s="113">
        <f>'22'!D98</f>
        <v>0</v>
      </c>
    </row>
    <row r="4700" spans="2:9" ht="12.75">
      <c r="B4700" s="114" t="str">
        <f>INDEX(SUM!D:D,MATCH(SUM!$F$3,SUM!B:B,0),0)</f>
        <v>P085</v>
      </c>
      <c r="E4700" s="116">
        <v>2020</v>
      </c>
      <c r="F4700" s="112" t="s">
        <v>10866</v>
      </c>
      <c r="G4700" s="117" t="s">
        <v>15906</v>
      </c>
      <c r="H4700" s="114" t="s">
        <v>6734</v>
      </c>
      <c r="I4700" s="113">
        <f>'22'!D99</f>
        <v>0</v>
      </c>
    </row>
    <row r="4701" spans="2:9" ht="12.75">
      <c r="B4701" s="114" t="str">
        <f>INDEX(SUM!D:D,MATCH(SUM!$F$3,SUM!B:B,0),0)</f>
        <v>P085</v>
      </c>
      <c r="E4701" s="116">
        <v>2020</v>
      </c>
      <c r="F4701" s="112" t="s">
        <v>10867</v>
      </c>
      <c r="G4701" s="117" t="s">
        <v>15907</v>
      </c>
      <c r="H4701" s="114" t="s">
        <v>6734</v>
      </c>
      <c r="I4701" s="113">
        <f>'22'!D100</f>
        <v>0</v>
      </c>
    </row>
    <row r="4702" spans="2:9" ht="12.75">
      <c r="B4702" s="114" t="str">
        <f>INDEX(SUM!D:D,MATCH(SUM!$F$3,SUM!B:B,0),0)</f>
        <v>P085</v>
      </c>
      <c r="E4702" s="116">
        <v>2020</v>
      </c>
      <c r="F4702" s="112" t="s">
        <v>10868</v>
      </c>
      <c r="G4702" s="117" t="s">
        <v>15908</v>
      </c>
      <c r="H4702" s="114" t="s">
        <v>6735</v>
      </c>
      <c r="I4702" s="113">
        <f>'22'!E11</f>
        <v>0</v>
      </c>
    </row>
    <row r="4703" spans="2:9" ht="12.75">
      <c r="B4703" s="114" t="str">
        <f>INDEX(SUM!D:D,MATCH(SUM!$F$3,SUM!B:B,0),0)</f>
        <v>P085</v>
      </c>
      <c r="E4703" s="116">
        <v>2020</v>
      </c>
      <c r="F4703" s="112" t="s">
        <v>10869</v>
      </c>
      <c r="G4703" s="117" t="s">
        <v>15909</v>
      </c>
      <c r="H4703" s="114" t="s">
        <v>6735</v>
      </c>
      <c r="I4703" s="113">
        <f>'22'!E12</f>
        <v>0</v>
      </c>
    </row>
    <row r="4704" spans="2:9" ht="12.75">
      <c r="B4704" s="114" t="str">
        <f>INDEX(SUM!D:D,MATCH(SUM!$F$3,SUM!B:B,0),0)</f>
        <v>P085</v>
      </c>
      <c r="E4704" s="116">
        <v>2020</v>
      </c>
      <c r="F4704" s="112" t="s">
        <v>10870</v>
      </c>
      <c r="G4704" s="117" t="s">
        <v>15910</v>
      </c>
      <c r="H4704" s="114" t="s">
        <v>6735</v>
      </c>
      <c r="I4704" s="113">
        <f>'22'!E13</f>
        <v>0</v>
      </c>
    </row>
    <row r="4705" spans="2:9" ht="12.75">
      <c r="B4705" s="114" t="str">
        <f>INDEX(SUM!D:D,MATCH(SUM!$F$3,SUM!B:B,0),0)</f>
        <v>P085</v>
      </c>
      <c r="E4705" s="116">
        <v>2020</v>
      </c>
      <c r="F4705" s="112" t="s">
        <v>10871</v>
      </c>
      <c r="G4705" s="117" t="s">
        <v>15911</v>
      </c>
      <c r="H4705" s="114" t="s">
        <v>6735</v>
      </c>
      <c r="I4705" s="113">
        <f>'22'!E14</f>
        <v>0</v>
      </c>
    </row>
    <row r="4706" spans="2:9" ht="12.75">
      <c r="B4706" s="114" t="str">
        <f>INDEX(SUM!D:D,MATCH(SUM!$F$3,SUM!B:B,0),0)</f>
        <v>P085</v>
      </c>
      <c r="E4706" s="116">
        <v>2020</v>
      </c>
      <c r="F4706" s="112" t="s">
        <v>10872</v>
      </c>
      <c r="G4706" s="117" t="s">
        <v>15912</v>
      </c>
      <c r="H4706" s="114" t="s">
        <v>6735</v>
      </c>
      <c r="I4706" s="113">
        <f>'22'!E15</f>
        <v>0</v>
      </c>
    </row>
    <row r="4707" spans="2:9" ht="12.75">
      <c r="B4707" s="114" t="str">
        <f>INDEX(SUM!D:D,MATCH(SUM!$F$3,SUM!B:B,0),0)</f>
        <v>P085</v>
      </c>
      <c r="E4707" s="116">
        <v>2020</v>
      </c>
      <c r="F4707" s="112" t="s">
        <v>10873</v>
      </c>
      <c r="G4707" s="117" t="s">
        <v>15913</v>
      </c>
      <c r="H4707" s="114" t="s">
        <v>6735</v>
      </c>
      <c r="I4707" s="113">
        <f>'22'!E16</f>
        <v>0</v>
      </c>
    </row>
    <row r="4708" spans="2:9" ht="12.75">
      <c r="B4708" s="114" t="str">
        <f>INDEX(SUM!D:D,MATCH(SUM!$F$3,SUM!B:B,0),0)</f>
        <v>P085</v>
      </c>
      <c r="E4708" s="116">
        <v>2020</v>
      </c>
      <c r="F4708" s="112" t="s">
        <v>10874</v>
      </c>
      <c r="G4708" s="117" t="s">
        <v>15914</v>
      </c>
      <c r="H4708" s="114" t="s">
        <v>6735</v>
      </c>
      <c r="I4708" s="113">
        <f>'22'!E17</f>
        <v>0</v>
      </c>
    </row>
    <row r="4709" spans="2:9" ht="12.75">
      <c r="B4709" s="114" t="str">
        <f>INDEX(SUM!D:D,MATCH(SUM!$F$3,SUM!B:B,0),0)</f>
        <v>P085</v>
      </c>
      <c r="E4709" s="116">
        <v>2020</v>
      </c>
      <c r="F4709" s="112" t="s">
        <v>10875</v>
      </c>
      <c r="G4709" s="117" t="s">
        <v>15915</v>
      </c>
      <c r="H4709" s="114" t="s">
        <v>6735</v>
      </c>
      <c r="I4709" s="113">
        <f>'22'!E18</f>
        <v>0</v>
      </c>
    </row>
    <row r="4710" spans="2:9" ht="12.75">
      <c r="B4710" s="114" t="str">
        <f>INDEX(SUM!D:D,MATCH(SUM!$F$3,SUM!B:B,0),0)</f>
        <v>P085</v>
      </c>
      <c r="E4710" s="116">
        <v>2020</v>
      </c>
      <c r="F4710" s="112" t="s">
        <v>10876</v>
      </c>
      <c r="G4710" s="117" t="s">
        <v>15916</v>
      </c>
      <c r="H4710" s="114" t="s">
        <v>6735</v>
      </c>
      <c r="I4710" s="113">
        <f>'22'!E19</f>
        <v>0</v>
      </c>
    </row>
    <row r="4711" spans="2:9" ht="12.75">
      <c r="B4711" s="114" t="str">
        <f>INDEX(SUM!D:D,MATCH(SUM!$F$3,SUM!B:B,0),0)</f>
        <v>P085</v>
      </c>
      <c r="E4711" s="116">
        <v>2020</v>
      </c>
      <c r="F4711" s="112" t="s">
        <v>10877</v>
      </c>
      <c r="G4711" s="117" t="s">
        <v>15917</v>
      </c>
      <c r="H4711" s="114" t="s">
        <v>6735</v>
      </c>
      <c r="I4711" s="113">
        <f>'22'!E20</f>
        <v>0</v>
      </c>
    </row>
    <row r="4712" spans="2:9" ht="12.75">
      <c r="B4712" s="114" t="str">
        <f>INDEX(SUM!D:D,MATCH(SUM!$F$3,SUM!B:B,0),0)</f>
        <v>P085</v>
      </c>
      <c r="E4712" s="116">
        <v>2020</v>
      </c>
      <c r="F4712" s="112" t="s">
        <v>10878</v>
      </c>
      <c r="G4712" s="117" t="s">
        <v>15918</v>
      </c>
      <c r="H4712" s="114" t="s">
        <v>6735</v>
      </c>
      <c r="I4712" s="113">
        <f>'22'!E21</f>
        <v>0</v>
      </c>
    </row>
    <row r="4713" spans="2:9" ht="12.75">
      <c r="B4713" s="114" t="str">
        <f>INDEX(SUM!D:D,MATCH(SUM!$F$3,SUM!B:B,0),0)</f>
        <v>P085</v>
      </c>
      <c r="E4713" s="116">
        <v>2020</v>
      </c>
      <c r="F4713" s="112" t="s">
        <v>10879</v>
      </c>
      <c r="G4713" s="117" t="s">
        <v>15919</v>
      </c>
      <c r="H4713" s="114" t="s">
        <v>6735</v>
      </c>
      <c r="I4713" s="113">
        <f>'22'!E22</f>
        <v>0</v>
      </c>
    </row>
    <row r="4714" spans="2:9" ht="12.75">
      <c r="B4714" s="114" t="str">
        <f>INDEX(SUM!D:D,MATCH(SUM!$F$3,SUM!B:B,0),0)</f>
        <v>P085</v>
      </c>
      <c r="E4714" s="116">
        <v>2020</v>
      </c>
      <c r="F4714" s="112" t="s">
        <v>10880</v>
      </c>
      <c r="G4714" s="117" t="s">
        <v>15920</v>
      </c>
      <c r="H4714" s="114" t="s">
        <v>6735</v>
      </c>
      <c r="I4714" s="113">
        <f>'22'!E23</f>
        <v>0</v>
      </c>
    </row>
    <row r="4715" spans="2:9" ht="12.75">
      <c r="B4715" s="114" t="str">
        <f>INDEX(SUM!D:D,MATCH(SUM!$F$3,SUM!B:B,0),0)</f>
        <v>P085</v>
      </c>
      <c r="E4715" s="116">
        <v>2020</v>
      </c>
      <c r="F4715" s="112" t="s">
        <v>10881</v>
      </c>
      <c r="G4715" s="117" t="s">
        <v>15921</v>
      </c>
      <c r="H4715" s="114" t="s">
        <v>6735</v>
      </c>
      <c r="I4715" s="113">
        <f>'22'!E24</f>
        <v>0</v>
      </c>
    </row>
    <row r="4716" spans="2:9" ht="12.75">
      <c r="B4716" s="114" t="str">
        <f>INDEX(SUM!D:D,MATCH(SUM!$F$3,SUM!B:B,0),0)</f>
        <v>P085</v>
      </c>
      <c r="E4716" s="116">
        <v>2020</v>
      </c>
      <c r="F4716" s="112" t="s">
        <v>10882</v>
      </c>
      <c r="G4716" s="117" t="s">
        <v>15922</v>
      </c>
      <c r="H4716" s="114" t="s">
        <v>6735</v>
      </c>
      <c r="I4716" s="113">
        <f>'22'!E25</f>
        <v>0</v>
      </c>
    </row>
    <row r="4717" spans="2:9" ht="12.75">
      <c r="B4717" s="114" t="str">
        <f>INDEX(SUM!D:D,MATCH(SUM!$F$3,SUM!B:B,0),0)</f>
        <v>P085</v>
      </c>
      <c r="E4717" s="116">
        <v>2020</v>
      </c>
      <c r="F4717" s="112" t="s">
        <v>10883</v>
      </c>
      <c r="G4717" s="117" t="s">
        <v>15923</v>
      </c>
      <c r="H4717" s="114" t="s">
        <v>6735</v>
      </c>
      <c r="I4717" s="113">
        <f>'22'!E26</f>
        <v>0</v>
      </c>
    </row>
    <row r="4718" spans="2:9" ht="12.75">
      <c r="B4718" s="114" t="str">
        <f>INDEX(SUM!D:D,MATCH(SUM!$F$3,SUM!B:B,0),0)</f>
        <v>P085</v>
      </c>
      <c r="E4718" s="116">
        <v>2020</v>
      </c>
      <c r="F4718" s="112" t="s">
        <v>10884</v>
      </c>
      <c r="G4718" s="117" t="s">
        <v>15924</v>
      </c>
      <c r="H4718" s="114" t="s">
        <v>6735</v>
      </c>
      <c r="I4718" s="113">
        <f>'22'!E27</f>
        <v>0</v>
      </c>
    </row>
    <row r="4719" spans="2:9" ht="12.75">
      <c r="B4719" s="114" t="str">
        <f>INDEX(SUM!D:D,MATCH(SUM!$F$3,SUM!B:B,0),0)</f>
        <v>P085</v>
      </c>
      <c r="E4719" s="116">
        <v>2020</v>
      </c>
      <c r="F4719" s="112" t="s">
        <v>10885</v>
      </c>
      <c r="G4719" s="117" t="s">
        <v>15925</v>
      </c>
      <c r="H4719" s="114" t="s">
        <v>6735</v>
      </c>
      <c r="I4719" s="113">
        <f>'22'!E28</f>
        <v>0</v>
      </c>
    </row>
    <row r="4720" spans="2:9" ht="12.75">
      <c r="B4720" s="114" t="str">
        <f>INDEX(SUM!D:D,MATCH(SUM!$F$3,SUM!B:B,0),0)</f>
        <v>P085</v>
      </c>
      <c r="E4720" s="116">
        <v>2020</v>
      </c>
      <c r="F4720" s="112" t="s">
        <v>10886</v>
      </c>
      <c r="G4720" s="117" t="s">
        <v>15926</v>
      </c>
      <c r="H4720" s="114" t="s">
        <v>6735</v>
      </c>
      <c r="I4720" s="113">
        <f>'22'!E29</f>
        <v>0</v>
      </c>
    </row>
    <row r="4721" spans="2:9" ht="12.75">
      <c r="B4721" s="114" t="str">
        <f>INDEX(SUM!D:D,MATCH(SUM!$F$3,SUM!B:B,0),0)</f>
        <v>P085</v>
      </c>
      <c r="E4721" s="116">
        <v>2020</v>
      </c>
      <c r="F4721" s="112" t="s">
        <v>10887</v>
      </c>
      <c r="G4721" s="117" t="s">
        <v>15927</v>
      </c>
      <c r="H4721" s="114" t="s">
        <v>6735</v>
      </c>
      <c r="I4721" s="113">
        <f>'22'!E30</f>
        <v>0</v>
      </c>
    </row>
    <row r="4722" spans="2:9" ht="12.75">
      <c r="B4722" s="114" t="str">
        <f>INDEX(SUM!D:D,MATCH(SUM!$F$3,SUM!B:B,0),0)</f>
        <v>P085</v>
      </c>
      <c r="E4722" s="116">
        <v>2020</v>
      </c>
      <c r="F4722" s="112" t="s">
        <v>10888</v>
      </c>
      <c r="G4722" s="117" t="s">
        <v>15928</v>
      </c>
      <c r="H4722" s="114" t="s">
        <v>6735</v>
      </c>
      <c r="I4722" s="113">
        <f>'22'!E31</f>
        <v>0</v>
      </c>
    </row>
    <row r="4723" spans="2:9" ht="12.75">
      <c r="B4723" s="114" t="str">
        <f>INDEX(SUM!D:D,MATCH(SUM!$F$3,SUM!B:B,0),0)</f>
        <v>P085</v>
      </c>
      <c r="E4723" s="116">
        <v>2020</v>
      </c>
      <c r="F4723" s="112" t="s">
        <v>10889</v>
      </c>
      <c r="G4723" s="117" t="s">
        <v>15929</v>
      </c>
      <c r="H4723" s="114" t="s">
        <v>6735</v>
      </c>
      <c r="I4723" s="113">
        <f>'22'!E32</f>
        <v>0</v>
      </c>
    </row>
    <row r="4724" spans="2:9" ht="12.75">
      <c r="B4724" s="114" t="str">
        <f>INDEX(SUM!D:D,MATCH(SUM!$F$3,SUM!B:B,0),0)</f>
        <v>P085</v>
      </c>
      <c r="E4724" s="116">
        <v>2020</v>
      </c>
      <c r="F4724" s="112" t="s">
        <v>10890</v>
      </c>
      <c r="G4724" s="117" t="s">
        <v>15930</v>
      </c>
      <c r="H4724" s="114" t="s">
        <v>6735</v>
      </c>
      <c r="I4724" s="113">
        <f>'22'!E33</f>
        <v>0</v>
      </c>
    </row>
    <row r="4725" spans="2:9" ht="12.75">
      <c r="B4725" s="114" t="str">
        <f>INDEX(SUM!D:D,MATCH(SUM!$F$3,SUM!B:B,0),0)</f>
        <v>P085</v>
      </c>
      <c r="E4725" s="116">
        <v>2020</v>
      </c>
      <c r="F4725" s="112" t="s">
        <v>10891</v>
      </c>
      <c r="G4725" s="117" t="s">
        <v>15931</v>
      </c>
      <c r="H4725" s="114" t="s">
        <v>6735</v>
      </c>
      <c r="I4725" s="113">
        <f>'22'!E34</f>
        <v>0</v>
      </c>
    </row>
    <row r="4726" spans="2:9" ht="12.75">
      <c r="B4726" s="114" t="str">
        <f>INDEX(SUM!D:D,MATCH(SUM!$F$3,SUM!B:B,0),0)</f>
        <v>P085</v>
      </c>
      <c r="E4726" s="116">
        <v>2020</v>
      </c>
      <c r="F4726" s="112" t="s">
        <v>10892</v>
      </c>
      <c r="G4726" s="117" t="s">
        <v>15932</v>
      </c>
      <c r="H4726" s="114" t="s">
        <v>6735</v>
      </c>
      <c r="I4726" s="113">
        <f>'22'!E35</f>
        <v>0</v>
      </c>
    </row>
    <row r="4727" spans="2:9" ht="12.75">
      <c r="B4727" s="114" t="str">
        <f>INDEX(SUM!D:D,MATCH(SUM!$F$3,SUM!B:B,0),0)</f>
        <v>P085</v>
      </c>
      <c r="E4727" s="116">
        <v>2020</v>
      </c>
      <c r="F4727" s="112" t="s">
        <v>10893</v>
      </c>
      <c r="G4727" s="117" t="s">
        <v>15933</v>
      </c>
      <c r="H4727" s="114" t="s">
        <v>6735</v>
      </c>
      <c r="I4727" s="113">
        <f>'22'!E36</f>
        <v>0</v>
      </c>
    </row>
    <row r="4728" spans="2:9" ht="12.75">
      <c r="B4728" s="114" t="str">
        <f>INDEX(SUM!D:D,MATCH(SUM!$F$3,SUM!B:B,0),0)</f>
        <v>P085</v>
      </c>
      <c r="E4728" s="116">
        <v>2020</v>
      </c>
      <c r="F4728" s="112" t="s">
        <v>10894</v>
      </c>
      <c r="G4728" s="117" t="s">
        <v>15934</v>
      </c>
      <c r="H4728" s="114" t="s">
        <v>6735</v>
      </c>
      <c r="I4728" s="113">
        <f>'22'!E37</f>
        <v>0</v>
      </c>
    </row>
    <row r="4729" spans="2:9" ht="12.75">
      <c r="B4729" s="114" t="str">
        <f>INDEX(SUM!D:D,MATCH(SUM!$F$3,SUM!B:B,0),0)</f>
        <v>P085</v>
      </c>
      <c r="E4729" s="116">
        <v>2020</v>
      </c>
      <c r="F4729" s="112" t="s">
        <v>10895</v>
      </c>
      <c r="G4729" s="117" t="s">
        <v>15935</v>
      </c>
      <c r="H4729" s="114" t="s">
        <v>6735</v>
      </c>
      <c r="I4729" s="113">
        <f>'22'!E38</f>
        <v>0</v>
      </c>
    </row>
    <row r="4730" spans="2:9" ht="12.75">
      <c r="B4730" s="114" t="str">
        <f>INDEX(SUM!D:D,MATCH(SUM!$F$3,SUM!B:B,0),0)</f>
        <v>P085</v>
      </c>
      <c r="E4730" s="116">
        <v>2020</v>
      </c>
      <c r="F4730" s="112" t="s">
        <v>10896</v>
      </c>
      <c r="G4730" s="117" t="s">
        <v>15936</v>
      </c>
      <c r="H4730" s="114" t="s">
        <v>6735</v>
      </c>
      <c r="I4730" s="113">
        <f>'22'!E39</f>
        <v>0</v>
      </c>
    </row>
    <row r="4731" spans="2:9" ht="12.75">
      <c r="B4731" s="114" t="str">
        <f>INDEX(SUM!D:D,MATCH(SUM!$F$3,SUM!B:B,0),0)</f>
        <v>P085</v>
      </c>
      <c r="E4731" s="116">
        <v>2020</v>
      </c>
      <c r="F4731" s="112" t="s">
        <v>10897</v>
      </c>
      <c r="G4731" s="117" t="s">
        <v>15937</v>
      </c>
      <c r="H4731" s="114" t="s">
        <v>6735</v>
      </c>
      <c r="I4731" s="113">
        <f>'22'!E40</f>
        <v>0</v>
      </c>
    </row>
    <row r="4732" spans="2:9" ht="12.75">
      <c r="B4732" s="114" t="str">
        <f>INDEX(SUM!D:D,MATCH(SUM!$F$3,SUM!B:B,0),0)</f>
        <v>P085</v>
      </c>
      <c r="E4732" s="116">
        <v>2020</v>
      </c>
      <c r="F4732" s="112" t="s">
        <v>10898</v>
      </c>
      <c r="G4732" s="117" t="s">
        <v>15938</v>
      </c>
      <c r="H4732" s="114" t="s">
        <v>6735</v>
      </c>
      <c r="I4732" s="113">
        <f>'22'!E41</f>
        <v>0</v>
      </c>
    </row>
    <row r="4733" spans="2:9" ht="12.75">
      <c r="B4733" s="114" t="str">
        <f>INDEX(SUM!D:D,MATCH(SUM!$F$3,SUM!B:B,0),0)</f>
        <v>P085</v>
      </c>
      <c r="E4733" s="116">
        <v>2020</v>
      </c>
      <c r="F4733" s="112" t="s">
        <v>10899</v>
      </c>
      <c r="G4733" s="117" t="s">
        <v>15939</v>
      </c>
      <c r="H4733" s="114" t="s">
        <v>6735</v>
      </c>
      <c r="I4733" s="113">
        <f>'22'!E42</f>
        <v>0</v>
      </c>
    </row>
    <row r="4734" spans="2:9" ht="12.75">
      <c r="B4734" s="114" t="str">
        <f>INDEX(SUM!D:D,MATCH(SUM!$F$3,SUM!B:B,0),0)</f>
        <v>P085</v>
      </c>
      <c r="E4734" s="116">
        <v>2020</v>
      </c>
      <c r="F4734" s="112" t="s">
        <v>10900</v>
      </c>
      <c r="G4734" s="117" t="s">
        <v>15940</v>
      </c>
      <c r="H4734" s="114" t="s">
        <v>6735</v>
      </c>
      <c r="I4734" s="113">
        <f>'22'!E43</f>
        <v>0</v>
      </c>
    </row>
    <row r="4735" spans="2:9" ht="12.75">
      <c r="B4735" s="114" t="str">
        <f>INDEX(SUM!D:D,MATCH(SUM!$F$3,SUM!B:B,0),0)</f>
        <v>P085</v>
      </c>
      <c r="E4735" s="116">
        <v>2020</v>
      </c>
      <c r="F4735" s="112" t="s">
        <v>10901</v>
      </c>
      <c r="G4735" s="117" t="s">
        <v>15941</v>
      </c>
      <c r="H4735" s="114" t="s">
        <v>6735</v>
      </c>
      <c r="I4735" s="113">
        <f>'22'!E44</f>
        <v>0</v>
      </c>
    </row>
    <row r="4736" spans="2:9" ht="12.75">
      <c r="B4736" s="114" t="str">
        <f>INDEX(SUM!D:D,MATCH(SUM!$F$3,SUM!B:B,0),0)</f>
        <v>P085</v>
      </c>
      <c r="E4736" s="116">
        <v>2020</v>
      </c>
      <c r="F4736" s="112" t="s">
        <v>10902</v>
      </c>
      <c r="G4736" s="117" t="s">
        <v>15942</v>
      </c>
      <c r="H4736" s="114" t="s">
        <v>6735</v>
      </c>
      <c r="I4736" s="113">
        <f>'22'!E45</f>
        <v>0</v>
      </c>
    </row>
    <row r="4737" spans="2:9" ht="12.75">
      <c r="B4737" s="114" t="str">
        <f>INDEX(SUM!D:D,MATCH(SUM!$F$3,SUM!B:B,0),0)</f>
        <v>P085</v>
      </c>
      <c r="E4737" s="116">
        <v>2020</v>
      </c>
      <c r="F4737" s="112" t="s">
        <v>10903</v>
      </c>
      <c r="G4737" s="117" t="s">
        <v>15943</v>
      </c>
      <c r="H4737" s="114" t="s">
        <v>6735</v>
      </c>
      <c r="I4737" s="113">
        <f>'22'!E46</f>
        <v>0</v>
      </c>
    </row>
    <row r="4738" spans="2:9" ht="12.75">
      <c r="B4738" s="114" t="str">
        <f>INDEX(SUM!D:D,MATCH(SUM!$F$3,SUM!B:B,0),0)</f>
        <v>P085</v>
      </c>
      <c r="E4738" s="116">
        <v>2020</v>
      </c>
      <c r="F4738" s="112" t="s">
        <v>10904</v>
      </c>
      <c r="G4738" s="117" t="s">
        <v>15944</v>
      </c>
      <c r="H4738" s="114" t="s">
        <v>6735</v>
      </c>
      <c r="I4738" s="113">
        <f>'22'!E47</f>
        <v>0</v>
      </c>
    </row>
    <row r="4739" spans="2:9" ht="12.75">
      <c r="B4739" s="114" t="str">
        <f>INDEX(SUM!D:D,MATCH(SUM!$F$3,SUM!B:B,0),0)</f>
        <v>P085</v>
      </c>
      <c r="E4739" s="116">
        <v>2020</v>
      </c>
      <c r="F4739" s="112" t="s">
        <v>10905</v>
      </c>
      <c r="G4739" s="117" t="s">
        <v>15945</v>
      </c>
      <c r="H4739" s="114" t="s">
        <v>6735</v>
      </c>
      <c r="I4739" s="113">
        <f>'22'!E48</f>
        <v>0</v>
      </c>
    </row>
    <row r="4740" spans="2:9" ht="12.75">
      <c r="B4740" s="114" t="str">
        <f>INDEX(SUM!D:D,MATCH(SUM!$F$3,SUM!B:B,0),0)</f>
        <v>P085</v>
      </c>
      <c r="E4740" s="116">
        <v>2020</v>
      </c>
      <c r="F4740" s="112" t="s">
        <v>10906</v>
      </c>
      <c r="G4740" s="117" t="s">
        <v>15946</v>
      </c>
      <c r="H4740" s="114" t="s">
        <v>6735</v>
      </c>
      <c r="I4740" s="113">
        <f>'22'!E49</f>
        <v>0</v>
      </c>
    </row>
    <row r="4741" spans="2:9" ht="12.75">
      <c r="B4741" s="114" t="str">
        <f>INDEX(SUM!D:D,MATCH(SUM!$F$3,SUM!B:B,0),0)</f>
        <v>P085</v>
      </c>
      <c r="E4741" s="116">
        <v>2020</v>
      </c>
      <c r="F4741" s="112" t="s">
        <v>10907</v>
      </c>
      <c r="G4741" s="117" t="s">
        <v>15947</v>
      </c>
      <c r="H4741" s="114" t="s">
        <v>6735</v>
      </c>
      <c r="I4741" s="113">
        <f>'22'!E50</f>
        <v>0</v>
      </c>
    </row>
    <row r="4742" spans="2:9" ht="12.75">
      <c r="B4742" s="114" t="str">
        <f>INDEX(SUM!D:D,MATCH(SUM!$F$3,SUM!B:B,0),0)</f>
        <v>P085</v>
      </c>
      <c r="E4742" s="116">
        <v>2020</v>
      </c>
      <c r="F4742" s="112" t="s">
        <v>10908</v>
      </c>
      <c r="G4742" s="117" t="s">
        <v>15948</v>
      </c>
      <c r="H4742" s="114" t="s">
        <v>6735</v>
      </c>
      <c r="I4742" s="113">
        <f>'22'!E51</f>
        <v>0</v>
      </c>
    </row>
    <row r="4743" spans="2:9" ht="12.75">
      <c r="B4743" s="114" t="str">
        <f>INDEX(SUM!D:D,MATCH(SUM!$F$3,SUM!B:B,0),0)</f>
        <v>P085</v>
      </c>
      <c r="E4743" s="116">
        <v>2020</v>
      </c>
      <c r="F4743" s="112" t="s">
        <v>10909</v>
      </c>
      <c r="G4743" s="117" t="s">
        <v>15949</v>
      </c>
      <c r="H4743" s="114" t="s">
        <v>6735</v>
      </c>
      <c r="I4743" s="113">
        <f>'22'!E52</f>
        <v>0</v>
      </c>
    </row>
    <row r="4744" spans="2:9" ht="12.75">
      <c r="B4744" s="114" t="str">
        <f>INDEX(SUM!D:D,MATCH(SUM!$F$3,SUM!B:B,0),0)</f>
        <v>P085</v>
      </c>
      <c r="E4744" s="116">
        <v>2020</v>
      </c>
      <c r="F4744" s="112" t="s">
        <v>10910</v>
      </c>
      <c r="G4744" s="117" t="s">
        <v>15950</v>
      </c>
      <c r="H4744" s="114" t="s">
        <v>6735</v>
      </c>
      <c r="I4744" s="113">
        <f>'22'!E53</f>
        <v>0</v>
      </c>
    </row>
    <row r="4745" spans="2:9" ht="12.75">
      <c r="B4745" s="114" t="str">
        <f>INDEX(SUM!D:D,MATCH(SUM!$F$3,SUM!B:B,0),0)</f>
        <v>P085</v>
      </c>
      <c r="E4745" s="116">
        <v>2020</v>
      </c>
      <c r="F4745" s="112" t="s">
        <v>10911</v>
      </c>
      <c r="G4745" s="117" t="s">
        <v>15951</v>
      </c>
      <c r="H4745" s="114" t="s">
        <v>6735</v>
      </c>
      <c r="I4745" s="113">
        <f>'22'!E54</f>
        <v>0</v>
      </c>
    </row>
    <row r="4746" spans="2:9" ht="12.75">
      <c r="B4746" s="114" t="str">
        <f>INDEX(SUM!D:D,MATCH(SUM!$F$3,SUM!B:B,0),0)</f>
        <v>P085</v>
      </c>
      <c r="E4746" s="116">
        <v>2020</v>
      </c>
      <c r="F4746" s="112" t="s">
        <v>10912</v>
      </c>
      <c r="G4746" s="117" t="s">
        <v>15952</v>
      </c>
      <c r="H4746" s="114" t="s">
        <v>6735</v>
      </c>
      <c r="I4746" s="113">
        <f>'22'!E55</f>
        <v>0</v>
      </c>
    </row>
    <row r="4747" spans="2:9" ht="12.75">
      <c r="B4747" s="114" t="str">
        <f>INDEX(SUM!D:D,MATCH(SUM!$F$3,SUM!B:B,0),0)</f>
        <v>P085</v>
      </c>
      <c r="E4747" s="116">
        <v>2020</v>
      </c>
      <c r="F4747" s="112" t="s">
        <v>10913</v>
      </c>
      <c r="G4747" s="117" t="s">
        <v>15953</v>
      </c>
      <c r="H4747" s="114" t="s">
        <v>6735</v>
      </c>
      <c r="I4747" s="113">
        <f>'22'!E56</f>
        <v>0</v>
      </c>
    </row>
    <row r="4748" spans="2:9" ht="12.75">
      <c r="B4748" s="114" t="str">
        <f>INDEX(SUM!D:D,MATCH(SUM!$F$3,SUM!B:B,0),0)</f>
        <v>P085</v>
      </c>
      <c r="E4748" s="116">
        <v>2020</v>
      </c>
      <c r="F4748" s="112" t="s">
        <v>10914</v>
      </c>
      <c r="G4748" s="117" t="s">
        <v>15954</v>
      </c>
      <c r="H4748" s="114" t="s">
        <v>6735</v>
      </c>
      <c r="I4748" s="113">
        <f>'22'!E57</f>
        <v>0</v>
      </c>
    </row>
    <row r="4749" spans="2:9" ht="12.75">
      <c r="B4749" s="114" t="str">
        <f>INDEX(SUM!D:D,MATCH(SUM!$F$3,SUM!B:B,0),0)</f>
        <v>P085</v>
      </c>
      <c r="E4749" s="116">
        <v>2020</v>
      </c>
      <c r="F4749" s="112" t="s">
        <v>10915</v>
      </c>
      <c r="G4749" s="117" t="s">
        <v>15955</v>
      </c>
      <c r="H4749" s="114" t="s">
        <v>6735</v>
      </c>
      <c r="I4749" s="113">
        <f>'22'!E58</f>
        <v>0</v>
      </c>
    </row>
    <row r="4750" spans="2:9" ht="12.75">
      <c r="B4750" s="114" t="str">
        <f>INDEX(SUM!D:D,MATCH(SUM!$F$3,SUM!B:B,0),0)</f>
        <v>P085</v>
      </c>
      <c r="E4750" s="116">
        <v>2020</v>
      </c>
      <c r="F4750" s="112" t="s">
        <v>10916</v>
      </c>
      <c r="G4750" s="117" t="s">
        <v>15956</v>
      </c>
      <c r="H4750" s="114" t="s">
        <v>6735</v>
      </c>
      <c r="I4750" s="113">
        <f>'22'!E59</f>
        <v>0</v>
      </c>
    </row>
    <row r="4751" spans="2:9" ht="12.75">
      <c r="B4751" s="114" t="str">
        <f>INDEX(SUM!D:D,MATCH(SUM!$F$3,SUM!B:B,0),0)</f>
        <v>P085</v>
      </c>
      <c r="E4751" s="116">
        <v>2020</v>
      </c>
      <c r="F4751" s="112" t="s">
        <v>10917</v>
      </c>
      <c r="G4751" s="117" t="s">
        <v>15957</v>
      </c>
      <c r="H4751" s="114" t="s">
        <v>6735</v>
      </c>
      <c r="I4751" s="113">
        <f>'22'!E60</f>
        <v>0</v>
      </c>
    </row>
    <row r="4752" spans="2:9" ht="12.75">
      <c r="B4752" s="114" t="str">
        <f>INDEX(SUM!D:D,MATCH(SUM!$F$3,SUM!B:B,0),0)</f>
        <v>P085</v>
      </c>
      <c r="E4752" s="116">
        <v>2020</v>
      </c>
      <c r="F4752" s="112" t="s">
        <v>10918</v>
      </c>
      <c r="G4752" s="117" t="s">
        <v>15958</v>
      </c>
      <c r="H4752" s="114" t="s">
        <v>6735</v>
      </c>
      <c r="I4752" s="113">
        <f>'22'!E61</f>
        <v>0</v>
      </c>
    </row>
    <row r="4753" spans="2:9" ht="12.75">
      <c r="B4753" s="114" t="str">
        <f>INDEX(SUM!D:D,MATCH(SUM!$F$3,SUM!B:B,0),0)</f>
        <v>P085</v>
      </c>
      <c r="E4753" s="116">
        <v>2020</v>
      </c>
      <c r="F4753" s="112" t="s">
        <v>10919</v>
      </c>
      <c r="G4753" s="117" t="s">
        <v>15959</v>
      </c>
      <c r="H4753" s="114" t="s">
        <v>6735</v>
      </c>
      <c r="I4753" s="113">
        <f>'22'!E62</f>
        <v>0</v>
      </c>
    </row>
    <row r="4754" spans="2:9" ht="12.75">
      <c r="B4754" s="114" t="str">
        <f>INDEX(SUM!D:D,MATCH(SUM!$F$3,SUM!B:B,0),0)</f>
        <v>P085</v>
      </c>
      <c r="E4754" s="116">
        <v>2020</v>
      </c>
      <c r="F4754" s="112" t="s">
        <v>10920</v>
      </c>
      <c r="G4754" s="117" t="s">
        <v>15960</v>
      </c>
      <c r="H4754" s="114" t="s">
        <v>6735</v>
      </c>
      <c r="I4754" s="113">
        <f>'22'!E63</f>
        <v>0</v>
      </c>
    </row>
    <row r="4755" spans="2:9" ht="12.75">
      <c r="B4755" s="114" t="str">
        <f>INDEX(SUM!D:D,MATCH(SUM!$F$3,SUM!B:B,0),0)</f>
        <v>P085</v>
      </c>
      <c r="E4755" s="116">
        <v>2020</v>
      </c>
      <c r="F4755" s="112" t="s">
        <v>10921</v>
      </c>
      <c r="G4755" s="117" t="s">
        <v>15961</v>
      </c>
      <c r="H4755" s="114" t="s">
        <v>6735</v>
      </c>
      <c r="I4755" s="113">
        <f>'22'!E64</f>
        <v>0</v>
      </c>
    </row>
    <row r="4756" spans="2:9" ht="12.75">
      <c r="B4756" s="114" t="str">
        <f>INDEX(SUM!D:D,MATCH(SUM!$F$3,SUM!B:B,0),0)</f>
        <v>P085</v>
      </c>
      <c r="E4756" s="116">
        <v>2020</v>
      </c>
      <c r="F4756" s="112" t="s">
        <v>10922</v>
      </c>
      <c r="G4756" s="117" t="s">
        <v>15962</v>
      </c>
      <c r="H4756" s="114" t="s">
        <v>6735</v>
      </c>
      <c r="I4756" s="113">
        <f>'22'!E65</f>
        <v>0</v>
      </c>
    </row>
    <row r="4757" spans="2:9" ht="12.75">
      <c r="B4757" s="114" t="str">
        <f>INDEX(SUM!D:D,MATCH(SUM!$F$3,SUM!B:B,0),0)</f>
        <v>P085</v>
      </c>
      <c r="E4757" s="116">
        <v>2020</v>
      </c>
      <c r="F4757" s="112" t="s">
        <v>10923</v>
      </c>
      <c r="G4757" s="117" t="s">
        <v>15963</v>
      </c>
      <c r="H4757" s="114" t="s">
        <v>6735</v>
      </c>
      <c r="I4757" s="113">
        <f>'22'!E66</f>
        <v>0</v>
      </c>
    </row>
    <row r="4758" spans="2:9" ht="12.75">
      <c r="B4758" s="114" t="str">
        <f>INDEX(SUM!D:D,MATCH(SUM!$F$3,SUM!B:B,0),0)</f>
        <v>P085</v>
      </c>
      <c r="E4758" s="116">
        <v>2020</v>
      </c>
      <c r="F4758" s="112" t="s">
        <v>10924</v>
      </c>
      <c r="G4758" s="117" t="s">
        <v>15964</v>
      </c>
      <c r="H4758" s="114" t="s">
        <v>6735</v>
      </c>
      <c r="I4758" s="113">
        <f>'22'!E67</f>
        <v>0</v>
      </c>
    </row>
    <row r="4759" spans="2:9" ht="12.75">
      <c r="B4759" s="114" t="str">
        <f>INDEX(SUM!D:D,MATCH(SUM!$F$3,SUM!B:B,0),0)</f>
        <v>P085</v>
      </c>
      <c r="E4759" s="116">
        <v>2020</v>
      </c>
      <c r="F4759" s="112" t="s">
        <v>10925</v>
      </c>
      <c r="G4759" s="117" t="s">
        <v>15965</v>
      </c>
      <c r="H4759" s="114" t="s">
        <v>6735</v>
      </c>
      <c r="I4759" s="113">
        <f>'22'!E68</f>
        <v>0</v>
      </c>
    </row>
    <row r="4760" spans="2:9" ht="12.75">
      <c r="B4760" s="114" t="str">
        <f>INDEX(SUM!D:D,MATCH(SUM!$F$3,SUM!B:B,0),0)</f>
        <v>P085</v>
      </c>
      <c r="E4760" s="116">
        <v>2020</v>
      </c>
      <c r="F4760" s="112" t="s">
        <v>10926</v>
      </c>
      <c r="G4760" s="117" t="s">
        <v>15966</v>
      </c>
      <c r="H4760" s="114" t="s">
        <v>6735</v>
      </c>
      <c r="I4760" s="113">
        <f>'22'!E69</f>
        <v>0</v>
      </c>
    </row>
    <row r="4761" spans="2:9" ht="12.75">
      <c r="B4761" s="114" t="str">
        <f>INDEX(SUM!D:D,MATCH(SUM!$F$3,SUM!B:B,0),0)</f>
        <v>P085</v>
      </c>
      <c r="E4761" s="116">
        <v>2020</v>
      </c>
      <c r="F4761" s="112" t="s">
        <v>10927</v>
      </c>
      <c r="G4761" s="117" t="s">
        <v>15967</v>
      </c>
      <c r="H4761" s="114" t="s">
        <v>6735</v>
      </c>
      <c r="I4761" s="113">
        <f>'22'!E70</f>
        <v>0</v>
      </c>
    </row>
    <row r="4762" spans="2:9" ht="12.75">
      <c r="B4762" s="114" t="str">
        <f>INDEX(SUM!D:D,MATCH(SUM!$F$3,SUM!B:B,0),0)</f>
        <v>P085</v>
      </c>
      <c r="E4762" s="116">
        <v>2020</v>
      </c>
      <c r="F4762" s="112" t="s">
        <v>10928</v>
      </c>
      <c r="G4762" s="117" t="s">
        <v>15968</v>
      </c>
      <c r="H4762" s="114" t="s">
        <v>6735</v>
      </c>
      <c r="I4762" s="113">
        <f>'22'!E71</f>
        <v>0</v>
      </c>
    </row>
    <row r="4763" spans="2:9" ht="12.75">
      <c r="B4763" s="114" t="str">
        <f>INDEX(SUM!D:D,MATCH(SUM!$F$3,SUM!B:B,0),0)</f>
        <v>P085</v>
      </c>
      <c r="E4763" s="116">
        <v>2020</v>
      </c>
      <c r="F4763" s="112" t="s">
        <v>10929</v>
      </c>
      <c r="G4763" s="117" t="s">
        <v>15969</v>
      </c>
      <c r="H4763" s="114" t="s">
        <v>6735</v>
      </c>
      <c r="I4763" s="113">
        <f>'22'!E72</f>
        <v>0</v>
      </c>
    </row>
    <row r="4764" spans="2:9" ht="12.75">
      <c r="B4764" s="114" t="str">
        <f>INDEX(SUM!D:D,MATCH(SUM!$F$3,SUM!B:B,0),0)</f>
        <v>P085</v>
      </c>
      <c r="E4764" s="116">
        <v>2020</v>
      </c>
      <c r="F4764" s="112" t="s">
        <v>10930</v>
      </c>
      <c r="G4764" s="117" t="s">
        <v>15970</v>
      </c>
      <c r="H4764" s="114" t="s">
        <v>6735</v>
      </c>
      <c r="I4764" s="113">
        <f>'22'!E73</f>
        <v>0</v>
      </c>
    </row>
    <row r="4765" spans="2:9" ht="12.75">
      <c r="B4765" s="114" t="str">
        <f>INDEX(SUM!D:D,MATCH(SUM!$F$3,SUM!B:B,0),0)</f>
        <v>P085</v>
      </c>
      <c r="E4765" s="116">
        <v>2020</v>
      </c>
      <c r="F4765" s="112" t="s">
        <v>10931</v>
      </c>
      <c r="G4765" s="117" t="s">
        <v>15971</v>
      </c>
      <c r="H4765" s="114" t="s">
        <v>6735</v>
      </c>
      <c r="I4765" s="113">
        <f>'22'!E74</f>
        <v>0</v>
      </c>
    </row>
    <row r="4766" spans="2:9" ht="12.75">
      <c r="B4766" s="114" t="str">
        <f>INDEX(SUM!D:D,MATCH(SUM!$F$3,SUM!B:B,0),0)</f>
        <v>P085</v>
      </c>
      <c r="E4766" s="116">
        <v>2020</v>
      </c>
      <c r="F4766" s="112" t="s">
        <v>10932</v>
      </c>
      <c r="G4766" s="117" t="s">
        <v>15972</v>
      </c>
      <c r="H4766" s="114" t="s">
        <v>6735</v>
      </c>
      <c r="I4766" s="113">
        <f>'22'!E75</f>
        <v>0</v>
      </c>
    </row>
    <row r="4767" spans="2:9" ht="12.75">
      <c r="B4767" s="114" t="str">
        <f>INDEX(SUM!D:D,MATCH(SUM!$F$3,SUM!B:B,0),0)</f>
        <v>P085</v>
      </c>
      <c r="E4767" s="116">
        <v>2020</v>
      </c>
      <c r="F4767" s="112" t="s">
        <v>10933</v>
      </c>
      <c r="G4767" s="117" t="s">
        <v>15973</v>
      </c>
      <c r="H4767" s="114" t="s">
        <v>6735</v>
      </c>
      <c r="I4767" s="113">
        <f>'22'!E76</f>
        <v>0</v>
      </c>
    </row>
    <row r="4768" spans="2:9" ht="12.75">
      <c r="B4768" s="114" t="str">
        <f>INDEX(SUM!D:D,MATCH(SUM!$F$3,SUM!B:B,0),0)</f>
        <v>P085</v>
      </c>
      <c r="E4768" s="116">
        <v>2020</v>
      </c>
      <c r="F4768" s="112" t="s">
        <v>10934</v>
      </c>
      <c r="G4768" s="117" t="s">
        <v>15974</v>
      </c>
      <c r="H4768" s="114" t="s">
        <v>6735</v>
      </c>
      <c r="I4768" s="113">
        <f>'22'!E77</f>
        <v>0</v>
      </c>
    </row>
    <row r="4769" spans="2:9" ht="12.75">
      <c r="B4769" s="114" t="str">
        <f>INDEX(SUM!D:D,MATCH(SUM!$F$3,SUM!B:B,0),0)</f>
        <v>P085</v>
      </c>
      <c r="E4769" s="116">
        <v>2020</v>
      </c>
      <c r="F4769" s="112" t="s">
        <v>10935</v>
      </c>
      <c r="G4769" s="117" t="s">
        <v>15975</v>
      </c>
      <c r="H4769" s="114" t="s">
        <v>6735</v>
      </c>
      <c r="I4769" s="113">
        <f>'22'!E78</f>
        <v>0</v>
      </c>
    </row>
    <row r="4770" spans="2:9" ht="12.75">
      <c r="B4770" s="114" t="str">
        <f>INDEX(SUM!D:D,MATCH(SUM!$F$3,SUM!B:B,0),0)</f>
        <v>P085</v>
      </c>
      <c r="E4770" s="116">
        <v>2020</v>
      </c>
      <c r="F4770" s="112" t="s">
        <v>10936</v>
      </c>
      <c r="G4770" s="117" t="s">
        <v>15976</v>
      </c>
      <c r="H4770" s="114" t="s">
        <v>6735</v>
      </c>
      <c r="I4770" s="113">
        <f>'22'!E79</f>
        <v>0</v>
      </c>
    </row>
    <row r="4771" spans="2:9" ht="12.75">
      <c r="B4771" s="114" t="str">
        <f>INDEX(SUM!D:D,MATCH(SUM!$F$3,SUM!B:B,0),0)</f>
        <v>P085</v>
      </c>
      <c r="E4771" s="116">
        <v>2020</v>
      </c>
      <c r="F4771" s="112" t="s">
        <v>10937</v>
      </c>
      <c r="G4771" s="117" t="s">
        <v>15977</v>
      </c>
      <c r="H4771" s="114" t="s">
        <v>6735</v>
      </c>
      <c r="I4771" s="113">
        <f>'22'!E80</f>
        <v>0</v>
      </c>
    </row>
    <row r="4772" spans="2:9" ht="12.75">
      <c r="B4772" s="114" t="str">
        <f>INDEX(SUM!D:D,MATCH(SUM!$F$3,SUM!B:B,0),0)</f>
        <v>P085</v>
      </c>
      <c r="E4772" s="116">
        <v>2020</v>
      </c>
      <c r="F4772" s="112" t="s">
        <v>10938</v>
      </c>
      <c r="G4772" s="117" t="s">
        <v>15978</v>
      </c>
      <c r="H4772" s="114" t="s">
        <v>6735</v>
      </c>
      <c r="I4772" s="113">
        <f>'22'!E81</f>
        <v>0</v>
      </c>
    </row>
    <row r="4773" spans="2:9" ht="12.75">
      <c r="B4773" s="114" t="str">
        <f>INDEX(SUM!D:D,MATCH(SUM!$F$3,SUM!B:B,0),0)</f>
        <v>P085</v>
      </c>
      <c r="E4773" s="116">
        <v>2020</v>
      </c>
      <c r="F4773" s="112" t="s">
        <v>10939</v>
      </c>
      <c r="G4773" s="117" t="s">
        <v>15979</v>
      </c>
      <c r="H4773" s="114" t="s">
        <v>6735</v>
      </c>
      <c r="I4773" s="113">
        <f>'22'!E82</f>
        <v>0</v>
      </c>
    </row>
    <row r="4774" spans="2:9" ht="12.75">
      <c r="B4774" s="114" t="str">
        <f>INDEX(SUM!D:D,MATCH(SUM!$F$3,SUM!B:B,0),0)</f>
        <v>P085</v>
      </c>
      <c r="E4774" s="116">
        <v>2020</v>
      </c>
      <c r="F4774" s="112" t="s">
        <v>10940</v>
      </c>
      <c r="G4774" s="117" t="s">
        <v>15980</v>
      </c>
      <c r="H4774" s="114" t="s">
        <v>6735</v>
      </c>
      <c r="I4774" s="113">
        <f>'22'!E83</f>
        <v>0</v>
      </c>
    </row>
    <row r="4775" spans="2:9" ht="12.75">
      <c r="B4775" s="114" t="str">
        <f>INDEX(SUM!D:D,MATCH(SUM!$F$3,SUM!B:B,0),0)</f>
        <v>P085</v>
      </c>
      <c r="E4775" s="116">
        <v>2020</v>
      </c>
      <c r="F4775" s="112" t="s">
        <v>10941</v>
      </c>
      <c r="G4775" s="117" t="s">
        <v>15981</v>
      </c>
      <c r="H4775" s="114" t="s">
        <v>6735</v>
      </c>
      <c r="I4775" s="113">
        <f>'22'!E84</f>
        <v>0</v>
      </c>
    </row>
    <row r="4776" spans="2:9" ht="12.75">
      <c r="B4776" s="114" t="str">
        <f>INDEX(SUM!D:D,MATCH(SUM!$F$3,SUM!B:B,0),0)</f>
        <v>P085</v>
      </c>
      <c r="E4776" s="116">
        <v>2020</v>
      </c>
      <c r="F4776" s="112" t="s">
        <v>10942</v>
      </c>
      <c r="G4776" s="117" t="s">
        <v>15982</v>
      </c>
      <c r="H4776" s="114" t="s">
        <v>6735</v>
      </c>
      <c r="I4776" s="113">
        <f>'22'!E85</f>
        <v>0</v>
      </c>
    </row>
    <row r="4777" spans="2:9" ht="12.75">
      <c r="B4777" s="114" t="str">
        <f>INDEX(SUM!D:D,MATCH(SUM!$F$3,SUM!B:B,0),0)</f>
        <v>P085</v>
      </c>
      <c r="E4777" s="116">
        <v>2020</v>
      </c>
      <c r="F4777" s="112" t="s">
        <v>10943</v>
      </c>
      <c r="G4777" s="117" t="s">
        <v>15983</v>
      </c>
      <c r="H4777" s="114" t="s">
        <v>6735</v>
      </c>
      <c r="I4777" s="113">
        <f>'22'!E86</f>
        <v>0</v>
      </c>
    </row>
    <row r="4778" spans="2:9" ht="12.75">
      <c r="B4778" s="114" t="str">
        <f>INDEX(SUM!D:D,MATCH(SUM!$F$3,SUM!B:B,0),0)</f>
        <v>P085</v>
      </c>
      <c r="E4778" s="116">
        <v>2020</v>
      </c>
      <c r="F4778" s="112" t="s">
        <v>10944</v>
      </c>
      <c r="G4778" s="117" t="s">
        <v>15984</v>
      </c>
      <c r="H4778" s="114" t="s">
        <v>6735</v>
      </c>
      <c r="I4778" s="113">
        <f>'22'!E87</f>
        <v>0</v>
      </c>
    </row>
    <row r="4779" spans="2:9" ht="12.75">
      <c r="B4779" s="114" t="str">
        <f>INDEX(SUM!D:D,MATCH(SUM!$F$3,SUM!B:B,0),0)</f>
        <v>P085</v>
      </c>
      <c r="E4779" s="116">
        <v>2020</v>
      </c>
      <c r="F4779" s="112" t="s">
        <v>10945</v>
      </c>
      <c r="G4779" s="117" t="s">
        <v>15985</v>
      </c>
      <c r="H4779" s="114" t="s">
        <v>6735</v>
      </c>
      <c r="I4779" s="113">
        <f>'22'!E88</f>
        <v>0</v>
      </c>
    </row>
    <row r="4780" spans="2:9" ht="12.75">
      <c r="B4780" s="114" t="str">
        <f>INDEX(SUM!D:D,MATCH(SUM!$F$3,SUM!B:B,0),0)</f>
        <v>P085</v>
      </c>
      <c r="E4780" s="116">
        <v>2020</v>
      </c>
      <c r="F4780" s="112" t="s">
        <v>10946</v>
      </c>
      <c r="G4780" s="117" t="s">
        <v>15986</v>
      </c>
      <c r="H4780" s="114" t="s">
        <v>6735</v>
      </c>
      <c r="I4780" s="113">
        <f>'22'!E89</f>
        <v>0</v>
      </c>
    </row>
    <row r="4781" spans="2:9" ht="12.75">
      <c r="B4781" s="114" t="str">
        <f>INDEX(SUM!D:D,MATCH(SUM!$F$3,SUM!B:B,0),0)</f>
        <v>P085</v>
      </c>
      <c r="E4781" s="116">
        <v>2020</v>
      </c>
      <c r="F4781" s="112" t="s">
        <v>10947</v>
      </c>
      <c r="G4781" s="117" t="s">
        <v>15987</v>
      </c>
      <c r="H4781" s="114" t="s">
        <v>6735</v>
      </c>
      <c r="I4781" s="113">
        <f>'22'!E90</f>
        <v>0</v>
      </c>
    </row>
    <row r="4782" spans="2:9" ht="12.75">
      <c r="B4782" s="114" t="str">
        <f>INDEX(SUM!D:D,MATCH(SUM!$F$3,SUM!B:B,0),0)</f>
        <v>P085</v>
      </c>
      <c r="E4782" s="116">
        <v>2020</v>
      </c>
      <c r="F4782" s="112" t="s">
        <v>10948</v>
      </c>
      <c r="G4782" s="117" t="s">
        <v>15988</v>
      </c>
      <c r="H4782" s="114" t="s">
        <v>6735</v>
      </c>
      <c r="I4782" s="113">
        <f>'22'!E91</f>
        <v>0</v>
      </c>
    </row>
    <row r="4783" spans="2:9" ht="12.75">
      <c r="B4783" s="114" t="str">
        <f>INDEX(SUM!D:D,MATCH(SUM!$F$3,SUM!B:B,0),0)</f>
        <v>P085</v>
      </c>
      <c r="E4783" s="116">
        <v>2020</v>
      </c>
      <c r="F4783" s="112" t="s">
        <v>10949</v>
      </c>
      <c r="G4783" s="117" t="s">
        <v>15989</v>
      </c>
      <c r="H4783" s="114" t="s">
        <v>6735</v>
      </c>
      <c r="I4783" s="113">
        <f>'22'!E92</f>
        <v>0</v>
      </c>
    </row>
    <row r="4784" spans="2:9" ht="12.75">
      <c r="B4784" s="114" t="str">
        <f>INDEX(SUM!D:D,MATCH(SUM!$F$3,SUM!B:B,0),0)</f>
        <v>P085</v>
      </c>
      <c r="E4784" s="116">
        <v>2020</v>
      </c>
      <c r="F4784" s="112" t="s">
        <v>10950</v>
      </c>
      <c r="G4784" s="117" t="s">
        <v>15990</v>
      </c>
      <c r="H4784" s="114" t="s">
        <v>6735</v>
      </c>
      <c r="I4784" s="113">
        <f>'22'!E93</f>
        <v>0</v>
      </c>
    </row>
    <row r="4785" spans="2:9" ht="12.75">
      <c r="B4785" s="114" t="str">
        <f>INDEX(SUM!D:D,MATCH(SUM!$F$3,SUM!B:B,0),0)</f>
        <v>P085</v>
      </c>
      <c r="E4785" s="116">
        <v>2020</v>
      </c>
      <c r="F4785" s="112" t="s">
        <v>10951</v>
      </c>
      <c r="G4785" s="117" t="s">
        <v>15991</v>
      </c>
      <c r="H4785" s="114" t="s">
        <v>6735</v>
      </c>
      <c r="I4785" s="113">
        <f>'22'!E94</f>
        <v>0</v>
      </c>
    </row>
    <row r="4786" spans="2:9" ht="12.75">
      <c r="B4786" s="114" t="str">
        <f>INDEX(SUM!D:D,MATCH(SUM!$F$3,SUM!B:B,0),0)</f>
        <v>P085</v>
      </c>
      <c r="E4786" s="116">
        <v>2020</v>
      </c>
      <c r="F4786" s="112" t="s">
        <v>10952</v>
      </c>
      <c r="G4786" s="117" t="s">
        <v>15992</v>
      </c>
      <c r="H4786" s="114" t="s">
        <v>6735</v>
      </c>
      <c r="I4786" s="113">
        <f>'22'!E95</f>
        <v>0</v>
      </c>
    </row>
    <row r="4787" spans="2:9" ht="12.75">
      <c r="B4787" s="114" t="str">
        <f>INDEX(SUM!D:D,MATCH(SUM!$F$3,SUM!B:B,0),0)</f>
        <v>P085</v>
      </c>
      <c r="E4787" s="116">
        <v>2020</v>
      </c>
      <c r="F4787" s="112" t="s">
        <v>10953</v>
      </c>
      <c r="G4787" s="117" t="s">
        <v>15993</v>
      </c>
      <c r="H4787" s="114" t="s">
        <v>6735</v>
      </c>
      <c r="I4787" s="113">
        <f>'22'!E96</f>
        <v>0</v>
      </c>
    </row>
    <row r="4788" spans="2:9" ht="12.75">
      <c r="B4788" s="114" t="str">
        <f>INDEX(SUM!D:D,MATCH(SUM!$F$3,SUM!B:B,0),0)</f>
        <v>P085</v>
      </c>
      <c r="E4788" s="116">
        <v>2020</v>
      </c>
      <c r="F4788" s="112" t="s">
        <v>10954</v>
      </c>
      <c r="G4788" s="117" t="s">
        <v>15994</v>
      </c>
      <c r="H4788" s="114" t="s">
        <v>6735</v>
      </c>
      <c r="I4788" s="113">
        <f>'22'!E97</f>
        <v>0</v>
      </c>
    </row>
    <row r="4789" spans="2:9" ht="12.75">
      <c r="B4789" s="114" t="str">
        <f>INDEX(SUM!D:D,MATCH(SUM!$F$3,SUM!B:B,0),0)</f>
        <v>P085</v>
      </c>
      <c r="E4789" s="116">
        <v>2020</v>
      </c>
      <c r="F4789" s="112" t="s">
        <v>10955</v>
      </c>
      <c r="G4789" s="117" t="s">
        <v>15995</v>
      </c>
      <c r="H4789" s="114" t="s">
        <v>6735</v>
      </c>
      <c r="I4789" s="113">
        <f>'22'!E98</f>
        <v>0</v>
      </c>
    </row>
    <row r="4790" spans="2:9" ht="12.75">
      <c r="B4790" s="114" t="str">
        <f>INDEX(SUM!D:D,MATCH(SUM!$F$3,SUM!B:B,0),0)</f>
        <v>P085</v>
      </c>
      <c r="E4790" s="116">
        <v>2020</v>
      </c>
      <c r="F4790" s="112" t="s">
        <v>10956</v>
      </c>
      <c r="G4790" s="117" t="s">
        <v>15996</v>
      </c>
      <c r="H4790" s="114" t="s">
        <v>6735</v>
      </c>
      <c r="I4790" s="113">
        <f>'22'!E99</f>
        <v>0</v>
      </c>
    </row>
    <row r="4791" spans="2:9" ht="12.75">
      <c r="B4791" s="114" t="str">
        <f>INDEX(SUM!D:D,MATCH(SUM!$F$3,SUM!B:B,0),0)</f>
        <v>P085</v>
      </c>
      <c r="E4791" s="116">
        <v>2020</v>
      </c>
      <c r="F4791" s="112" t="s">
        <v>10957</v>
      </c>
      <c r="G4791" s="117" t="s">
        <v>15997</v>
      </c>
      <c r="H4791" s="114" t="s">
        <v>6735</v>
      </c>
      <c r="I4791" s="113">
        <f>'22'!E100</f>
        <v>0</v>
      </c>
    </row>
    <row r="4792" spans="2:9" ht="12.75">
      <c r="B4792" s="114" t="str">
        <f>INDEX(SUM!D:D,MATCH(SUM!$F$3,SUM!B:B,0),0)</f>
        <v>P085</v>
      </c>
      <c r="E4792" s="116">
        <v>2020</v>
      </c>
      <c r="F4792" s="112" t="s">
        <v>10958</v>
      </c>
      <c r="G4792" s="117" t="s">
        <v>15998</v>
      </c>
      <c r="H4792" s="114" t="s">
        <v>6736</v>
      </c>
      <c r="I4792" s="113">
        <f>'22'!F11</f>
        <v>0</v>
      </c>
    </row>
    <row r="4793" spans="2:9" ht="12.75">
      <c r="B4793" s="114" t="str">
        <f>INDEX(SUM!D:D,MATCH(SUM!$F$3,SUM!B:B,0),0)</f>
        <v>P085</v>
      </c>
      <c r="E4793" s="116">
        <v>2020</v>
      </c>
      <c r="F4793" s="112" t="s">
        <v>10959</v>
      </c>
      <c r="G4793" s="117" t="s">
        <v>15999</v>
      </c>
      <c r="H4793" s="114" t="s">
        <v>6736</v>
      </c>
      <c r="I4793" s="113">
        <f>'22'!F12</f>
        <v>0</v>
      </c>
    </row>
    <row r="4794" spans="2:9" ht="12.75">
      <c r="B4794" s="114" t="str">
        <f>INDEX(SUM!D:D,MATCH(SUM!$F$3,SUM!B:B,0),0)</f>
        <v>P085</v>
      </c>
      <c r="E4794" s="116">
        <v>2020</v>
      </c>
      <c r="F4794" s="112" t="s">
        <v>10960</v>
      </c>
      <c r="G4794" s="117" t="s">
        <v>16000</v>
      </c>
      <c r="H4794" s="114" t="s">
        <v>6736</v>
      </c>
      <c r="I4794" s="113">
        <f>'22'!F13</f>
        <v>0</v>
      </c>
    </row>
    <row r="4795" spans="2:9" ht="12.75">
      <c r="B4795" s="114" t="str">
        <f>INDEX(SUM!D:D,MATCH(SUM!$F$3,SUM!B:B,0),0)</f>
        <v>P085</v>
      </c>
      <c r="E4795" s="116">
        <v>2020</v>
      </c>
      <c r="F4795" s="112" t="s">
        <v>10961</v>
      </c>
      <c r="G4795" s="117" t="s">
        <v>16001</v>
      </c>
      <c r="H4795" s="114" t="s">
        <v>6736</v>
      </c>
      <c r="I4795" s="113">
        <f>'22'!F14</f>
        <v>0</v>
      </c>
    </row>
    <row r="4796" spans="2:9" ht="12.75">
      <c r="B4796" s="114" t="str">
        <f>INDEX(SUM!D:D,MATCH(SUM!$F$3,SUM!B:B,0),0)</f>
        <v>P085</v>
      </c>
      <c r="E4796" s="116">
        <v>2020</v>
      </c>
      <c r="F4796" s="112" t="s">
        <v>10962</v>
      </c>
      <c r="G4796" s="117" t="s">
        <v>16002</v>
      </c>
      <c r="H4796" s="114" t="s">
        <v>6736</v>
      </c>
      <c r="I4796" s="113">
        <f>'22'!F15</f>
        <v>0</v>
      </c>
    </row>
    <row r="4797" spans="2:9" ht="12.75">
      <c r="B4797" s="114" t="str">
        <f>INDEX(SUM!D:D,MATCH(SUM!$F$3,SUM!B:B,0),0)</f>
        <v>P085</v>
      </c>
      <c r="E4797" s="116">
        <v>2020</v>
      </c>
      <c r="F4797" s="112" t="s">
        <v>10963</v>
      </c>
      <c r="G4797" s="117" t="s">
        <v>16003</v>
      </c>
      <c r="H4797" s="114" t="s">
        <v>6736</v>
      </c>
      <c r="I4797" s="113">
        <f>'22'!F16</f>
        <v>0</v>
      </c>
    </row>
    <row r="4798" spans="2:9" ht="12.75">
      <c r="B4798" s="114" t="str">
        <f>INDEX(SUM!D:D,MATCH(SUM!$F$3,SUM!B:B,0),0)</f>
        <v>P085</v>
      </c>
      <c r="E4798" s="116">
        <v>2020</v>
      </c>
      <c r="F4798" s="112" t="s">
        <v>10964</v>
      </c>
      <c r="G4798" s="117" t="s">
        <v>16004</v>
      </c>
      <c r="H4798" s="114" t="s">
        <v>6736</v>
      </c>
      <c r="I4798" s="113">
        <f>'22'!F17</f>
        <v>0</v>
      </c>
    </row>
    <row r="4799" spans="2:9" ht="12.75">
      <c r="B4799" s="114" t="str">
        <f>INDEX(SUM!D:D,MATCH(SUM!$F$3,SUM!B:B,0),0)</f>
        <v>P085</v>
      </c>
      <c r="E4799" s="116">
        <v>2020</v>
      </c>
      <c r="F4799" s="112" t="s">
        <v>10965</v>
      </c>
      <c r="G4799" s="117" t="s">
        <v>16005</v>
      </c>
      <c r="H4799" s="114" t="s">
        <v>6736</v>
      </c>
      <c r="I4799" s="113">
        <f>'22'!F18</f>
        <v>0</v>
      </c>
    </row>
    <row r="4800" spans="2:9" ht="12.75">
      <c r="B4800" s="114" t="str">
        <f>INDEX(SUM!D:D,MATCH(SUM!$F$3,SUM!B:B,0),0)</f>
        <v>P085</v>
      </c>
      <c r="E4800" s="116">
        <v>2020</v>
      </c>
      <c r="F4800" s="112" t="s">
        <v>10966</v>
      </c>
      <c r="G4800" s="117" t="s">
        <v>16006</v>
      </c>
      <c r="H4800" s="114" t="s">
        <v>6736</v>
      </c>
      <c r="I4800" s="113">
        <f>'22'!F19</f>
        <v>0</v>
      </c>
    </row>
    <row r="4801" spans="2:9" ht="12.75">
      <c r="B4801" s="114" t="str">
        <f>INDEX(SUM!D:D,MATCH(SUM!$F$3,SUM!B:B,0),0)</f>
        <v>P085</v>
      </c>
      <c r="E4801" s="116">
        <v>2020</v>
      </c>
      <c r="F4801" s="112" t="s">
        <v>10967</v>
      </c>
      <c r="G4801" s="117" t="s">
        <v>16007</v>
      </c>
      <c r="H4801" s="114" t="s">
        <v>6736</v>
      </c>
      <c r="I4801" s="113">
        <f>'22'!F20</f>
        <v>0</v>
      </c>
    </row>
    <row r="4802" spans="2:9" ht="12.75">
      <c r="B4802" s="114" t="str">
        <f>INDEX(SUM!D:D,MATCH(SUM!$F$3,SUM!B:B,0),0)</f>
        <v>P085</v>
      </c>
      <c r="E4802" s="116">
        <v>2020</v>
      </c>
      <c r="F4802" s="112" t="s">
        <v>10968</v>
      </c>
      <c r="G4802" s="117" t="s">
        <v>16008</v>
      </c>
      <c r="H4802" s="114" t="s">
        <v>6736</v>
      </c>
      <c r="I4802" s="113">
        <f>'22'!F21</f>
        <v>0</v>
      </c>
    </row>
    <row r="4803" spans="2:9" ht="12.75">
      <c r="B4803" s="114" t="str">
        <f>INDEX(SUM!D:D,MATCH(SUM!$F$3,SUM!B:B,0),0)</f>
        <v>P085</v>
      </c>
      <c r="E4803" s="116">
        <v>2020</v>
      </c>
      <c r="F4803" s="112" t="s">
        <v>10969</v>
      </c>
      <c r="G4803" s="117" t="s">
        <v>16009</v>
      </c>
      <c r="H4803" s="114" t="s">
        <v>6736</v>
      </c>
      <c r="I4803" s="113">
        <f>'22'!F22</f>
        <v>0</v>
      </c>
    </row>
    <row r="4804" spans="2:9" ht="12.75">
      <c r="B4804" s="114" t="str">
        <f>INDEX(SUM!D:D,MATCH(SUM!$F$3,SUM!B:B,0),0)</f>
        <v>P085</v>
      </c>
      <c r="E4804" s="116">
        <v>2020</v>
      </c>
      <c r="F4804" s="112" t="s">
        <v>10970</v>
      </c>
      <c r="G4804" s="117" t="s">
        <v>16010</v>
      </c>
      <c r="H4804" s="114" t="s">
        <v>6736</v>
      </c>
      <c r="I4804" s="113">
        <f>'22'!F23</f>
        <v>0</v>
      </c>
    </row>
    <row r="4805" spans="2:9" ht="12.75">
      <c r="B4805" s="114" t="str">
        <f>INDEX(SUM!D:D,MATCH(SUM!$F$3,SUM!B:B,0),0)</f>
        <v>P085</v>
      </c>
      <c r="E4805" s="116">
        <v>2020</v>
      </c>
      <c r="F4805" s="112" t="s">
        <v>10971</v>
      </c>
      <c r="G4805" s="117" t="s">
        <v>16011</v>
      </c>
      <c r="H4805" s="114" t="s">
        <v>6736</v>
      </c>
      <c r="I4805" s="113">
        <f>'22'!F24</f>
        <v>0</v>
      </c>
    </row>
    <row r="4806" spans="2:9" ht="12.75">
      <c r="B4806" s="114" t="str">
        <f>INDEX(SUM!D:D,MATCH(SUM!$F$3,SUM!B:B,0),0)</f>
        <v>P085</v>
      </c>
      <c r="E4806" s="116">
        <v>2020</v>
      </c>
      <c r="F4806" s="112" t="s">
        <v>10972</v>
      </c>
      <c r="G4806" s="117" t="s">
        <v>16012</v>
      </c>
      <c r="H4806" s="114" t="s">
        <v>6736</v>
      </c>
      <c r="I4806" s="113">
        <f>'22'!F25</f>
        <v>0</v>
      </c>
    </row>
    <row r="4807" spans="2:9" ht="12.75">
      <c r="B4807" s="114" t="str">
        <f>INDEX(SUM!D:D,MATCH(SUM!$F$3,SUM!B:B,0),0)</f>
        <v>P085</v>
      </c>
      <c r="E4807" s="116">
        <v>2020</v>
      </c>
      <c r="F4807" s="112" t="s">
        <v>10973</v>
      </c>
      <c r="G4807" s="117" t="s">
        <v>16013</v>
      </c>
      <c r="H4807" s="114" t="s">
        <v>6736</v>
      </c>
      <c r="I4807" s="113">
        <f>'22'!F26</f>
        <v>0</v>
      </c>
    </row>
    <row r="4808" spans="2:9" ht="12.75">
      <c r="B4808" s="114" t="str">
        <f>INDEX(SUM!D:D,MATCH(SUM!$F$3,SUM!B:B,0),0)</f>
        <v>P085</v>
      </c>
      <c r="E4808" s="116">
        <v>2020</v>
      </c>
      <c r="F4808" s="112" t="s">
        <v>10974</v>
      </c>
      <c r="G4808" s="117" t="s">
        <v>16014</v>
      </c>
      <c r="H4808" s="114" t="s">
        <v>6736</v>
      </c>
      <c r="I4808" s="113">
        <f>'22'!F27</f>
        <v>0</v>
      </c>
    </row>
    <row r="4809" spans="2:9" ht="12.75">
      <c r="B4809" s="114" t="str">
        <f>INDEX(SUM!D:D,MATCH(SUM!$F$3,SUM!B:B,0),0)</f>
        <v>P085</v>
      </c>
      <c r="E4809" s="116">
        <v>2020</v>
      </c>
      <c r="F4809" s="112" t="s">
        <v>10975</v>
      </c>
      <c r="G4809" s="117" t="s">
        <v>16015</v>
      </c>
      <c r="H4809" s="114" t="s">
        <v>6736</v>
      </c>
      <c r="I4809" s="113">
        <f>'22'!F28</f>
        <v>0</v>
      </c>
    </row>
    <row r="4810" spans="2:9" ht="12.75">
      <c r="B4810" s="114" t="str">
        <f>INDEX(SUM!D:D,MATCH(SUM!$F$3,SUM!B:B,0),0)</f>
        <v>P085</v>
      </c>
      <c r="E4810" s="116">
        <v>2020</v>
      </c>
      <c r="F4810" s="112" t="s">
        <v>10976</v>
      </c>
      <c r="G4810" s="117" t="s">
        <v>16016</v>
      </c>
      <c r="H4810" s="114" t="s">
        <v>6736</v>
      </c>
      <c r="I4810" s="113">
        <f>'22'!F29</f>
        <v>0</v>
      </c>
    </row>
    <row r="4811" spans="2:9" ht="12.75">
      <c r="B4811" s="114" t="str">
        <f>INDEX(SUM!D:D,MATCH(SUM!$F$3,SUM!B:B,0),0)</f>
        <v>P085</v>
      </c>
      <c r="E4811" s="116">
        <v>2020</v>
      </c>
      <c r="F4811" s="112" t="s">
        <v>10977</v>
      </c>
      <c r="G4811" s="117" t="s">
        <v>16017</v>
      </c>
      <c r="H4811" s="114" t="s">
        <v>6736</v>
      </c>
      <c r="I4811" s="113">
        <f>'22'!F30</f>
        <v>0</v>
      </c>
    </row>
    <row r="4812" spans="2:9" ht="12.75">
      <c r="B4812" s="114" t="str">
        <f>INDEX(SUM!D:D,MATCH(SUM!$F$3,SUM!B:B,0),0)</f>
        <v>P085</v>
      </c>
      <c r="E4812" s="116">
        <v>2020</v>
      </c>
      <c r="F4812" s="112" t="s">
        <v>10978</v>
      </c>
      <c r="G4812" s="117" t="s">
        <v>16018</v>
      </c>
      <c r="H4812" s="114" t="s">
        <v>6736</v>
      </c>
      <c r="I4812" s="113">
        <f>'22'!F31</f>
        <v>0</v>
      </c>
    </row>
    <row r="4813" spans="2:9" ht="12.75">
      <c r="B4813" s="114" t="str">
        <f>INDEX(SUM!D:D,MATCH(SUM!$F$3,SUM!B:B,0),0)</f>
        <v>P085</v>
      </c>
      <c r="E4813" s="116">
        <v>2020</v>
      </c>
      <c r="F4813" s="112" t="s">
        <v>10979</v>
      </c>
      <c r="G4813" s="117" t="s">
        <v>16019</v>
      </c>
      <c r="H4813" s="114" t="s">
        <v>6736</v>
      </c>
      <c r="I4813" s="113">
        <f>'22'!F32</f>
        <v>0</v>
      </c>
    </row>
    <row r="4814" spans="2:9" ht="12.75">
      <c r="B4814" s="114" t="str">
        <f>INDEX(SUM!D:D,MATCH(SUM!$F$3,SUM!B:B,0),0)</f>
        <v>P085</v>
      </c>
      <c r="E4814" s="116">
        <v>2020</v>
      </c>
      <c r="F4814" s="112" t="s">
        <v>10980</v>
      </c>
      <c r="G4814" s="117" t="s">
        <v>16020</v>
      </c>
      <c r="H4814" s="114" t="s">
        <v>6736</v>
      </c>
      <c r="I4814" s="113">
        <f>'22'!F33</f>
        <v>0</v>
      </c>
    </row>
    <row r="4815" spans="2:9" ht="12.75">
      <c r="B4815" s="114" t="str">
        <f>INDEX(SUM!D:D,MATCH(SUM!$F$3,SUM!B:B,0),0)</f>
        <v>P085</v>
      </c>
      <c r="E4815" s="116">
        <v>2020</v>
      </c>
      <c r="F4815" s="112" t="s">
        <v>10981</v>
      </c>
      <c r="G4815" s="117" t="s">
        <v>16021</v>
      </c>
      <c r="H4815" s="114" t="s">
        <v>6736</v>
      </c>
      <c r="I4815" s="113">
        <f>'22'!F34</f>
        <v>0</v>
      </c>
    </row>
    <row r="4816" spans="2:9" ht="12.75">
      <c r="B4816" s="114" t="str">
        <f>INDEX(SUM!D:D,MATCH(SUM!$F$3,SUM!B:B,0),0)</f>
        <v>P085</v>
      </c>
      <c r="E4816" s="116">
        <v>2020</v>
      </c>
      <c r="F4816" s="112" t="s">
        <v>10982</v>
      </c>
      <c r="G4816" s="117" t="s">
        <v>16022</v>
      </c>
      <c r="H4816" s="114" t="s">
        <v>6736</v>
      </c>
      <c r="I4816" s="113">
        <f>'22'!F35</f>
        <v>0</v>
      </c>
    </row>
    <row r="4817" spans="2:9" ht="12.75">
      <c r="B4817" s="114" t="str">
        <f>INDEX(SUM!D:D,MATCH(SUM!$F$3,SUM!B:B,0),0)</f>
        <v>P085</v>
      </c>
      <c r="E4817" s="116">
        <v>2020</v>
      </c>
      <c r="F4817" s="112" t="s">
        <v>10983</v>
      </c>
      <c r="G4817" s="117" t="s">
        <v>16023</v>
      </c>
      <c r="H4817" s="114" t="s">
        <v>6736</v>
      </c>
      <c r="I4817" s="113">
        <f>'22'!F36</f>
        <v>0</v>
      </c>
    </row>
    <row r="4818" spans="2:9" ht="12.75">
      <c r="B4818" s="114" t="str">
        <f>INDEX(SUM!D:D,MATCH(SUM!$F$3,SUM!B:B,0),0)</f>
        <v>P085</v>
      </c>
      <c r="E4818" s="116">
        <v>2020</v>
      </c>
      <c r="F4818" s="112" t="s">
        <v>10984</v>
      </c>
      <c r="G4818" s="117" t="s">
        <v>16024</v>
      </c>
      <c r="H4818" s="114" t="s">
        <v>6736</v>
      </c>
      <c r="I4818" s="113">
        <f>'22'!F37</f>
        <v>0</v>
      </c>
    </row>
    <row r="4819" spans="2:9" ht="12.75">
      <c r="B4819" s="114" t="str">
        <f>INDEX(SUM!D:D,MATCH(SUM!$F$3,SUM!B:B,0),0)</f>
        <v>P085</v>
      </c>
      <c r="E4819" s="116">
        <v>2020</v>
      </c>
      <c r="F4819" s="112" t="s">
        <v>10985</v>
      </c>
      <c r="G4819" s="117" t="s">
        <v>16025</v>
      </c>
      <c r="H4819" s="114" t="s">
        <v>6736</v>
      </c>
      <c r="I4819" s="113">
        <f>'22'!F38</f>
        <v>0</v>
      </c>
    </row>
    <row r="4820" spans="2:9" ht="12.75">
      <c r="B4820" s="114" t="str">
        <f>INDEX(SUM!D:D,MATCH(SUM!$F$3,SUM!B:B,0),0)</f>
        <v>P085</v>
      </c>
      <c r="E4820" s="116">
        <v>2020</v>
      </c>
      <c r="F4820" s="112" t="s">
        <v>10986</v>
      </c>
      <c r="G4820" s="117" t="s">
        <v>16026</v>
      </c>
      <c r="H4820" s="114" t="s">
        <v>6736</v>
      </c>
      <c r="I4820" s="113">
        <f>'22'!F39</f>
        <v>0</v>
      </c>
    </row>
    <row r="4821" spans="2:9" ht="12.75">
      <c r="B4821" s="114" t="str">
        <f>INDEX(SUM!D:D,MATCH(SUM!$F$3,SUM!B:B,0),0)</f>
        <v>P085</v>
      </c>
      <c r="E4821" s="116">
        <v>2020</v>
      </c>
      <c r="F4821" s="112" t="s">
        <v>10987</v>
      </c>
      <c r="G4821" s="117" t="s">
        <v>16027</v>
      </c>
      <c r="H4821" s="114" t="s">
        <v>6736</v>
      </c>
      <c r="I4821" s="113">
        <f>'22'!F40</f>
        <v>0</v>
      </c>
    </row>
    <row r="4822" spans="2:9" ht="12.75">
      <c r="B4822" s="114" t="str">
        <f>INDEX(SUM!D:D,MATCH(SUM!$F$3,SUM!B:B,0),0)</f>
        <v>P085</v>
      </c>
      <c r="E4822" s="116">
        <v>2020</v>
      </c>
      <c r="F4822" s="112" t="s">
        <v>10988</v>
      </c>
      <c r="G4822" s="117" t="s">
        <v>16028</v>
      </c>
      <c r="H4822" s="114" t="s">
        <v>6736</v>
      </c>
      <c r="I4822" s="113">
        <f>'22'!F41</f>
        <v>0</v>
      </c>
    </row>
    <row r="4823" spans="2:9" ht="12.75">
      <c r="B4823" s="114" t="str">
        <f>INDEX(SUM!D:D,MATCH(SUM!$F$3,SUM!B:B,0),0)</f>
        <v>P085</v>
      </c>
      <c r="E4823" s="116">
        <v>2020</v>
      </c>
      <c r="F4823" s="112" t="s">
        <v>10989</v>
      </c>
      <c r="G4823" s="117" t="s">
        <v>16029</v>
      </c>
      <c r="H4823" s="114" t="s">
        <v>6736</v>
      </c>
      <c r="I4823" s="113">
        <f>'22'!F42</f>
        <v>0</v>
      </c>
    </row>
    <row r="4824" spans="2:9" ht="12.75">
      <c r="B4824" s="114" t="str">
        <f>INDEX(SUM!D:D,MATCH(SUM!$F$3,SUM!B:B,0),0)</f>
        <v>P085</v>
      </c>
      <c r="E4824" s="116">
        <v>2020</v>
      </c>
      <c r="F4824" s="112" t="s">
        <v>10990</v>
      </c>
      <c r="G4824" s="117" t="s">
        <v>16030</v>
      </c>
      <c r="H4824" s="114" t="s">
        <v>6736</v>
      </c>
      <c r="I4824" s="113">
        <f>'22'!F43</f>
        <v>0</v>
      </c>
    </row>
    <row r="4825" spans="2:9" ht="12.75">
      <c r="B4825" s="114" t="str">
        <f>INDEX(SUM!D:D,MATCH(SUM!$F$3,SUM!B:B,0),0)</f>
        <v>P085</v>
      </c>
      <c r="E4825" s="116">
        <v>2020</v>
      </c>
      <c r="F4825" s="112" t="s">
        <v>10991</v>
      </c>
      <c r="G4825" s="117" t="s">
        <v>16031</v>
      </c>
      <c r="H4825" s="114" t="s">
        <v>6736</v>
      </c>
      <c r="I4825" s="113">
        <f>'22'!F44</f>
        <v>0</v>
      </c>
    </row>
    <row r="4826" spans="2:9" ht="12.75">
      <c r="B4826" s="114" t="str">
        <f>INDEX(SUM!D:D,MATCH(SUM!$F$3,SUM!B:B,0),0)</f>
        <v>P085</v>
      </c>
      <c r="E4826" s="116">
        <v>2020</v>
      </c>
      <c r="F4826" s="112" t="s">
        <v>10992</v>
      </c>
      <c r="G4826" s="117" t="s">
        <v>16032</v>
      </c>
      <c r="H4826" s="114" t="s">
        <v>6736</v>
      </c>
      <c r="I4826" s="113">
        <f>'22'!F45</f>
        <v>0</v>
      </c>
    </row>
    <row r="4827" spans="2:9" ht="12.75">
      <c r="B4827" s="114" t="str">
        <f>INDEX(SUM!D:D,MATCH(SUM!$F$3,SUM!B:B,0),0)</f>
        <v>P085</v>
      </c>
      <c r="E4827" s="116">
        <v>2020</v>
      </c>
      <c r="F4827" s="112" t="s">
        <v>10993</v>
      </c>
      <c r="G4827" s="117" t="s">
        <v>16033</v>
      </c>
      <c r="H4827" s="114" t="s">
        <v>6736</v>
      </c>
      <c r="I4827" s="113">
        <f>'22'!F46</f>
        <v>0</v>
      </c>
    </row>
    <row r="4828" spans="2:9" ht="12.75">
      <c r="B4828" s="114" t="str">
        <f>INDEX(SUM!D:D,MATCH(SUM!$F$3,SUM!B:B,0),0)</f>
        <v>P085</v>
      </c>
      <c r="E4828" s="116">
        <v>2020</v>
      </c>
      <c r="F4828" s="112" t="s">
        <v>10994</v>
      </c>
      <c r="G4828" s="117" t="s">
        <v>16034</v>
      </c>
      <c r="H4828" s="114" t="s">
        <v>6736</v>
      </c>
      <c r="I4828" s="113">
        <f>'22'!F47</f>
        <v>0</v>
      </c>
    </row>
    <row r="4829" spans="2:9" ht="12.75">
      <c r="B4829" s="114" t="str">
        <f>INDEX(SUM!D:D,MATCH(SUM!$F$3,SUM!B:B,0),0)</f>
        <v>P085</v>
      </c>
      <c r="E4829" s="116">
        <v>2020</v>
      </c>
      <c r="F4829" s="112" t="s">
        <v>10995</v>
      </c>
      <c r="G4829" s="117" t="s">
        <v>16035</v>
      </c>
      <c r="H4829" s="114" t="s">
        <v>6736</v>
      </c>
      <c r="I4829" s="113">
        <f>'22'!F48</f>
        <v>0</v>
      </c>
    </row>
    <row r="4830" spans="2:9" ht="12.75">
      <c r="B4830" s="114" t="str">
        <f>INDEX(SUM!D:D,MATCH(SUM!$F$3,SUM!B:B,0),0)</f>
        <v>P085</v>
      </c>
      <c r="E4830" s="116">
        <v>2020</v>
      </c>
      <c r="F4830" s="112" t="s">
        <v>10996</v>
      </c>
      <c r="G4830" s="117" t="s">
        <v>16036</v>
      </c>
      <c r="H4830" s="114" t="s">
        <v>6736</v>
      </c>
      <c r="I4830" s="113">
        <f>'22'!F49</f>
        <v>0</v>
      </c>
    </row>
    <row r="4831" spans="2:9" ht="12.75">
      <c r="B4831" s="114" t="str">
        <f>INDEX(SUM!D:D,MATCH(SUM!$F$3,SUM!B:B,0),0)</f>
        <v>P085</v>
      </c>
      <c r="E4831" s="116">
        <v>2020</v>
      </c>
      <c r="F4831" s="112" t="s">
        <v>10997</v>
      </c>
      <c r="G4831" s="117" t="s">
        <v>16037</v>
      </c>
      <c r="H4831" s="114" t="s">
        <v>6736</v>
      </c>
      <c r="I4831" s="113">
        <f>'22'!F50</f>
        <v>0</v>
      </c>
    </row>
    <row r="4832" spans="2:9" ht="12.75">
      <c r="B4832" s="114" t="str">
        <f>INDEX(SUM!D:D,MATCH(SUM!$F$3,SUM!B:B,0),0)</f>
        <v>P085</v>
      </c>
      <c r="E4832" s="116">
        <v>2020</v>
      </c>
      <c r="F4832" s="112" t="s">
        <v>10998</v>
      </c>
      <c r="G4832" s="117" t="s">
        <v>16038</v>
      </c>
      <c r="H4832" s="114" t="s">
        <v>6736</v>
      </c>
      <c r="I4832" s="113">
        <f>'22'!F51</f>
        <v>0</v>
      </c>
    </row>
    <row r="4833" spans="2:9" ht="12.75">
      <c r="B4833" s="114" t="str">
        <f>INDEX(SUM!D:D,MATCH(SUM!$F$3,SUM!B:B,0),0)</f>
        <v>P085</v>
      </c>
      <c r="E4833" s="116">
        <v>2020</v>
      </c>
      <c r="F4833" s="112" t="s">
        <v>10999</v>
      </c>
      <c r="G4833" s="117" t="s">
        <v>16039</v>
      </c>
      <c r="H4833" s="114" t="s">
        <v>6736</v>
      </c>
      <c r="I4833" s="113">
        <f>'22'!F52</f>
        <v>0</v>
      </c>
    </row>
    <row r="4834" spans="2:9" ht="12.75">
      <c r="B4834" s="114" t="str">
        <f>INDEX(SUM!D:D,MATCH(SUM!$F$3,SUM!B:B,0),0)</f>
        <v>P085</v>
      </c>
      <c r="E4834" s="116">
        <v>2020</v>
      </c>
      <c r="F4834" s="112" t="s">
        <v>11000</v>
      </c>
      <c r="G4834" s="117" t="s">
        <v>16040</v>
      </c>
      <c r="H4834" s="114" t="s">
        <v>6736</v>
      </c>
      <c r="I4834" s="113">
        <f>'22'!F53</f>
        <v>0</v>
      </c>
    </row>
    <row r="4835" spans="2:9" ht="12.75">
      <c r="B4835" s="114" t="str">
        <f>INDEX(SUM!D:D,MATCH(SUM!$F$3,SUM!B:B,0),0)</f>
        <v>P085</v>
      </c>
      <c r="E4835" s="116">
        <v>2020</v>
      </c>
      <c r="F4835" s="112" t="s">
        <v>11001</v>
      </c>
      <c r="G4835" s="117" t="s">
        <v>16041</v>
      </c>
      <c r="H4835" s="114" t="s">
        <v>6736</v>
      </c>
      <c r="I4835" s="113">
        <f>'22'!F54</f>
        <v>0</v>
      </c>
    </row>
    <row r="4836" spans="2:9" ht="12.75">
      <c r="B4836" s="114" t="str">
        <f>INDEX(SUM!D:D,MATCH(SUM!$F$3,SUM!B:B,0),0)</f>
        <v>P085</v>
      </c>
      <c r="E4836" s="116">
        <v>2020</v>
      </c>
      <c r="F4836" s="112" t="s">
        <v>11002</v>
      </c>
      <c r="G4836" s="117" t="s">
        <v>16042</v>
      </c>
      <c r="H4836" s="114" t="s">
        <v>6736</v>
      </c>
      <c r="I4836" s="113">
        <f>'22'!F55</f>
        <v>0</v>
      </c>
    </row>
    <row r="4837" spans="2:9" ht="12.75">
      <c r="B4837" s="114" t="str">
        <f>INDEX(SUM!D:D,MATCH(SUM!$F$3,SUM!B:B,0),0)</f>
        <v>P085</v>
      </c>
      <c r="E4837" s="116">
        <v>2020</v>
      </c>
      <c r="F4837" s="112" t="s">
        <v>11003</v>
      </c>
      <c r="G4837" s="117" t="s">
        <v>16043</v>
      </c>
      <c r="H4837" s="114" t="s">
        <v>6736</v>
      </c>
      <c r="I4837" s="113">
        <f>'22'!F56</f>
        <v>0</v>
      </c>
    </row>
    <row r="4838" spans="2:9" ht="12.75">
      <c r="B4838" s="114" t="str">
        <f>INDEX(SUM!D:D,MATCH(SUM!$F$3,SUM!B:B,0),0)</f>
        <v>P085</v>
      </c>
      <c r="E4838" s="116">
        <v>2020</v>
      </c>
      <c r="F4838" s="112" t="s">
        <v>11004</v>
      </c>
      <c r="G4838" s="117" t="s">
        <v>16044</v>
      </c>
      <c r="H4838" s="114" t="s">
        <v>6736</v>
      </c>
      <c r="I4838" s="113">
        <f>'22'!F57</f>
        <v>0</v>
      </c>
    </row>
    <row r="4839" spans="2:9" ht="12.75">
      <c r="B4839" s="114" t="str">
        <f>INDEX(SUM!D:D,MATCH(SUM!$F$3,SUM!B:B,0),0)</f>
        <v>P085</v>
      </c>
      <c r="E4839" s="116">
        <v>2020</v>
      </c>
      <c r="F4839" s="112" t="s">
        <v>11005</v>
      </c>
      <c r="G4839" s="117" t="s">
        <v>16045</v>
      </c>
      <c r="H4839" s="114" t="s">
        <v>6736</v>
      </c>
      <c r="I4839" s="113">
        <f>'22'!F58</f>
        <v>0</v>
      </c>
    </row>
    <row r="4840" spans="2:9" ht="12.75">
      <c r="B4840" s="114" t="str">
        <f>INDEX(SUM!D:D,MATCH(SUM!$F$3,SUM!B:B,0),0)</f>
        <v>P085</v>
      </c>
      <c r="E4840" s="116">
        <v>2020</v>
      </c>
      <c r="F4840" s="112" t="s">
        <v>11006</v>
      </c>
      <c r="G4840" s="117" t="s">
        <v>16046</v>
      </c>
      <c r="H4840" s="114" t="s">
        <v>6736</v>
      </c>
      <c r="I4840" s="113">
        <f>'22'!F59</f>
        <v>0</v>
      </c>
    </row>
    <row r="4841" spans="2:9" ht="12.75">
      <c r="B4841" s="114" t="str">
        <f>INDEX(SUM!D:D,MATCH(SUM!$F$3,SUM!B:B,0),0)</f>
        <v>P085</v>
      </c>
      <c r="E4841" s="116">
        <v>2020</v>
      </c>
      <c r="F4841" s="112" t="s">
        <v>11007</v>
      </c>
      <c r="G4841" s="117" t="s">
        <v>16047</v>
      </c>
      <c r="H4841" s="114" t="s">
        <v>6736</v>
      </c>
      <c r="I4841" s="113">
        <f>'22'!F60</f>
        <v>0</v>
      </c>
    </row>
    <row r="4842" spans="2:9" ht="12.75">
      <c r="B4842" s="114" t="str">
        <f>INDEX(SUM!D:D,MATCH(SUM!$F$3,SUM!B:B,0),0)</f>
        <v>P085</v>
      </c>
      <c r="E4842" s="116">
        <v>2020</v>
      </c>
      <c r="F4842" s="112" t="s">
        <v>11008</v>
      </c>
      <c r="G4842" s="117" t="s">
        <v>16048</v>
      </c>
      <c r="H4842" s="114" t="s">
        <v>6736</v>
      </c>
      <c r="I4842" s="113">
        <f>'22'!F61</f>
        <v>0</v>
      </c>
    </row>
    <row r="4843" spans="2:9" ht="12.75">
      <c r="B4843" s="114" t="str">
        <f>INDEX(SUM!D:D,MATCH(SUM!$F$3,SUM!B:B,0),0)</f>
        <v>P085</v>
      </c>
      <c r="E4843" s="116">
        <v>2020</v>
      </c>
      <c r="F4843" s="112" t="s">
        <v>11009</v>
      </c>
      <c r="G4843" s="117" t="s">
        <v>16049</v>
      </c>
      <c r="H4843" s="114" t="s">
        <v>6736</v>
      </c>
      <c r="I4843" s="113">
        <f>'22'!F62</f>
        <v>0</v>
      </c>
    </row>
    <row r="4844" spans="2:9" ht="12.75">
      <c r="B4844" s="114" t="str">
        <f>INDEX(SUM!D:D,MATCH(SUM!$F$3,SUM!B:B,0),0)</f>
        <v>P085</v>
      </c>
      <c r="E4844" s="116">
        <v>2020</v>
      </c>
      <c r="F4844" s="112" t="s">
        <v>11010</v>
      </c>
      <c r="G4844" s="117" t="s">
        <v>16050</v>
      </c>
      <c r="H4844" s="114" t="s">
        <v>6736</v>
      </c>
      <c r="I4844" s="113">
        <f>'22'!F63</f>
        <v>0</v>
      </c>
    </row>
    <row r="4845" spans="2:9" ht="12.75">
      <c r="B4845" s="114" t="str">
        <f>INDEX(SUM!D:D,MATCH(SUM!$F$3,SUM!B:B,0),0)</f>
        <v>P085</v>
      </c>
      <c r="E4845" s="116">
        <v>2020</v>
      </c>
      <c r="F4845" s="112" t="s">
        <v>11011</v>
      </c>
      <c r="G4845" s="117" t="s">
        <v>16051</v>
      </c>
      <c r="H4845" s="114" t="s">
        <v>6736</v>
      </c>
      <c r="I4845" s="113">
        <f>'22'!F64</f>
        <v>0</v>
      </c>
    </row>
    <row r="4846" spans="2:9" ht="12.75">
      <c r="B4846" s="114" t="str">
        <f>INDEX(SUM!D:D,MATCH(SUM!$F$3,SUM!B:B,0),0)</f>
        <v>P085</v>
      </c>
      <c r="E4846" s="116">
        <v>2020</v>
      </c>
      <c r="F4846" s="112" t="s">
        <v>11012</v>
      </c>
      <c r="G4846" s="117" t="s">
        <v>16052</v>
      </c>
      <c r="H4846" s="114" t="s">
        <v>6736</v>
      </c>
      <c r="I4846" s="113">
        <f>'22'!F65</f>
        <v>0</v>
      </c>
    </row>
    <row r="4847" spans="2:9" ht="12.75">
      <c r="B4847" s="114" t="str">
        <f>INDEX(SUM!D:D,MATCH(SUM!$F$3,SUM!B:B,0),0)</f>
        <v>P085</v>
      </c>
      <c r="E4847" s="116">
        <v>2020</v>
      </c>
      <c r="F4847" s="112" t="s">
        <v>11013</v>
      </c>
      <c r="G4847" s="117" t="s">
        <v>16053</v>
      </c>
      <c r="H4847" s="114" t="s">
        <v>6736</v>
      </c>
      <c r="I4847" s="113">
        <f>'22'!F66</f>
        <v>0</v>
      </c>
    </row>
    <row r="4848" spans="2:9" ht="12.75">
      <c r="B4848" s="114" t="str">
        <f>INDEX(SUM!D:D,MATCH(SUM!$F$3,SUM!B:B,0),0)</f>
        <v>P085</v>
      </c>
      <c r="E4848" s="116">
        <v>2020</v>
      </c>
      <c r="F4848" s="112" t="s">
        <v>11014</v>
      </c>
      <c r="G4848" s="117" t="s">
        <v>16054</v>
      </c>
      <c r="H4848" s="114" t="s">
        <v>6736</v>
      </c>
      <c r="I4848" s="113">
        <f>'22'!F67</f>
        <v>0</v>
      </c>
    </row>
    <row r="4849" spans="2:9" ht="12.75">
      <c r="B4849" s="114" t="str">
        <f>INDEX(SUM!D:D,MATCH(SUM!$F$3,SUM!B:B,0),0)</f>
        <v>P085</v>
      </c>
      <c r="E4849" s="116">
        <v>2020</v>
      </c>
      <c r="F4849" s="112" t="s">
        <v>11015</v>
      </c>
      <c r="G4849" s="117" t="s">
        <v>16055</v>
      </c>
      <c r="H4849" s="114" t="s">
        <v>6736</v>
      </c>
      <c r="I4849" s="113">
        <f>'22'!F68</f>
        <v>0</v>
      </c>
    </row>
    <row r="4850" spans="2:9" ht="12.75">
      <c r="B4850" s="114" t="str">
        <f>INDEX(SUM!D:D,MATCH(SUM!$F$3,SUM!B:B,0),0)</f>
        <v>P085</v>
      </c>
      <c r="E4850" s="116">
        <v>2020</v>
      </c>
      <c r="F4850" s="112" t="s">
        <v>11016</v>
      </c>
      <c r="G4850" s="117" t="s">
        <v>16056</v>
      </c>
      <c r="H4850" s="114" t="s">
        <v>6736</v>
      </c>
      <c r="I4850" s="113">
        <f>'22'!F69</f>
        <v>0</v>
      </c>
    </row>
    <row r="4851" spans="2:9" ht="12.75">
      <c r="B4851" s="114" t="str">
        <f>INDEX(SUM!D:D,MATCH(SUM!$F$3,SUM!B:B,0),0)</f>
        <v>P085</v>
      </c>
      <c r="E4851" s="116">
        <v>2020</v>
      </c>
      <c r="F4851" s="112" t="s">
        <v>11017</v>
      </c>
      <c r="G4851" s="117" t="s">
        <v>16057</v>
      </c>
      <c r="H4851" s="114" t="s">
        <v>6736</v>
      </c>
      <c r="I4851" s="113">
        <f>'22'!F70</f>
        <v>0</v>
      </c>
    </row>
    <row r="4852" spans="2:9" ht="12.75">
      <c r="B4852" s="114" t="str">
        <f>INDEX(SUM!D:D,MATCH(SUM!$F$3,SUM!B:B,0),0)</f>
        <v>P085</v>
      </c>
      <c r="E4852" s="116">
        <v>2020</v>
      </c>
      <c r="F4852" s="112" t="s">
        <v>11018</v>
      </c>
      <c r="G4852" s="117" t="s">
        <v>16058</v>
      </c>
      <c r="H4852" s="114" t="s">
        <v>6736</v>
      </c>
      <c r="I4852" s="113">
        <f>'22'!F71</f>
        <v>0</v>
      </c>
    </row>
    <row r="4853" spans="2:9" ht="12.75">
      <c r="B4853" s="114" t="str">
        <f>INDEX(SUM!D:D,MATCH(SUM!$F$3,SUM!B:B,0),0)</f>
        <v>P085</v>
      </c>
      <c r="E4853" s="116">
        <v>2020</v>
      </c>
      <c r="F4853" s="112" t="s">
        <v>11019</v>
      </c>
      <c r="G4853" s="117" t="s">
        <v>16059</v>
      </c>
      <c r="H4853" s="114" t="s">
        <v>6736</v>
      </c>
      <c r="I4853" s="113">
        <f>'22'!F72</f>
        <v>0</v>
      </c>
    </row>
    <row r="4854" spans="2:9" ht="12.75">
      <c r="B4854" s="114" t="str">
        <f>INDEX(SUM!D:D,MATCH(SUM!$F$3,SUM!B:B,0),0)</f>
        <v>P085</v>
      </c>
      <c r="E4854" s="116">
        <v>2020</v>
      </c>
      <c r="F4854" s="112" t="s">
        <v>11020</v>
      </c>
      <c r="G4854" s="117" t="s">
        <v>16060</v>
      </c>
      <c r="H4854" s="114" t="s">
        <v>6736</v>
      </c>
      <c r="I4854" s="113">
        <f>'22'!F73</f>
        <v>0</v>
      </c>
    </row>
    <row r="4855" spans="2:9" ht="12.75">
      <c r="B4855" s="114" t="str">
        <f>INDEX(SUM!D:D,MATCH(SUM!$F$3,SUM!B:B,0),0)</f>
        <v>P085</v>
      </c>
      <c r="E4855" s="116">
        <v>2020</v>
      </c>
      <c r="F4855" s="112" t="s">
        <v>11021</v>
      </c>
      <c r="G4855" s="117" t="s">
        <v>16061</v>
      </c>
      <c r="H4855" s="114" t="s">
        <v>6736</v>
      </c>
      <c r="I4855" s="113">
        <f>'22'!F74</f>
        <v>0</v>
      </c>
    </row>
    <row r="4856" spans="2:9" ht="12.75">
      <c r="B4856" s="114" t="str">
        <f>INDEX(SUM!D:D,MATCH(SUM!$F$3,SUM!B:B,0),0)</f>
        <v>P085</v>
      </c>
      <c r="E4856" s="116">
        <v>2020</v>
      </c>
      <c r="F4856" s="112" t="s">
        <v>11022</v>
      </c>
      <c r="G4856" s="117" t="s">
        <v>16062</v>
      </c>
      <c r="H4856" s="114" t="s">
        <v>6736</v>
      </c>
      <c r="I4856" s="113">
        <f>'22'!F75</f>
        <v>0</v>
      </c>
    </row>
    <row r="4857" spans="2:9" ht="12.75">
      <c r="B4857" s="114" t="str">
        <f>INDEX(SUM!D:D,MATCH(SUM!$F$3,SUM!B:B,0),0)</f>
        <v>P085</v>
      </c>
      <c r="E4857" s="116">
        <v>2020</v>
      </c>
      <c r="F4857" s="112" t="s">
        <v>11023</v>
      </c>
      <c r="G4857" s="117" t="s">
        <v>16063</v>
      </c>
      <c r="H4857" s="114" t="s">
        <v>6736</v>
      </c>
      <c r="I4857" s="113">
        <f>'22'!F76</f>
        <v>0</v>
      </c>
    </row>
    <row r="4858" spans="2:9" ht="12.75">
      <c r="B4858" s="114" t="str">
        <f>INDEX(SUM!D:D,MATCH(SUM!$F$3,SUM!B:B,0),0)</f>
        <v>P085</v>
      </c>
      <c r="E4858" s="116">
        <v>2020</v>
      </c>
      <c r="F4858" s="112" t="s">
        <v>11024</v>
      </c>
      <c r="G4858" s="117" t="s">
        <v>16064</v>
      </c>
      <c r="H4858" s="114" t="s">
        <v>6736</v>
      </c>
      <c r="I4858" s="113">
        <f>'22'!F77</f>
        <v>0</v>
      </c>
    </row>
    <row r="4859" spans="2:9" ht="12.75">
      <c r="B4859" s="114" t="str">
        <f>INDEX(SUM!D:D,MATCH(SUM!$F$3,SUM!B:B,0),0)</f>
        <v>P085</v>
      </c>
      <c r="E4859" s="116">
        <v>2020</v>
      </c>
      <c r="F4859" s="112" t="s">
        <v>11025</v>
      </c>
      <c r="G4859" s="117" t="s">
        <v>16065</v>
      </c>
      <c r="H4859" s="114" t="s">
        <v>6736</v>
      </c>
      <c r="I4859" s="113">
        <f>'22'!F78</f>
        <v>0</v>
      </c>
    </row>
    <row r="4860" spans="2:9" ht="12.75">
      <c r="B4860" s="114" t="str">
        <f>INDEX(SUM!D:D,MATCH(SUM!$F$3,SUM!B:B,0),0)</f>
        <v>P085</v>
      </c>
      <c r="E4860" s="116">
        <v>2020</v>
      </c>
      <c r="F4860" s="112" t="s">
        <v>11026</v>
      </c>
      <c r="G4860" s="117" t="s">
        <v>16066</v>
      </c>
      <c r="H4860" s="114" t="s">
        <v>6736</v>
      </c>
      <c r="I4860" s="113">
        <f>'22'!F79</f>
        <v>0</v>
      </c>
    </row>
    <row r="4861" spans="2:9" ht="12.75">
      <c r="B4861" s="114" t="str">
        <f>INDEX(SUM!D:D,MATCH(SUM!$F$3,SUM!B:B,0),0)</f>
        <v>P085</v>
      </c>
      <c r="E4861" s="116">
        <v>2020</v>
      </c>
      <c r="F4861" s="112" t="s">
        <v>11027</v>
      </c>
      <c r="G4861" s="117" t="s">
        <v>16067</v>
      </c>
      <c r="H4861" s="114" t="s">
        <v>6736</v>
      </c>
      <c r="I4861" s="113">
        <f>'22'!F80</f>
        <v>0</v>
      </c>
    </row>
    <row r="4862" spans="2:9" ht="12.75">
      <c r="B4862" s="114" t="str">
        <f>INDEX(SUM!D:D,MATCH(SUM!$F$3,SUM!B:B,0),0)</f>
        <v>P085</v>
      </c>
      <c r="E4862" s="116">
        <v>2020</v>
      </c>
      <c r="F4862" s="112" t="s">
        <v>11028</v>
      </c>
      <c r="G4862" s="117" t="s">
        <v>16068</v>
      </c>
      <c r="H4862" s="114" t="s">
        <v>6736</v>
      </c>
      <c r="I4862" s="113">
        <f>'22'!F81</f>
        <v>0</v>
      </c>
    </row>
    <row r="4863" spans="2:9" ht="12.75">
      <c r="B4863" s="114" t="str">
        <f>INDEX(SUM!D:D,MATCH(SUM!$F$3,SUM!B:B,0),0)</f>
        <v>P085</v>
      </c>
      <c r="E4863" s="116">
        <v>2020</v>
      </c>
      <c r="F4863" s="112" t="s">
        <v>11029</v>
      </c>
      <c r="G4863" s="117" t="s">
        <v>16069</v>
      </c>
      <c r="H4863" s="114" t="s">
        <v>6736</v>
      </c>
      <c r="I4863" s="113">
        <f>'22'!F82</f>
        <v>0</v>
      </c>
    </row>
    <row r="4864" spans="2:9" ht="12.75">
      <c r="B4864" s="114" t="str">
        <f>INDEX(SUM!D:D,MATCH(SUM!$F$3,SUM!B:B,0),0)</f>
        <v>P085</v>
      </c>
      <c r="E4864" s="116">
        <v>2020</v>
      </c>
      <c r="F4864" s="112" t="s">
        <v>11030</v>
      </c>
      <c r="G4864" s="117" t="s">
        <v>16070</v>
      </c>
      <c r="H4864" s="114" t="s">
        <v>6736</v>
      </c>
      <c r="I4864" s="113">
        <f>'22'!F83</f>
        <v>0</v>
      </c>
    </row>
    <row r="4865" spans="2:9" ht="12.75">
      <c r="B4865" s="114" t="str">
        <f>INDEX(SUM!D:D,MATCH(SUM!$F$3,SUM!B:B,0),0)</f>
        <v>P085</v>
      </c>
      <c r="E4865" s="116">
        <v>2020</v>
      </c>
      <c r="F4865" s="112" t="s">
        <v>11031</v>
      </c>
      <c r="G4865" s="117" t="s">
        <v>16071</v>
      </c>
      <c r="H4865" s="114" t="s">
        <v>6736</v>
      </c>
      <c r="I4865" s="113">
        <f>'22'!F84</f>
        <v>0</v>
      </c>
    </row>
    <row r="4866" spans="2:9" ht="12.75">
      <c r="B4866" s="114" t="str">
        <f>INDEX(SUM!D:D,MATCH(SUM!$F$3,SUM!B:B,0),0)</f>
        <v>P085</v>
      </c>
      <c r="E4866" s="116">
        <v>2020</v>
      </c>
      <c r="F4866" s="112" t="s">
        <v>11032</v>
      </c>
      <c r="G4866" s="117" t="s">
        <v>16072</v>
      </c>
      <c r="H4866" s="114" t="s">
        <v>6736</v>
      </c>
      <c r="I4866" s="113">
        <f>'22'!F85</f>
        <v>0</v>
      </c>
    </row>
    <row r="4867" spans="2:9" ht="12.75">
      <c r="B4867" s="114" t="str">
        <f>INDEX(SUM!D:D,MATCH(SUM!$F$3,SUM!B:B,0),0)</f>
        <v>P085</v>
      </c>
      <c r="E4867" s="116">
        <v>2020</v>
      </c>
      <c r="F4867" s="112" t="s">
        <v>11033</v>
      </c>
      <c r="G4867" s="117" t="s">
        <v>16073</v>
      </c>
      <c r="H4867" s="114" t="s">
        <v>6736</v>
      </c>
      <c r="I4867" s="113">
        <f>'22'!F86</f>
        <v>0</v>
      </c>
    </row>
    <row r="4868" spans="2:9" ht="12.75">
      <c r="B4868" s="114" t="str">
        <f>INDEX(SUM!D:D,MATCH(SUM!$F$3,SUM!B:B,0),0)</f>
        <v>P085</v>
      </c>
      <c r="E4868" s="116">
        <v>2020</v>
      </c>
      <c r="F4868" s="112" t="s">
        <v>11034</v>
      </c>
      <c r="G4868" s="117" t="s">
        <v>16074</v>
      </c>
      <c r="H4868" s="114" t="s">
        <v>6736</v>
      </c>
      <c r="I4868" s="113">
        <f>'22'!F87</f>
        <v>0</v>
      </c>
    </row>
    <row r="4869" spans="2:9" ht="12.75">
      <c r="B4869" s="114" t="str">
        <f>INDEX(SUM!D:D,MATCH(SUM!$F$3,SUM!B:B,0),0)</f>
        <v>P085</v>
      </c>
      <c r="E4869" s="116">
        <v>2020</v>
      </c>
      <c r="F4869" s="112" t="s">
        <v>11035</v>
      </c>
      <c r="G4869" s="117" t="s">
        <v>16075</v>
      </c>
      <c r="H4869" s="114" t="s">
        <v>6736</v>
      </c>
      <c r="I4869" s="113">
        <f>'22'!F88</f>
        <v>0</v>
      </c>
    </row>
    <row r="4870" spans="2:9" ht="12.75">
      <c r="B4870" s="114" t="str">
        <f>INDEX(SUM!D:D,MATCH(SUM!$F$3,SUM!B:B,0),0)</f>
        <v>P085</v>
      </c>
      <c r="E4870" s="116">
        <v>2020</v>
      </c>
      <c r="F4870" s="112" t="s">
        <v>11036</v>
      </c>
      <c r="G4870" s="117" t="s">
        <v>16076</v>
      </c>
      <c r="H4870" s="114" t="s">
        <v>6736</v>
      </c>
      <c r="I4870" s="113">
        <f>'22'!F89</f>
        <v>0</v>
      </c>
    </row>
    <row r="4871" spans="2:9" ht="12.75">
      <c r="B4871" s="114" t="str">
        <f>INDEX(SUM!D:D,MATCH(SUM!$F$3,SUM!B:B,0),0)</f>
        <v>P085</v>
      </c>
      <c r="E4871" s="116">
        <v>2020</v>
      </c>
      <c r="F4871" s="112" t="s">
        <v>11037</v>
      </c>
      <c r="G4871" s="117" t="s">
        <v>16077</v>
      </c>
      <c r="H4871" s="114" t="s">
        <v>6736</v>
      </c>
      <c r="I4871" s="113">
        <f>'22'!F90</f>
        <v>0</v>
      </c>
    </row>
    <row r="4872" spans="2:9" ht="12.75">
      <c r="B4872" s="114" t="str">
        <f>INDEX(SUM!D:D,MATCH(SUM!$F$3,SUM!B:B,0),0)</f>
        <v>P085</v>
      </c>
      <c r="E4872" s="116">
        <v>2020</v>
      </c>
      <c r="F4872" s="112" t="s">
        <v>11038</v>
      </c>
      <c r="G4872" s="117" t="s">
        <v>16078</v>
      </c>
      <c r="H4872" s="114" t="s">
        <v>6736</v>
      </c>
      <c r="I4872" s="113">
        <f>'22'!F91</f>
        <v>0</v>
      </c>
    </row>
    <row r="4873" spans="2:9" ht="12.75">
      <c r="B4873" s="114" t="str">
        <f>INDEX(SUM!D:D,MATCH(SUM!$F$3,SUM!B:B,0),0)</f>
        <v>P085</v>
      </c>
      <c r="E4873" s="116">
        <v>2020</v>
      </c>
      <c r="F4873" s="112" t="s">
        <v>11039</v>
      </c>
      <c r="G4873" s="117" t="s">
        <v>16079</v>
      </c>
      <c r="H4873" s="114" t="s">
        <v>6736</v>
      </c>
      <c r="I4873" s="113">
        <f>'22'!F92</f>
        <v>0</v>
      </c>
    </row>
    <row r="4874" spans="2:9" ht="12.75">
      <c r="B4874" s="114" t="str">
        <f>INDEX(SUM!D:D,MATCH(SUM!$F$3,SUM!B:B,0),0)</f>
        <v>P085</v>
      </c>
      <c r="E4874" s="116">
        <v>2020</v>
      </c>
      <c r="F4874" s="112" t="s">
        <v>11040</v>
      </c>
      <c r="G4874" s="117" t="s">
        <v>16080</v>
      </c>
      <c r="H4874" s="114" t="s">
        <v>6736</v>
      </c>
      <c r="I4874" s="113">
        <f>'22'!F93</f>
        <v>0</v>
      </c>
    </row>
    <row r="4875" spans="2:9" ht="12.75">
      <c r="B4875" s="114" t="str">
        <f>INDEX(SUM!D:D,MATCH(SUM!$F$3,SUM!B:B,0),0)</f>
        <v>P085</v>
      </c>
      <c r="E4875" s="116">
        <v>2020</v>
      </c>
      <c r="F4875" s="112" t="s">
        <v>11041</v>
      </c>
      <c r="G4875" s="117" t="s">
        <v>16081</v>
      </c>
      <c r="H4875" s="114" t="s">
        <v>6736</v>
      </c>
      <c r="I4875" s="113">
        <f>'22'!F94</f>
        <v>0</v>
      </c>
    </row>
    <row r="4876" spans="2:9" ht="12.75">
      <c r="B4876" s="114" t="str">
        <f>INDEX(SUM!D:D,MATCH(SUM!$F$3,SUM!B:B,0),0)</f>
        <v>P085</v>
      </c>
      <c r="E4876" s="116">
        <v>2020</v>
      </c>
      <c r="F4876" s="112" t="s">
        <v>11042</v>
      </c>
      <c r="G4876" s="117" t="s">
        <v>16082</v>
      </c>
      <c r="H4876" s="114" t="s">
        <v>6736</v>
      </c>
      <c r="I4876" s="113">
        <f>'22'!F95</f>
        <v>0</v>
      </c>
    </row>
    <row r="4877" spans="2:9" ht="12.75">
      <c r="B4877" s="114" t="str">
        <f>INDEX(SUM!D:D,MATCH(SUM!$F$3,SUM!B:B,0),0)</f>
        <v>P085</v>
      </c>
      <c r="E4877" s="116">
        <v>2020</v>
      </c>
      <c r="F4877" s="112" t="s">
        <v>11043</v>
      </c>
      <c r="G4877" s="117" t="s">
        <v>16083</v>
      </c>
      <c r="H4877" s="114" t="s">
        <v>6736</v>
      </c>
      <c r="I4877" s="113">
        <f>'22'!F96</f>
        <v>0</v>
      </c>
    </row>
    <row r="4878" spans="2:9" ht="12.75">
      <c r="B4878" s="114" t="str">
        <f>INDEX(SUM!D:D,MATCH(SUM!$F$3,SUM!B:B,0),0)</f>
        <v>P085</v>
      </c>
      <c r="E4878" s="116">
        <v>2020</v>
      </c>
      <c r="F4878" s="112" t="s">
        <v>11044</v>
      </c>
      <c r="G4878" s="117" t="s">
        <v>16084</v>
      </c>
      <c r="H4878" s="114" t="s">
        <v>6736</v>
      </c>
      <c r="I4878" s="113">
        <f>'22'!F97</f>
        <v>0</v>
      </c>
    </row>
    <row r="4879" spans="2:9" ht="12.75">
      <c r="B4879" s="114" t="str">
        <f>INDEX(SUM!D:D,MATCH(SUM!$F$3,SUM!B:B,0),0)</f>
        <v>P085</v>
      </c>
      <c r="E4879" s="116">
        <v>2020</v>
      </c>
      <c r="F4879" s="112" t="s">
        <v>11045</v>
      </c>
      <c r="G4879" s="117" t="s">
        <v>16085</v>
      </c>
      <c r="H4879" s="114" t="s">
        <v>6736</v>
      </c>
      <c r="I4879" s="113">
        <f>'22'!F98</f>
        <v>0</v>
      </c>
    </row>
    <row r="4880" spans="2:9" ht="12.75">
      <c r="B4880" s="114" t="str">
        <f>INDEX(SUM!D:D,MATCH(SUM!$F$3,SUM!B:B,0),0)</f>
        <v>P085</v>
      </c>
      <c r="E4880" s="116">
        <v>2020</v>
      </c>
      <c r="F4880" s="112" t="s">
        <v>11046</v>
      </c>
      <c r="G4880" s="117" t="s">
        <v>16086</v>
      </c>
      <c r="H4880" s="114" t="s">
        <v>6736</v>
      </c>
      <c r="I4880" s="113">
        <f>'22'!F99</f>
        <v>0</v>
      </c>
    </row>
    <row r="4881" spans="2:9" ht="12.75">
      <c r="B4881" s="114" t="str">
        <f>INDEX(SUM!D:D,MATCH(SUM!$F$3,SUM!B:B,0),0)</f>
        <v>P085</v>
      </c>
      <c r="E4881" s="116">
        <v>2020</v>
      </c>
      <c r="F4881" s="112" t="s">
        <v>11047</v>
      </c>
      <c r="G4881" s="117" t="s">
        <v>16087</v>
      </c>
      <c r="H4881" s="114" t="s">
        <v>6736</v>
      </c>
      <c r="I4881" s="113">
        <f>'22'!F100</f>
        <v>0</v>
      </c>
    </row>
    <row r="4882" spans="2:9" ht="12.75">
      <c r="B4882" s="114" t="str">
        <f>INDEX(SUM!D:D,MATCH(SUM!$F$3,SUM!B:B,0),0)</f>
        <v>P085</v>
      </c>
      <c r="E4882" s="116">
        <v>2020</v>
      </c>
      <c r="F4882" s="112" t="s">
        <v>11048</v>
      </c>
      <c r="G4882" s="117" t="s">
        <v>16088</v>
      </c>
      <c r="H4882" s="114" t="s">
        <v>6737</v>
      </c>
      <c r="I4882" s="113">
        <f>'22'!G11</f>
        <v>5</v>
      </c>
    </row>
    <row r="4883" spans="2:9" ht="12.75">
      <c r="B4883" s="114" t="str">
        <f>INDEX(SUM!D:D,MATCH(SUM!$F$3,SUM!B:B,0),0)</f>
        <v>P085</v>
      </c>
      <c r="E4883" s="116">
        <v>2020</v>
      </c>
      <c r="F4883" s="112" t="s">
        <v>11049</v>
      </c>
      <c r="G4883" s="117" t="s">
        <v>16089</v>
      </c>
      <c r="H4883" s="114" t="s">
        <v>6737</v>
      </c>
      <c r="I4883" s="113">
        <f>'22'!G12</f>
        <v>0</v>
      </c>
    </row>
    <row r="4884" spans="2:9" ht="12.75">
      <c r="B4884" s="114" t="str">
        <f>INDEX(SUM!D:D,MATCH(SUM!$F$3,SUM!B:B,0),0)</f>
        <v>P085</v>
      </c>
      <c r="E4884" s="116">
        <v>2020</v>
      </c>
      <c r="F4884" s="112" t="s">
        <v>11050</v>
      </c>
      <c r="G4884" s="117" t="s">
        <v>16090</v>
      </c>
      <c r="H4884" s="114" t="s">
        <v>6737</v>
      </c>
      <c r="I4884" s="113">
        <f>'22'!G13</f>
        <v>0</v>
      </c>
    </row>
    <row r="4885" spans="2:9" ht="12.75">
      <c r="B4885" s="114" t="str">
        <f>INDEX(SUM!D:D,MATCH(SUM!$F$3,SUM!B:B,0),0)</f>
        <v>P085</v>
      </c>
      <c r="E4885" s="116">
        <v>2020</v>
      </c>
      <c r="F4885" s="112" t="s">
        <v>11051</v>
      </c>
      <c r="G4885" s="117" t="s">
        <v>16091</v>
      </c>
      <c r="H4885" s="114" t="s">
        <v>6737</v>
      </c>
      <c r="I4885" s="113">
        <f>'22'!G14</f>
        <v>0</v>
      </c>
    </row>
    <row r="4886" spans="2:9" ht="12.75">
      <c r="B4886" s="114" t="str">
        <f>INDEX(SUM!D:D,MATCH(SUM!$F$3,SUM!B:B,0),0)</f>
        <v>P085</v>
      </c>
      <c r="E4886" s="116">
        <v>2020</v>
      </c>
      <c r="F4886" s="112" t="s">
        <v>11052</v>
      </c>
      <c r="G4886" s="117" t="s">
        <v>16092</v>
      </c>
      <c r="H4886" s="114" t="s">
        <v>6737</v>
      </c>
      <c r="I4886" s="113">
        <f>'22'!G15</f>
        <v>0</v>
      </c>
    </row>
    <row r="4887" spans="2:9" ht="12.75">
      <c r="B4887" s="114" t="str">
        <f>INDEX(SUM!D:D,MATCH(SUM!$F$3,SUM!B:B,0),0)</f>
        <v>P085</v>
      </c>
      <c r="E4887" s="116">
        <v>2020</v>
      </c>
      <c r="F4887" s="112" t="s">
        <v>11053</v>
      </c>
      <c r="G4887" s="117" t="s">
        <v>16093</v>
      </c>
      <c r="H4887" s="114" t="s">
        <v>6737</v>
      </c>
      <c r="I4887" s="113">
        <f>'22'!G16</f>
        <v>0</v>
      </c>
    </row>
    <row r="4888" spans="2:9" ht="12.75">
      <c r="B4888" s="114" t="str">
        <f>INDEX(SUM!D:D,MATCH(SUM!$F$3,SUM!B:B,0),0)</f>
        <v>P085</v>
      </c>
      <c r="E4888" s="116">
        <v>2020</v>
      </c>
      <c r="F4888" s="112" t="s">
        <v>11054</v>
      </c>
      <c r="G4888" s="117" t="s">
        <v>16094</v>
      </c>
      <c r="H4888" s="114" t="s">
        <v>6737</v>
      </c>
      <c r="I4888" s="113">
        <f>'22'!G17</f>
        <v>0</v>
      </c>
    </row>
    <row r="4889" spans="2:9" ht="12.75">
      <c r="B4889" s="114" t="str">
        <f>INDEX(SUM!D:D,MATCH(SUM!$F$3,SUM!B:B,0),0)</f>
        <v>P085</v>
      </c>
      <c r="E4889" s="116">
        <v>2020</v>
      </c>
      <c r="F4889" s="112" t="s">
        <v>11055</v>
      </c>
      <c r="G4889" s="117" t="s">
        <v>16095</v>
      </c>
      <c r="H4889" s="114" t="s">
        <v>6737</v>
      </c>
      <c r="I4889" s="113">
        <f>'22'!G18</f>
        <v>0</v>
      </c>
    </row>
    <row r="4890" spans="2:9" ht="12.75">
      <c r="B4890" s="114" t="str">
        <f>INDEX(SUM!D:D,MATCH(SUM!$F$3,SUM!B:B,0),0)</f>
        <v>P085</v>
      </c>
      <c r="E4890" s="116">
        <v>2020</v>
      </c>
      <c r="F4890" s="112" t="s">
        <v>11056</v>
      </c>
      <c r="G4890" s="117" t="s">
        <v>16096</v>
      </c>
      <c r="H4890" s="114" t="s">
        <v>6737</v>
      </c>
      <c r="I4890" s="113">
        <f>'22'!G19</f>
        <v>0</v>
      </c>
    </row>
    <row r="4891" spans="2:9" ht="12.75">
      <c r="B4891" s="114" t="str">
        <f>INDEX(SUM!D:D,MATCH(SUM!$F$3,SUM!B:B,0),0)</f>
        <v>P085</v>
      </c>
      <c r="E4891" s="116">
        <v>2020</v>
      </c>
      <c r="F4891" s="112" t="s">
        <v>11057</v>
      </c>
      <c r="G4891" s="117" t="s">
        <v>16097</v>
      </c>
      <c r="H4891" s="114" t="s">
        <v>6737</v>
      </c>
      <c r="I4891" s="113">
        <f>'22'!G20</f>
        <v>0</v>
      </c>
    </row>
    <row r="4892" spans="2:9" ht="12.75">
      <c r="B4892" s="114" t="str">
        <f>INDEX(SUM!D:D,MATCH(SUM!$F$3,SUM!B:B,0),0)</f>
        <v>P085</v>
      </c>
      <c r="E4892" s="116">
        <v>2020</v>
      </c>
      <c r="F4892" s="112" t="s">
        <v>11058</v>
      </c>
      <c r="G4892" s="117" t="s">
        <v>16098</v>
      </c>
      <c r="H4892" s="114" t="s">
        <v>6737</v>
      </c>
      <c r="I4892" s="113">
        <f>'22'!G21</f>
        <v>0</v>
      </c>
    </row>
    <row r="4893" spans="2:9" ht="12.75">
      <c r="B4893" s="114" t="str">
        <f>INDEX(SUM!D:D,MATCH(SUM!$F$3,SUM!B:B,0),0)</f>
        <v>P085</v>
      </c>
      <c r="E4893" s="116">
        <v>2020</v>
      </c>
      <c r="F4893" s="112" t="s">
        <v>11059</v>
      </c>
      <c r="G4893" s="117" t="s">
        <v>16099</v>
      </c>
      <c r="H4893" s="114" t="s">
        <v>6737</v>
      </c>
      <c r="I4893" s="113">
        <f>'22'!G22</f>
        <v>2</v>
      </c>
    </row>
    <row r="4894" spans="2:9" ht="12.75">
      <c r="B4894" s="114" t="str">
        <f>INDEX(SUM!D:D,MATCH(SUM!$F$3,SUM!B:B,0),0)</f>
        <v>P085</v>
      </c>
      <c r="E4894" s="116">
        <v>2020</v>
      </c>
      <c r="F4894" s="112" t="s">
        <v>11060</v>
      </c>
      <c r="G4894" s="117" t="s">
        <v>16100</v>
      </c>
      <c r="H4894" s="114" t="s">
        <v>6737</v>
      </c>
      <c r="I4894" s="113">
        <f>'22'!G23</f>
        <v>0</v>
      </c>
    </row>
    <row r="4895" spans="2:9" ht="12.75">
      <c r="B4895" s="114" t="str">
        <f>INDEX(SUM!D:D,MATCH(SUM!$F$3,SUM!B:B,0),0)</f>
        <v>P085</v>
      </c>
      <c r="E4895" s="116">
        <v>2020</v>
      </c>
      <c r="F4895" s="112" t="s">
        <v>11061</v>
      </c>
      <c r="G4895" s="117" t="s">
        <v>16101</v>
      </c>
      <c r="H4895" s="114" t="s">
        <v>6737</v>
      </c>
      <c r="I4895" s="113">
        <f>'22'!G24</f>
        <v>0</v>
      </c>
    </row>
    <row r="4896" spans="2:9" ht="12.75">
      <c r="B4896" s="114" t="str">
        <f>INDEX(SUM!D:D,MATCH(SUM!$F$3,SUM!B:B,0),0)</f>
        <v>P085</v>
      </c>
      <c r="E4896" s="116">
        <v>2020</v>
      </c>
      <c r="F4896" s="112" t="s">
        <v>11062</v>
      </c>
      <c r="G4896" s="117" t="s">
        <v>16102</v>
      </c>
      <c r="H4896" s="114" t="s">
        <v>6737</v>
      </c>
      <c r="I4896" s="113">
        <f>'22'!G25</f>
        <v>0</v>
      </c>
    </row>
    <row r="4897" spans="2:9" ht="12.75">
      <c r="B4897" s="114" t="str">
        <f>INDEX(SUM!D:D,MATCH(SUM!$F$3,SUM!B:B,0),0)</f>
        <v>P085</v>
      </c>
      <c r="E4897" s="116">
        <v>2020</v>
      </c>
      <c r="F4897" s="112" t="s">
        <v>11063</v>
      </c>
      <c r="G4897" s="117" t="s">
        <v>16103</v>
      </c>
      <c r="H4897" s="114" t="s">
        <v>6737</v>
      </c>
      <c r="I4897" s="113">
        <f>'22'!G26</f>
        <v>0</v>
      </c>
    </row>
    <row r="4898" spans="2:9" ht="12.75">
      <c r="B4898" s="114" t="str">
        <f>INDEX(SUM!D:D,MATCH(SUM!$F$3,SUM!B:B,0),0)</f>
        <v>P085</v>
      </c>
      <c r="E4898" s="116">
        <v>2020</v>
      </c>
      <c r="F4898" s="112" t="s">
        <v>11064</v>
      </c>
      <c r="G4898" s="117" t="s">
        <v>16104</v>
      </c>
      <c r="H4898" s="114" t="s">
        <v>6737</v>
      </c>
      <c r="I4898" s="113">
        <f>'22'!G27</f>
        <v>0</v>
      </c>
    </row>
    <row r="4899" spans="2:9" ht="12.75">
      <c r="B4899" s="114" t="str">
        <f>INDEX(SUM!D:D,MATCH(SUM!$F$3,SUM!B:B,0),0)</f>
        <v>P085</v>
      </c>
      <c r="E4899" s="116">
        <v>2020</v>
      </c>
      <c r="F4899" s="112" t="s">
        <v>11065</v>
      </c>
      <c r="G4899" s="117" t="s">
        <v>16105</v>
      </c>
      <c r="H4899" s="114" t="s">
        <v>6737</v>
      </c>
      <c r="I4899" s="113">
        <f>'22'!G28</f>
        <v>0</v>
      </c>
    </row>
    <row r="4900" spans="2:9" ht="12.75">
      <c r="B4900" s="114" t="str">
        <f>INDEX(SUM!D:D,MATCH(SUM!$F$3,SUM!B:B,0),0)</f>
        <v>P085</v>
      </c>
      <c r="E4900" s="116">
        <v>2020</v>
      </c>
      <c r="F4900" s="112" t="s">
        <v>11066</v>
      </c>
      <c r="G4900" s="117" t="s">
        <v>16106</v>
      </c>
      <c r="H4900" s="114" t="s">
        <v>6737</v>
      </c>
      <c r="I4900" s="113">
        <f>'22'!G29</f>
        <v>0</v>
      </c>
    </row>
    <row r="4901" spans="2:9" ht="12.75">
      <c r="B4901" s="114" t="str">
        <f>INDEX(SUM!D:D,MATCH(SUM!$F$3,SUM!B:B,0),0)</f>
        <v>P085</v>
      </c>
      <c r="E4901" s="116">
        <v>2020</v>
      </c>
      <c r="F4901" s="112" t="s">
        <v>11067</v>
      </c>
      <c r="G4901" s="117" t="s">
        <v>16107</v>
      </c>
      <c r="H4901" s="114" t="s">
        <v>6737</v>
      </c>
      <c r="I4901" s="113">
        <f>'22'!G30</f>
        <v>0</v>
      </c>
    </row>
    <row r="4902" spans="2:9" ht="12.75">
      <c r="B4902" s="114" t="str">
        <f>INDEX(SUM!D:D,MATCH(SUM!$F$3,SUM!B:B,0),0)</f>
        <v>P085</v>
      </c>
      <c r="E4902" s="116">
        <v>2020</v>
      </c>
      <c r="F4902" s="112" t="s">
        <v>11068</v>
      </c>
      <c r="G4902" s="117" t="s">
        <v>16108</v>
      </c>
      <c r="H4902" s="114" t="s">
        <v>6737</v>
      </c>
      <c r="I4902" s="113">
        <f>'22'!G31</f>
        <v>0</v>
      </c>
    </row>
    <row r="4903" spans="2:9" ht="12.75">
      <c r="B4903" s="114" t="str">
        <f>INDEX(SUM!D:D,MATCH(SUM!$F$3,SUM!B:B,0),0)</f>
        <v>P085</v>
      </c>
      <c r="E4903" s="116">
        <v>2020</v>
      </c>
      <c r="F4903" s="112" t="s">
        <v>11069</v>
      </c>
      <c r="G4903" s="117" t="s">
        <v>16109</v>
      </c>
      <c r="H4903" s="114" t="s">
        <v>6737</v>
      </c>
      <c r="I4903" s="113">
        <f>'22'!G32</f>
        <v>0</v>
      </c>
    </row>
    <row r="4904" spans="2:9" ht="12.75">
      <c r="B4904" s="114" t="str">
        <f>INDEX(SUM!D:D,MATCH(SUM!$F$3,SUM!B:B,0),0)</f>
        <v>P085</v>
      </c>
      <c r="E4904" s="116">
        <v>2020</v>
      </c>
      <c r="F4904" s="112" t="s">
        <v>11070</v>
      </c>
      <c r="G4904" s="117" t="s">
        <v>16110</v>
      </c>
      <c r="H4904" s="114" t="s">
        <v>6737</v>
      </c>
      <c r="I4904" s="113">
        <f>'22'!G33</f>
        <v>0</v>
      </c>
    </row>
    <row r="4905" spans="2:9" ht="12.75">
      <c r="B4905" s="114" t="str">
        <f>INDEX(SUM!D:D,MATCH(SUM!$F$3,SUM!B:B,0),0)</f>
        <v>P085</v>
      </c>
      <c r="E4905" s="116">
        <v>2020</v>
      </c>
      <c r="F4905" s="112" t="s">
        <v>11071</v>
      </c>
      <c r="G4905" s="117" t="s">
        <v>16111</v>
      </c>
      <c r="H4905" s="114" t="s">
        <v>6737</v>
      </c>
      <c r="I4905" s="113">
        <f>'22'!G34</f>
        <v>0</v>
      </c>
    </row>
    <row r="4906" spans="2:9" ht="12.75">
      <c r="B4906" s="114" t="str">
        <f>INDEX(SUM!D:D,MATCH(SUM!$F$3,SUM!B:B,0),0)</f>
        <v>P085</v>
      </c>
      <c r="E4906" s="116">
        <v>2020</v>
      </c>
      <c r="F4906" s="112" t="s">
        <v>11072</v>
      </c>
      <c r="G4906" s="117" t="s">
        <v>16112</v>
      </c>
      <c r="H4906" s="114" t="s">
        <v>6737</v>
      </c>
      <c r="I4906" s="113">
        <f>'22'!G35</f>
        <v>0</v>
      </c>
    </row>
    <row r="4907" spans="2:9" ht="12.75">
      <c r="B4907" s="114" t="str">
        <f>INDEX(SUM!D:D,MATCH(SUM!$F$3,SUM!B:B,0),0)</f>
        <v>P085</v>
      </c>
      <c r="E4907" s="116">
        <v>2020</v>
      </c>
      <c r="F4907" s="112" t="s">
        <v>11073</v>
      </c>
      <c r="G4907" s="117" t="s">
        <v>16113</v>
      </c>
      <c r="H4907" s="114" t="s">
        <v>6737</v>
      </c>
      <c r="I4907" s="113">
        <f>'22'!G36</f>
        <v>0</v>
      </c>
    </row>
    <row r="4908" spans="2:9" ht="12.75">
      <c r="B4908" s="114" t="str">
        <f>INDEX(SUM!D:D,MATCH(SUM!$F$3,SUM!B:B,0),0)</f>
        <v>P085</v>
      </c>
      <c r="E4908" s="116">
        <v>2020</v>
      </c>
      <c r="F4908" s="112" t="s">
        <v>11074</v>
      </c>
      <c r="G4908" s="117" t="s">
        <v>16114</v>
      </c>
      <c r="H4908" s="114" t="s">
        <v>6737</v>
      </c>
      <c r="I4908" s="113">
        <f>'22'!G37</f>
        <v>0</v>
      </c>
    </row>
    <row r="4909" spans="2:9" ht="12.75">
      <c r="B4909" s="114" t="str">
        <f>INDEX(SUM!D:D,MATCH(SUM!$F$3,SUM!B:B,0),0)</f>
        <v>P085</v>
      </c>
      <c r="E4909" s="116">
        <v>2020</v>
      </c>
      <c r="F4909" s="112" t="s">
        <v>11075</v>
      </c>
      <c r="G4909" s="117" t="s">
        <v>16115</v>
      </c>
      <c r="H4909" s="114" t="s">
        <v>6737</v>
      </c>
      <c r="I4909" s="113">
        <f>'22'!G38</f>
        <v>0</v>
      </c>
    </row>
    <row r="4910" spans="2:9" ht="12.75">
      <c r="B4910" s="114" t="str">
        <f>INDEX(SUM!D:D,MATCH(SUM!$F$3,SUM!B:B,0),0)</f>
        <v>P085</v>
      </c>
      <c r="E4910" s="116">
        <v>2020</v>
      </c>
      <c r="F4910" s="112" t="s">
        <v>11076</v>
      </c>
      <c r="G4910" s="117" t="s">
        <v>16116</v>
      </c>
      <c r="H4910" s="114" t="s">
        <v>6737</v>
      </c>
      <c r="I4910" s="113">
        <f>'22'!G39</f>
        <v>0</v>
      </c>
    </row>
    <row r="4911" spans="2:9" ht="12.75">
      <c r="B4911" s="114" t="str">
        <f>INDEX(SUM!D:D,MATCH(SUM!$F$3,SUM!B:B,0),0)</f>
        <v>P085</v>
      </c>
      <c r="E4911" s="116">
        <v>2020</v>
      </c>
      <c r="F4911" s="112" t="s">
        <v>11077</v>
      </c>
      <c r="G4911" s="117" t="s">
        <v>16117</v>
      </c>
      <c r="H4911" s="114" t="s">
        <v>6737</v>
      </c>
      <c r="I4911" s="113">
        <f>'22'!G40</f>
        <v>0</v>
      </c>
    </row>
    <row r="4912" spans="2:9" ht="12.75">
      <c r="B4912" s="114" t="str">
        <f>INDEX(SUM!D:D,MATCH(SUM!$F$3,SUM!B:B,0),0)</f>
        <v>P085</v>
      </c>
      <c r="E4912" s="116">
        <v>2020</v>
      </c>
      <c r="F4912" s="112" t="s">
        <v>11078</v>
      </c>
      <c r="G4912" s="117" t="s">
        <v>16118</v>
      </c>
      <c r="H4912" s="114" t="s">
        <v>6737</v>
      </c>
      <c r="I4912" s="113">
        <f>'22'!G41</f>
        <v>0</v>
      </c>
    </row>
    <row r="4913" spans="2:9" ht="12.75">
      <c r="B4913" s="114" t="str">
        <f>INDEX(SUM!D:D,MATCH(SUM!$F$3,SUM!B:B,0),0)</f>
        <v>P085</v>
      </c>
      <c r="E4913" s="116">
        <v>2020</v>
      </c>
      <c r="F4913" s="112" t="s">
        <v>11079</v>
      </c>
      <c r="G4913" s="117" t="s">
        <v>16119</v>
      </c>
      <c r="H4913" s="114" t="s">
        <v>6737</v>
      </c>
      <c r="I4913" s="113">
        <f>'22'!G42</f>
        <v>0</v>
      </c>
    </row>
    <row r="4914" spans="2:9" ht="12.75">
      <c r="B4914" s="114" t="str">
        <f>INDEX(SUM!D:D,MATCH(SUM!$F$3,SUM!B:B,0),0)</f>
        <v>P085</v>
      </c>
      <c r="E4914" s="116">
        <v>2020</v>
      </c>
      <c r="F4914" s="112" t="s">
        <v>11080</v>
      </c>
      <c r="G4914" s="117" t="s">
        <v>16120</v>
      </c>
      <c r="H4914" s="114" t="s">
        <v>6737</v>
      </c>
      <c r="I4914" s="113">
        <f>'22'!G43</f>
        <v>0</v>
      </c>
    </row>
    <row r="4915" spans="2:9" ht="12.75">
      <c r="B4915" s="114" t="str">
        <f>INDEX(SUM!D:D,MATCH(SUM!$F$3,SUM!B:B,0),0)</f>
        <v>P085</v>
      </c>
      <c r="E4915" s="116">
        <v>2020</v>
      </c>
      <c r="F4915" s="112" t="s">
        <v>11081</v>
      </c>
      <c r="G4915" s="117" t="s">
        <v>16121</v>
      </c>
      <c r="H4915" s="114" t="s">
        <v>6737</v>
      </c>
      <c r="I4915" s="113">
        <f>'22'!G44</f>
        <v>0</v>
      </c>
    </row>
    <row r="4916" spans="2:9" ht="12.75">
      <c r="B4916" s="114" t="str">
        <f>INDEX(SUM!D:D,MATCH(SUM!$F$3,SUM!B:B,0),0)</f>
        <v>P085</v>
      </c>
      <c r="E4916" s="116">
        <v>2020</v>
      </c>
      <c r="F4916" s="112" t="s">
        <v>11082</v>
      </c>
      <c r="G4916" s="117" t="s">
        <v>16122</v>
      </c>
      <c r="H4916" s="114" t="s">
        <v>6737</v>
      </c>
      <c r="I4916" s="113">
        <f>'22'!G45</f>
        <v>0</v>
      </c>
    </row>
    <row r="4917" spans="2:9" ht="12.75">
      <c r="B4917" s="114" t="str">
        <f>INDEX(SUM!D:D,MATCH(SUM!$F$3,SUM!B:B,0),0)</f>
        <v>P085</v>
      </c>
      <c r="E4917" s="116">
        <v>2020</v>
      </c>
      <c r="F4917" s="112" t="s">
        <v>11083</v>
      </c>
      <c r="G4917" s="117" t="s">
        <v>16123</v>
      </c>
      <c r="H4917" s="114" t="s">
        <v>6737</v>
      </c>
      <c r="I4917" s="113">
        <f>'22'!G46</f>
        <v>0</v>
      </c>
    </row>
    <row r="4918" spans="2:9" ht="12.75">
      <c r="B4918" s="114" t="str">
        <f>INDEX(SUM!D:D,MATCH(SUM!$F$3,SUM!B:B,0),0)</f>
        <v>P085</v>
      </c>
      <c r="E4918" s="116">
        <v>2020</v>
      </c>
      <c r="F4918" s="112" t="s">
        <v>11084</v>
      </c>
      <c r="G4918" s="117" t="s">
        <v>16124</v>
      </c>
      <c r="H4918" s="114" t="s">
        <v>6737</v>
      </c>
      <c r="I4918" s="113">
        <f>'22'!G47</f>
        <v>0</v>
      </c>
    </row>
    <row r="4919" spans="2:9" ht="12.75">
      <c r="B4919" s="114" t="str">
        <f>INDEX(SUM!D:D,MATCH(SUM!$F$3,SUM!B:B,0),0)</f>
        <v>P085</v>
      </c>
      <c r="E4919" s="116">
        <v>2020</v>
      </c>
      <c r="F4919" s="112" t="s">
        <v>11085</v>
      </c>
      <c r="G4919" s="117" t="s">
        <v>16125</v>
      </c>
      <c r="H4919" s="114" t="s">
        <v>6737</v>
      </c>
      <c r="I4919" s="113">
        <f>'22'!G48</f>
        <v>0</v>
      </c>
    </row>
    <row r="4920" spans="2:9" ht="12.75">
      <c r="B4920" s="114" t="str">
        <f>INDEX(SUM!D:D,MATCH(SUM!$F$3,SUM!B:B,0),0)</f>
        <v>P085</v>
      </c>
      <c r="E4920" s="116">
        <v>2020</v>
      </c>
      <c r="F4920" s="112" t="s">
        <v>11086</v>
      </c>
      <c r="G4920" s="117" t="s">
        <v>16126</v>
      </c>
      <c r="H4920" s="114" t="s">
        <v>6737</v>
      </c>
      <c r="I4920" s="113">
        <f>'22'!G49</f>
        <v>0</v>
      </c>
    </row>
    <row r="4921" spans="2:9" ht="12.75">
      <c r="B4921" s="114" t="str">
        <f>INDEX(SUM!D:D,MATCH(SUM!$F$3,SUM!B:B,0),0)</f>
        <v>P085</v>
      </c>
      <c r="E4921" s="116">
        <v>2020</v>
      </c>
      <c r="F4921" s="112" t="s">
        <v>11087</v>
      </c>
      <c r="G4921" s="117" t="s">
        <v>16127</v>
      </c>
      <c r="H4921" s="114" t="s">
        <v>6737</v>
      </c>
      <c r="I4921" s="113">
        <f>'22'!G50</f>
        <v>0</v>
      </c>
    </row>
    <row r="4922" spans="2:9" ht="12.75">
      <c r="B4922" s="114" t="str">
        <f>INDEX(SUM!D:D,MATCH(SUM!$F$3,SUM!B:B,0),0)</f>
        <v>P085</v>
      </c>
      <c r="E4922" s="116">
        <v>2020</v>
      </c>
      <c r="F4922" s="112" t="s">
        <v>11088</v>
      </c>
      <c r="G4922" s="117" t="s">
        <v>16128</v>
      </c>
      <c r="H4922" s="114" t="s">
        <v>6737</v>
      </c>
      <c r="I4922" s="113">
        <f>'22'!G51</f>
        <v>0</v>
      </c>
    </row>
    <row r="4923" spans="2:9" ht="12.75">
      <c r="B4923" s="114" t="str">
        <f>INDEX(SUM!D:D,MATCH(SUM!$F$3,SUM!B:B,0),0)</f>
        <v>P085</v>
      </c>
      <c r="E4923" s="116">
        <v>2020</v>
      </c>
      <c r="F4923" s="112" t="s">
        <v>11089</v>
      </c>
      <c r="G4923" s="117" t="s">
        <v>16129</v>
      </c>
      <c r="H4923" s="114" t="s">
        <v>6737</v>
      </c>
      <c r="I4923" s="113">
        <f>'22'!G52</f>
        <v>0</v>
      </c>
    </row>
    <row r="4924" spans="2:9" ht="12.75">
      <c r="B4924" s="114" t="str">
        <f>INDEX(SUM!D:D,MATCH(SUM!$F$3,SUM!B:B,0),0)</f>
        <v>P085</v>
      </c>
      <c r="E4924" s="116">
        <v>2020</v>
      </c>
      <c r="F4924" s="112" t="s">
        <v>11090</v>
      </c>
      <c r="G4924" s="117" t="s">
        <v>16130</v>
      </c>
      <c r="H4924" s="114" t="s">
        <v>6737</v>
      </c>
      <c r="I4924" s="113">
        <f>'22'!G53</f>
        <v>0</v>
      </c>
    </row>
    <row r="4925" spans="2:9" ht="12.75">
      <c r="B4925" s="114" t="str">
        <f>INDEX(SUM!D:D,MATCH(SUM!$F$3,SUM!B:B,0),0)</f>
        <v>P085</v>
      </c>
      <c r="E4925" s="116">
        <v>2020</v>
      </c>
      <c r="F4925" s="112" t="s">
        <v>11091</v>
      </c>
      <c r="G4925" s="117" t="s">
        <v>16131</v>
      </c>
      <c r="H4925" s="114" t="s">
        <v>6737</v>
      </c>
      <c r="I4925" s="113">
        <f>'22'!G54</f>
        <v>0</v>
      </c>
    </row>
    <row r="4926" spans="2:9" ht="12.75">
      <c r="B4926" s="114" t="str">
        <f>INDEX(SUM!D:D,MATCH(SUM!$F$3,SUM!B:B,0),0)</f>
        <v>P085</v>
      </c>
      <c r="E4926" s="116">
        <v>2020</v>
      </c>
      <c r="F4926" s="112" t="s">
        <v>11092</v>
      </c>
      <c r="G4926" s="117" t="s">
        <v>16132</v>
      </c>
      <c r="H4926" s="114" t="s">
        <v>6737</v>
      </c>
      <c r="I4926" s="113">
        <f>'22'!G55</f>
        <v>0</v>
      </c>
    </row>
    <row r="4927" spans="2:9" ht="12.75">
      <c r="B4927" s="114" t="str">
        <f>INDEX(SUM!D:D,MATCH(SUM!$F$3,SUM!B:B,0),0)</f>
        <v>P085</v>
      </c>
      <c r="E4927" s="116">
        <v>2020</v>
      </c>
      <c r="F4927" s="112" t="s">
        <v>11093</v>
      </c>
      <c r="G4927" s="117" t="s">
        <v>16133</v>
      </c>
      <c r="H4927" s="114" t="s">
        <v>6737</v>
      </c>
      <c r="I4927" s="113">
        <f>'22'!G56</f>
        <v>0</v>
      </c>
    </row>
    <row r="4928" spans="2:9" ht="12.75">
      <c r="B4928" s="114" t="str">
        <f>INDEX(SUM!D:D,MATCH(SUM!$F$3,SUM!B:B,0),0)</f>
        <v>P085</v>
      </c>
      <c r="E4928" s="116">
        <v>2020</v>
      </c>
      <c r="F4928" s="112" t="s">
        <v>11094</v>
      </c>
      <c r="G4928" s="117" t="s">
        <v>16134</v>
      </c>
      <c r="H4928" s="114" t="s">
        <v>6737</v>
      </c>
      <c r="I4928" s="113">
        <f>'22'!G57</f>
        <v>0</v>
      </c>
    </row>
    <row r="4929" spans="2:9" ht="12.75">
      <c r="B4929" s="114" t="str">
        <f>INDEX(SUM!D:D,MATCH(SUM!$F$3,SUM!B:B,0),0)</f>
        <v>P085</v>
      </c>
      <c r="E4929" s="116">
        <v>2020</v>
      </c>
      <c r="F4929" s="112" t="s">
        <v>11095</v>
      </c>
      <c r="G4929" s="117" t="s">
        <v>16135</v>
      </c>
      <c r="H4929" s="114" t="s">
        <v>6737</v>
      </c>
      <c r="I4929" s="113">
        <f>'22'!G58</f>
        <v>0</v>
      </c>
    </row>
    <row r="4930" spans="2:9" ht="12.75">
      <c r="B4930" s="114" t="str">
        <f>INDEX(SUM!D:D,MATCH(SUM!$F$3,SUM!B:B,0),0)</f>
        <v>P085</v>
      </c>
      <c r="E4930" s="116">
        <v>2020</v>
      </c>
      <c r="F4930" s="112" t="s">
        <v>11096</v>
      </c>
      <c r="G4930" s="117" t="s">
        <v>16136</v>
      </c>
      <c r="H4930" s="114" t="s">
        <v>6737</v>
      </c>
      <c r="I4930" s="113">
        <f>'22'!G59</f>
        <v>0</v>
      </c>
    </row>
    <row r="4931" spans="2:9" ht="12.75">
      <c r="B4931" s="114" t="str">
        <f>INDEX(SUM!D:D,MATCH(SUM!$F$3,SUM!B:B,0),0)</f>
        <v>P085</v>
      </c>
      <c r="E4931" s="116">
        <v>2020</v>
      </c>
      <c r="F4931" s="112" t="s">
        <v>11097</v>
      </c>
      <c r="G4931" s="117" t="s">
        <v>16137</v>
      </c>
      <c r="H4931" s="114" t="s">
        <v>6737</v>
      </c>
      <c r="I4931" s="113">
        <f>'22'!G60</f>
        <v>0</v>
      </c>
    </row>
    <row r="4932" spans="2:9" ht="12.75">
      <c r="B4932" s="114" t="str">
        <f>INDEX(SUM!D:D,MATCH(SUM!$F$3,SUM!B:B,0),0)</f>
        <v>P085</v>
      </c>
      <c r="E4932" s="116">
        <v>2020</v>
      </c>
      <c r="F4932" s="112" t="s">
        <v>11098</v>
      </c>
      <c r="G4932" s="117" t="s">
        <v>16138</v>
      </c>
      <c r="H4932" s="114" t="s">
        <v>6737</v>
      </c>
      <c r="I4932" s="113">
        <f>'22'!G61</f>
        <v>0</v>
      </c>
    </row>
    <row r="4933" spans="2:9" ht="12.75">
      <c r="B4933" s="114" t="str">
        <f>INDEX(SUM!D:D,MATCH(SUM!$F$3,SUM!B:B,0),0)</f>
        <v>P085</v>
      </c>
      <c r="E4933" s="116">
        <v>2020</v>
      </c>
      <c r="F4933" s="112" t="s">
        <v>11099</v>
      </c>
      <c r="G4933" s="117" t="s">
        <v>16139</v>
      </c>
      <c r="H4933" s="114" t="s">
        <v>6737</v>
      </c>
      <c r="I4933" s="113">
        <f>'22'!G62</f>
        <v>0</v>
      </c>
    </row>
    <row r="4934" spans="2:9" ht="12.75">
      <c r="B4934" s="114" t="str">
        <f>INDEX(SUM!D:D,MATCH(SUM!$F$3,SUM!B:B,0),0)</f>
        <v>P085</v>
      </c>
      <c r="E4934" s="116">
        <v>2020</v>
      </c>
      <c r="F4934" s="112" t="s">
        <v>11100</v>
      </c>
      <c r="G4934" s="117" t="s">
        <v>16140</v>
      </c>
      <c r="H4934" s="114" t="s">
        <v>6737</v>
      </c>
      <c r="I4934" s="113">
        <f>'22'!G63</f>
        <v>0</v>
      </c>
    </row>
    <row r="4935" spans="2:9" ht="12.75">
      <c r="B4935" s="114" t="str">
        <f>INDEX(SUM!D:D,MATCH(SUM!$F$3,SUM!B:B,0),0)</f>
        <v>P085</v>
      </c>
      <c r="E4935" s="116">
        <v>2020</v>
      </c>
      <c r="F4935" s="112" t="s">
        <v>11101</v>
      </c>
      <c r="G4935" s="117" t="s">
        <v>16141</v>
      </c>
      <c r="H4935" s="114" t="s">
        <v>6737</v>
      </c>
      <c r="I4935" s="113">
        <f>'22'!G64</f>
        <v>0</v>
      </c>
    </row>
    <row r="4936" spans="2:9" ht="12.75">
      <c r="B4936" s="114" t="str">
        <f>INDEX(SUM!D:D,MATCH(SUM!$F$3,SUM!B:B,0),0)</f>
        <v>P085</v>
      </c>
      <c r="E4936" s="116">
        <v>2020</v>
      </c>
      <c r="F4936" s="112" t="s">
        <v>11102</v>
      </c>
      <c r="G4936" s="117" t="s">
        <v>16142</v>
      </c>
      <c r="H4936" s="114" t="s">
        <v>6737</v>
      </c>
      <c r="I4936" s="113">
        <f>'22'!G65</f>
        <v>0</v>
      </c>
    </row>
    <row r="4937" spans="2:9" ht="12.75">
      <c r="B4937" s="114" t="str">
        <f>INDEX(SUM!D:D,MATCH(SUM!$F$3,SUM!B:B,0),0)</f>
        <v>P085</v>
      </c>
      <c r="E4937" s="116">
        <v>2020</v>
      </c>
      <c r="F4937" s="112" t="s">
        <v>11103</v>
      </c>
      <c r="G4937" s="117" t="s">
        <v>16143</v>
      </c>
      <c r="H4937" s="114" t="s">
        <v>6737</v>
      </c>
      <c r="I4937" s="113">
        <f>'22'!G66</f>
        <v>0</v>
      </c>
    </row>
    <row r="4938" spans="2:9" ht="12.75">
      <c r="B4938" s="114" t="str">
        <f>INDEX(SUM!D:D,MATCH(SUM!$F$3,SUM!B:B,0),0)</f>
        <v>P085</v>
      </c>
      <c r="E4938" s="116">
        <v>2020</v>
      </c>
      <c r="F4938" s="112" t="s">
        <v>11104</v>
      </c>
      <c r="G4938" s="117" t="s">
        <v>16144</v>
      </c>
      <c r="H4938" s="114" t="s">
        <v>6737</v>
      </c>
      <c r="I4938" s="113">
        <f>'22'!G67</f>
        <v>0</v>
      </c>
    </row>
    <row r="4939" spans="2:9" ht="12.75">
      <c r="B4939" s="114" t="str">
        <f>INDEX(SUM!D:D,MATCH(SUM!$F$3,SUM!B:B,0),0)</f>
        <v>P085</v>
      </c>
      <c r="E4939" s="116">
        <v>2020</v>
      </c>
      <c r="F4939" s="112" t="s">
        <v>11105</v>
      </c>
      <c r="G4939" s="117" t="s">
        <v>16145</v>
      </c>
      <c r="H4939" s="114" t="s">
        <v>6737</v>
      </c>
      <c r="I4939" s="113">
        <f>'22'!G68</f>
        <v>0</v>
      </c>
    </row>
    <row r="4940" spans="2:9" ht="12.75">
      <c r="B4940" s="114" t="str">
        <f>INDEX(SUM!D:D,MATCH(SUM!$F$3,SUM!B:B,0),0)</f>
        <v>P085</v>
      </c>
      <c r="E4940" s="116">
        <v>2020</v>
      </c>
      <c r="F4940" s="112" t="s">
        <v>11106</v>
      </c>
      <c r="G4940" s="117" t="s">
        <v>16146</v>
      </c>
      <c r="H4940" s="114" t="s">
        <v>6737</v>
      </c>
      <c r="I4940" s="113">
        <f>'22'!G69</f>
        <v>0</v>
      </c>
    </row>
    <row r="4941" spans="2:9" ht="12.75">
      <c r="B4941" s="114" t="str">
        <f>INDEX(SUM!D:D,MATCH(SUM!$F$3,SUM!B:B,0),0)</f>
        <v>P085</v>
      </c>
      <c r="E4941" s="116">
        <v>2020</v>
      </c>
      <c r="F4941" s="112" t="s">
        <v>11107</v>
      </c>
      <c r="G4941" s="117" t="s">
        <v>16147</v>
      </c>
      <c r="H4941" s="114" t="s">
        <v>6737</v>
      </c>
      <c r="I4941" s="113">
        <f>'22'!G70</f>
        <v>0</v>
      </c>
    </row>
    <row r="4942" spans="2:9" ht="12.75">
      <c r="B4942" s="114" t="str">
        <f>INDEX(SUM!D:D,MATCH(SUM!$F$3,SUM!B:B,0),0)</f>
        <v>P085</v>
      </c>
      <c r="E4942" s="116">
        <v>2020</v>
      </c>
      <c r="F4942" s="112" t="s">
        <v>11108</v>
      </c>
      <c r="G4942" s="117" t="s">
        <v>16148</v>
      </c>
      <c r="H4942" s="114" t="s">
        <v>6737</v>
      </c>
      <c r="I4942" s="113">
        <f>'22'!G71</f>
        <v>0</v>
      </c>
    </row>
    <row r="4943" spans="2:9" ht="12.75">
      <c r="B4943" s="114" t="str">
        <f>INDEX(SUM!D:D,MATCH(SUM!$F$3,SUM!B:B,0),0)</f>
        <v>P085</v>
      </c>
      <c r="E4943" s="116">
        <v>2020</v>
      </c>
      <c r="F4943" s="112" t="s">
        <v>11109</v>
      </c>
      <c r="G4943" s="117" t="s">
        <v>16149</v>
      </c>
      <c r="H4943" s="114" t="s">
        <v>6737</v>
      </c>
      <c r="I4943" s="113">
        <f>'22'!G72</f>
        <v>0</v>
      </c>
    </row>
    <row r="4944" spans="2:9" ht="12.75">
      <c r="B4944" s="114" t="str">
        <f>INDEX(SUM!D:D,MATCH(SUM!$F$3,SUM!B:B,0),0)</f>
        <v>P085</v>
      </c>
      <c r="E4944" s="116">
        <v>2020</v>
      </c>
      <c r="F4944" s="112" t="s">
        <v>11110</v>
      </c>
      <c r="G4944" s="117" t="s">
        <v>16150</v>
      </c>
      <c r="H4944" s="114" t="s">
        <v>6737</v>
      </c>
      <c r="I4944" s="113">
        <f>'22'!G73</f>
        <v>0</v>
      </c>
    </row>
    <row r="4945" spans="2:9" ht="12.75">
      <c r="B4945" s="114" t="str">
        <f>INDEX(SUM!D:D,MATCH(SUM!$F$3,SUM!B:B,0),0)</f>
        <v>P085</v>
      </c>
      <c r="E4945" s="116">
        <v>2020</v>
      </c>
      <c r="F4945" s="112" t="s">
        <v>11111</v>
      </c>
      <c r="G4945" s="117" t="s">
        <v>16151</v>
      </c>
      <c r="H4945" s="114" t="s">
        <v>6737</v>
      </c>
      <c r="I4945" s="113">
        <f>'22'!G74</f>
        <v>0</v>
      </c>
    </row>
    <row r="4946" spans="2:9" ht="12.75">
      <c r="B4946" s="114" t="str">
        <f>INDEX(SUM!D:D,MATCH(SUM!$F$3,SUM!B:B,0),0)</f>
        <v>P085</v>
      </c>
      <c r="E4946" s="116">
        <v>2020</v>
      </c>
      <c r="F4946" s="112" t="s">
        <v>11112</v>
      </c>
      <c r="G4946" s="117" t="s">
        <v>16152</v>
      </c>
      <c r="H4946" s="114" t="s">
        <v>6737</v>
      </c>
      <c r="I4946" s="113">
        <f>'22'!G75</f>
        <v>0</v>
      </c>
    </row>
    <row r="4947" spans="2:9" ht="12.75">
      <c r="B4947" s="114" t="str">
        <f>INDEX(SUM!D:D,MATCH(SUM!$F$3,SUM!B:B,0),0)</f>
        <v>P085</v>
      </c>
      <c r="E4947" s="116">
        <v>2020</v>
      </c>
      <c r="F4947" s="112" t="s">
        <v>11113</v>
      </c>
      <c r="G4947" s="117" t="s">
        <v>16153</v>
      </c>
      <c r="H4947" s="114" t="s">
        <v>6737</v>
      </c>
      <c r="I4947" s="113">
        <f>'22'!G76</f>
        <v>0</v>
      </c>
    </row>
    <row r="4948" spans="2:9" ht="12.75">
      <c r="B4948" s="114" t="str">
        <f>INDEX(SUM!D:D,MATCH(SUM!$F$3,SUM!B:B,0),0)</f>
        <v>P085</v>
      </c>
      <c r="E4948" s="116">
        <v>2020</v>
      </c>
      <c r="F4948" s="112" t="s">
        <v>11114</v>
      </c>
      <c r="G4948" s="117" t="s">
        <v>16154</v>
      </c>
      <c r="H4948" s="114" t="s">
        <v>6737</v>
      </c>
      <c r="I4948" s="113">
        <f>'22'!G77</f>
        <v>0</v>
      </c>
    </row>
    <row r="4949" spans="2:9" ht="12.75">
      <c r="B4949" s="114" t="str">
        <f>INDEX(SUM!D:D,MATCH(SUM!$F$3,SUM!B:B,0),0)</f>
        <v>P085</v>
      </c>
      <c r="E4949" s="116">
        <v>2020</v>
      </c>
      <c r="F4949" s="112" t="s">
        <v>11115</v>
      </c>
      <c r="G4949" s="117" t="s">
        <v>16155</v>
      </c>
      <c r="H4949" s="114" t="s">
        <v>6737</v>
      </c>
      <c r="I4949" s="113">
        <f>'22'!G78</f>
        <v>0</v>
      </c>
    </row>
    <row r="4950" spans="2:9" ht="12.75">
      <c r="B4950" s="114" t="str">
        <f>INDEX(SUM!D:D,MATCH(SUM!$F$3,SUM!B:B,0),0)</f>
        <v>P085</v>
      </c>
      <c r="E4950" s="116">
        <v>2020</v>
      </c>
      <c r="F4950" s="112" t="s">
        <v>11116</v>
      </c>
      <c r="G4950" s="117" t="s">
        <v>16156</v>
      </c>
      <c r="H4950" s="114" t="s">
        <v>6737</v>
      </c>
      <c r="I4950" s="113">
        <f>'22'!G79</f>
        <v>0</v>
      </c>
    </row>
    <row r="4951" spans="2:9" ht="12.75">
      <c r="B4951" s="114" t="str">
        <f>INDEX(SUM!D:D,MATCH(SUM!$F$3,SUM!B:B,0),0)</f>
        <v>P085</v>
      </c>
      <c r="E4951" s="116">
        <v>2020</v>
      </c>
      <c r="F4951" s="112" t="s">
        <v>11117</v>
      </c>
      <c r="G4951" s="117" t="s">
        <v>16157</v>
      </c>
      <c r="H4951" s="114" t="s">
        <v>6737</v>
      </c>
      <c r="I4951" s="113">
        <f>'22'!G80</f>
        <v>0</v>
      </c>
    </row>
    <row r="4952" spans="2:9" ht="12.75">
      <c r="B4952" s="114" t="str">
        <f>INDEX(SUM!D:D,MATCH(SUM!$F$3,SUM!B:B,0),0)</f>
        <v>P085</v>
      </c>
      <c r="E4952" s="116">
        <v>2020</v>
      </c>
      <c r="F4952" s="112" t="s">
        <v>11118</v>
      </c>
      <c r="G4952" s="117" t="s">
        <v>16158</v>
      </c>
      <c r="H4952" s="114" t="s">
        <v>6737</v>
      </c>
      <c r="I4952" s="113">
        <f>'22'!G81</f>
        <v>0</v>
      </c>
    </row>
    <row r="4953" spans="2:9" ht="12.75">
      <c r="B4953" s="114" t="str">
        <f>INDEX(SUM!D:D,MATCH(SUM!$F$3,SUM!B:B,0),0)</f>
        <v>P085</v>
      </c>
      <c r="E4953" s="116">
        <v>2020</v>
      </c>
      <c r="F4953" s="112" t="s">
        <v>11119</v>
      </c>
      <c r="G4953" s="117" t="s">
        <v>16159</v>
      </c>
      <c r="H4953" s="114" t="s">
        <v>6737</v>
      </c>
      <c r="I4953" s="113">
        <f>'22'!G82</f>
        <v>0</v>
      </c>
    </row>
    <row r="4954" spans="2:9" ht="12.75">
      <c r="B4954" s="114" t="str">
        <f>INDEX(SUM!D:D,MATCH(SUM!$F$3,SUM!B:B,0),0)</f>
        <v>P085</v>
      </c>
      <c r="E4954" s="116">
        <v>2020</v>
      </c>
      <c r="F4954" s="112" t="s">
        <v>11120</v>
      </c>
      <c r="G4954" s="117" t="s">
        <v>16160</v>
      </c>
      <c r="H4954" s="114" t="s">
        <v>6737</v>
      </c>
      <c r="I4954" s="113">
        <f>'22'!G83</f>
        <v>0</v>
      </c>
    </row>
    <row r="4955" spans="2:9" ht="12.75">
      <c r="B4955" s="114" t="str">
        <f>INDEX(SUM!D:D,MATCH(SUM!$F$3,SUM!B:B,0),0)</f>
        <v>P085</v>
      </c>
      <c r="E4955" s="116">
        <v>2020</v>
      </c>
      <c r="F4955" s="112" t="s">
        <v>11121</v>
      </c>
      <c r="G4955" s="117" t="s">
        <v>16161</v>
      </c>
      <c r="H4955" s="114" t="s">
        <v>6737</v>
      </c>
      <c r="I4955" s="113">
        <f>'22'!G84</f>
        <v>0</v>
      </c>
    </row>
    <row r="4956" spans="2:9" ht="12.75">
      <c r="B4956" s="114" t="str">
        <f>INDEX(SUM!D:D,MATCH(SUM!$F$3,SUM!B:B,0),0)</f>
        <v>P085</v>
      </c>
      <c r="E4956" s="116">
        <v>2020</v>
      </c>
      <c r="F4956" s="112" t="s">
        <v>11122</v>
      </c>
      <c r="G4956" s="117" t="s">
        <v>16162</v>
      </c>
      <c r="H4956" s="114" t="s">
        <v>6737</v>
      </c>
      <c r="I4956" s="113">
        <f>'22'!G85</f>
        <v>0</v>
      </c>
    </row>
    <row r="4957" spans="2:9" ht="12.75">
      <c r="B4957" s="114" t="str">
        <f>INDEX(SUM!D:D,MATCH(SUM!$F$3,SUM!B:B,0),0)</f>
        <v>P085</v>
      </c>
      <c r="E4957" s="116">
        <v>2020</v>
      </c>
      <c r="F4957" s="112" t="s">
        <v>11123</v>
      </c>
      <c r="G4957" s="117" t="s">
        <v>16163</v>
      </c>
      <c r="H4957" s="114" t="s">
        <v>6737</v>
      </c>
      <c r="I4957" s="113">
        <f>'22'!G86</f>
        <v>0</v>
      </c>
    </row>
    <row r="4958" spans="2:9" ht="12.75">
      <c r="B4958" s="114" t="str">
        <f>INDEX(SUM!D:D,MATCH(SUM!$F$3,SUM!B:B,0),0)</f>
        <v>P085</v>
      </c>
      <c r="E4958" s="116">
        <v>2020</v>
      </c>
      <c r="F4958" s="112" t="s">
        <v>11124</v>
      </c>
      <c r="G4958" s="117" t="s">
        <v>16164</v>
      </c>
      <c r="H4958" s="114" t="s">
        <v>6737</v>
      </c>
      <c r="I4958" s="113">
        <f>'22'!G87</f>
        <v>0</v>
      </c>
    </row>
    <row r="4959" spans="2:9" ht="12.75">
      <c r="B4959" s="114" t="str">
        <f>INDEX(SUM!D:D,MATCH(SUM!$F$3,SUM!B:B,0),0)</f>
        <v>P085</v>
      </c>
      <c r="E4959" s="116">
        <v>2020</v>
      </c>
      <c r="F4959" s="112" t="s">
        <v>11125</v>
      </c>
      <c r="G4959" s="117" t="s">
        <v>16165</v>
      </c>
      <c r="H4959" s="114" t="s">
        <v>6737</v>
      </c>
      <c r="I4959" s="113">
        <f>'22'!G88</f>
        <v>0</v>
      </c>
    </row>
    <row r="4960" spans="2:9" ht="12.75">
      <c r="B4960" s="114" t="str">
        <f>INDEX(SUM!D:D,MATCH(SUM!$F$3,SUM!B:B,0),0)</f>
        <v>P085</v>
      </c>
      <c r="E4960" s="116">
        <v>2020</v>
      </c>
      <c r="F4960" s="112" t="s">
        <v>11126</v>
      </c>
      <c r="G4960" s="117" t="s">
        <v>16166</v>
      </c>
      <c r="H4960" s="114" t="s">
        <v>6737</v>
      </c>
      <c r="I4960" s="113">
        <f>'22'!G89</f>
        <v>0</v>
      </c>
    </row>
    <row r="4961" spans="2:9" ht="12.75">
      <c r="B4961" s="114" t="str">
        <f>INDEX(SUM!D:D,MATCH(SUM!$F$3,SUM!B:B,0),0)</f>
        <v>P085</v>
      </c>
      <c r="E4961" s="116">
        <v>2020</v>
      </c>
      <c r="F4961" s="112" t="s">
        <v>11127</v>
      </c>
      <c r="G4961" s="117" t="s">
        <v>16167</v>
      </c>
      <c r="H4961" s="114" t="s">
        <v>6737</v>
      </c>
      <c r="I4961" s="113">
        <f>'22'!G90</f>
        <v>0</v>
      </c>
    </row>
    <row r="4962" spans="2:9" ht="12.75">
      <c r="B4962" s="114" t="str">
        <f>INDEX(SUM!D:D,MATCH(SUM!$F$3,SUM!B:B,0),0)</f>
        <v>P085</v>
      </c>
      <c r="E4962" s="116">
        <v>2020</v>
      </c>
      <c r="F4962" s="112" t="s">
        <v>11128</v>
      </c>
      <c r="G4962" s="117" t="s">
        <v>16168</v>
      </c>
      <c r="H4962" s="114" t="s">
        <v>6737</v>
      </c>
      <c r="I4962" s="113">
        <f>'22'!G91</f>
        <v>0</v>
      </c>
    </row>
    <row r="4963" spans="2:9" ht="12.75">
      <c r="B4963" s="114" t="str">
        <f>INDEX(SUM!D:D,MATCH(SUM!$F$3,SUM!B:B,0),0)</f>
        <v>P085</v>
      </c>
      <c r="E4963" s="116">
        <v>2020</v>
      </c>
      <c r="F4963" s="112" t="s">
        <v>11129</v>
      </c>
      <c r="G4963" s="117" t="s">
        <v>16169</v>
      </c>
      <c r="H4963" s="114" t="s">
        <v>6737</v>
      </c>
      <c r="I4963" s="113">
        <f>'22'!G92</f>
        <v>0</v>
      </c>
    </row>
    <row r="4964" spans="2:9" ht="12.75">
      <c r="B4964" s="114" t="str">
        <f>INDEX(SUM!D:D,MATCH(SUM!$F$3,SUM!B:B,0),0)</f>
        <v>P085</v>
      </c>
      <c r="E4964" s="116">
        <v>2020</v>
      </c>
      <c r="F4964" s="112" t="s">
        <v>11130</v>
      </c>
      <c r="G4964" s="117" t="s">
        <v>16170</v>
      </c>
      <c r="H4964" s="114" t="s">
        <v>6737</v>
      </c>
      <c r="I4964" s="113">
        <f>'22'!G93</f>
        <v>0</v>
      </c>
    </row>
    <row r="4965" spans="2:9" ht="12.75">
      <c r="B4965" s="114" t="str">
        <f>INDEX(SUM!D:D,MATCH(SUM!$F$3,SUM!B:B,0),0)</f>
        <v>P085</v>
      </c>
      <c r="E4965" s="116">
        <v>2020</v>
      </c>
      <c r="F4965" s="112" t="s">
        <v>11131</v>
      </c>
      <c r="G4965" s="117" t="s">
        <v>16171</v>
      </c>
      <c r="H4965" s="114" t="s">
        <v>6737</v>
      </c>
      <c r="I4965" s="113">
        <f>'22'!G94</f>
        <v>0</v>
      </c>
    </row>
    <row r="4966" spans="2:9" ht="12.75">
      <c r="B4966" s="114" t="str">
        <f>INDEX(SUM!D:D,MATCH(SUM!$F$3,SUM!B:B,0),0)</f>
        <v>P085</v>
      </c>
      <c r="E4966" s="116">
        <v>2020</v>
      </c>
      <c r="F4966" s="112" t="s">
        <v>11132</v>
      </c>
      <c r="G4966" s="117" t="s">
        <v>16172</v>
      </c>
      <c r="H4966" s="114" t="s">
        <v>6737</v>
      </c>
      <c r="I4966" s="113">
        <f>'22'!G95</f>
        <v>0</v>
      </c>
    </row>
    <row r="4967" spans="2:9" ht="12.75">
      <c r="B4967" s="114" t="str">
        <f>INDEX(SUM!D:D,MATCH(SUM!$F$3,SUM!B:B,0),0)</f>
        <v>P085</v>
      </c>
      <c r="E4967" s="116">
        <v>2020</v>
      </c>
      <c r="F4967" s="112" t="s">
        <v>11133</v>
      </c>
      <c r="G4967" s="117" t="s">
        <v>16173</v>
      </c>
      <c r="H4967" s="114" t="s">
        <v>6737</v>
      </c>
      <c r="I4967" s="113">
        <f>'22'!G96</f>
        <v>0</v>
      </c>
    </row>
    <row r="4968" spans="2:9" ht="12.75">
      <c r="B4968" s="114" t="str">
        <f>INDEX(SUM!D:D,MATCH(SUM!$F$3,SUM!B:B,0),0)</f>
        <v>P085</v>
      </c>
      <c r="E4968" s="116">
        <v>2020</v>
      </c>
      <c r="F4968" s="112" t="s">
        <v>11134</v>
      </c>
      <c r="G4968" s="117" t="s">
        <v>16174</v>
      </c>
      <c r="H4968" s="114" t="s">
        <v>6737</v>
      </c>
      <c r="I4968" s="113">
        <f>'22'!G97</f>
        <v>0</v>
      </c>
    </row>
    <row r="4969" spans="2:9" ht="12.75">
      <c r="B4969" s="114" t="str">
        <f>INDEX(SUM!D:D,MATCH(SUM!$F$3,SUM!B:B,0),0)</f>
        <v>P085</v>
      </c>
      <c r="E4969" s="116">
        <v>2020</v>
      </c>
      <c r="F4969" s="112" t="s">
        <v>11135</v>
      </c>
      <c r="G4969" s="117" t="s">
        <v>16175</v>
      </c>
      <c r="H4969" s="114" t="s">
        <v>6737</v>
      </c>
      <c r="I4969" s="113">
        <f>'22'!G98</f>
        <v>0</v>
      </c>
    </row>
    <row r="4970" spans="2:9" ht="12.75">
      <c r="B4970" s="114" t="str">
        <f>INDEX(SUM!D:D,MATCH(SUM!$F$3,SUM!B:B,0),0)</f>
        <v>P085</v>
      </c>
      <c r="E4970" s="116">
        <v>2020</v>
      </c>
      <c r="F4970" s="112" t="s">
        <v>11136</v>
      </c>
      <c r="G4970" s="117" t="s">
        <v>16176</v>
      </c>
      <c r="H4970" s="114" t="s">
        <v>6737</v>
      </c>
      <c r="I4970" s="113">
        <f>'22'!G99</f>
        <v>0</v>
      </c>
    </row>
    <row r="4971" spans="2:9" ht="12.75">
      <c r="B4971" s="114" t="str">
        <f>INDEX(SUM!D:D,MATCH(SUM!$F$3,SUM!B:B,0),0)</f>
        <v>P085</v>
      </c>
      <c r="E4971" s="116">
        <v>2020</v>
      </c>
      <c r="F4971" s="112" t="s">
        <v>11137</v>
      </c>
      <c r="G4971" s="117" t="s">
        <v>16177</v>
      </c>
      <c r="H4971" s="114" t="s">
        <v>6737</v>
      </c>
      <c r="I4971" s="113">
        <f>'22'!G100</f>
        <v>0</v>
      </c>
    </row>
    <row r="4972" spans="2:9" ht="12.75">
      <c r="B4972" s="114" t="str">
        <f>INDEX(SUM!D:D,MATCH(SUM!$F$3,SUM!B:B,0),0)</f>
        <v>P085</v>
      </c>
      <c r="E4972" s="116">
        <v>2020</v>
      </c>
      <c r="F4972" s="112" t="s">
        <v>11138</v>
      </c>
      <c r="G4972" s="117" t="s">
        <v>16178</v>
      </c>
      <c r="H4972" s="114" t="s">
        <v>6738</v>
      </c>
      <c r="I4972" s="113">
        <f>'22'!H11</f>
        <v>22</v>
      </c>
    </row>
    <row r="4973" spans="2:9" ht="12.75">
      <c r="B4973" s="114" t="str">
        <f>INDEX(SUM!D:D,MATCH(SUM!$F$3,SUM!B:B,0),0)</f>
        <v>P085</v>
      </c>
      <c r="E4973" s="116">
        <v>2020</v>
      </c>
      <c r="F4973" s="112" t="s">
        <v>11139</v>
      </c>
      <c r="G4973" s="117" t="s">
        <v>16179</v>
      </c>
      <c r="H4973" s="114" t="s">
        <v>6738</v>
      </c>
      <c r="I4973" s="113">
        <f>'22'!H12</f>
        <v>2</v>
      </c>
    </row>
    <row r="4974" spans="2:9" ht="12.75">
      <c r="B4974" s="114" t="str">
        <f>INDEX(SUM!D:D,MATCH(SUM!$F$3,SUM!B:B,0),0)</f>
        <v>P085</v>
      </c>
      <c r="E4974" s="116">
        <v>2020</v>
      </c>
      <c r="F4974" s="112" t="s">
        <v>11140</v>
      </c>
      <c r="G4974" s="117" t="s">
        <v>16180</v>
      </c>
      <c r="H4974" s="114" t="s">
        <v>6738</v>
      </c>
      <c r="I4974" s="113">
        <f>'22'!H13</f>
        <v>7</v>
      </c>
    </row>
    <row r="4975" spans="2:9" ht="12.75">
      <c r="B4975" s="114" t="str">
        <f>INDEX(SUM!D:D,MATCH(SUM!$F$3,SUM!B:B,0),0)</f>
        <v>P085</v>
      </c>
      <c r="E4975" s="116">
        <v>2020</v>
      </c>
      <c r="F4975" s="112" t="s">
        <v>11141</v>
      </c>
      <c r="G4975" s="117" t="s">
        <v>16181</v>
      </c>
      <c r="H4975" s="114" t="s">
        <v>6738</v>
      </c>
      <c r="I4975" s="113">
        <f>'22'!H14</f>
        <v>9</v>
      </c>
    </row>
    <row r="4976" spans="2:9" ht="12.75">
      <c r="B4976" s="114" t="str">
        <f>INDEX(SUM!D:D,MATCH(SUM!$F$3,SUM!B:B,0),0)</f>
        <v>P085</v>
      </c>
      <c r="E4976" s="116">
        <v>2020</v>
      </c>
      <c r="F4976" s="112" t="s">
        <v>11142</v>
      </c>
      <c r="G4976" s="117" t="s">
        <v>16182</v>
      </c>
      <c r="H4976" s="114" t="s">
        <v>6738</v>
      </c>
      <c r="I4976" s="113">
        <f>'22'!H15</f>
        <v>0</v>
      </c>
    </row>
    <row r="4977" spans="2:9" ht="12.75">
      <c r="B4977" s="114" t="str">
        <f>INDEX(SUM!D:D,MATCH(SUM!$F$3,SUM!B:B,0),0)</f>
        <v>P085</v>
      </c>
      <c r="E4977" s="116">
        <v>2020</v>
      </c>
      <c r="F4977" s="112" t="s">
        <v>11143</v>
      </c>
      <c r="G4977" s="117" t="s">
        <v>16183</v>
      </c>
      <c r="H4977" s="114" t="s">
        <v>6738</v>
      </c>
      <c r="I4977" s="113">
        <f>'22'!H16</f>
        <v>1</v>
      </c>
    </row>
    <row r="4978" spans="2:9" ht="12.75">
      <c r="B4978" s="114" t="str">
        <f>INDEX(SUM!D:D,MATCH(SUM!$F$3,SUM!B:B,0),0)</f>
        <v>P085</v>
      </c>
      <c r="E4978" s="116">
        <v>2020</v>
      </c>
      <c r="F4978" s="112" t="s">
        <v>11144</v>
      </c>
      <c r="G4978" s="117" t="s">
        <v>16184</v>
      </c>
      <c r="H4978" s="114" t="s">
        <v>6738</v>
      </c>
      <c r="I4978" s="113">
        <f>'22'!H17</f>
        <v>4</v>
      </c>
    </row>
    <row r="4979" spans="2:9" ht="12.75">
      <c r="B4979" s="114" t="str">
        <f>INDEX(SUM!D:D,MATCH(SUM!$F$3,SUM!B:B,0),0)</f>
        <v>P085</v>
      </c>
      <c r="E4979" s="116">
        <v>2020</v>
      </c>
      <c r="F4979" s="112" t="s">
        <v>11145</v>
      </c>
      <c r="G4979" s="117" t="s">
        <v>16185</v>
      </c>
      <c r="H4979" s="114" t="s">
        <v>6738</v>
      </c>
      <c r="I4979" s="113">
        <f>'22'!H18</f>
        <v>0</v>
      </c>
    </row>
    <row r="4980" spans="2:9" ht="12.75">
      <c r="B4980" s="114" t="str">
        <f>INDEX(SUM!D:D,MATCH(SUM!$F$3,SUM!B:B,0),0)</f>
        <v>P085</v>
      </c>
      <c r="E4980" s="116">
        <v>2020</v>
      </c>
      <c r="F4980" s="112" t="s">
        <v>11146</v>
      </c>
      <c r="G4980" s="117" t="s">
        <v>16186</v>
      </c>
      <c r="H4980" s="114" t="s">
        <v>6738</v>
      </c>
      <c r="I4980" s="113">
        <f>'22'!H19</f>
        <v>1</v>
      </c>
    </row>
    <row r="4981" spans="2:9" ht="12.75">
      <c r="B4981" s="114" t="str">
        <f>INDEX(SUM!D:D,MATCH(SUM!$F$3,SUM!B:B,0),0)</f>
        <v>P085</v>
      </c>
      <c r="E4981" s="116">
        <v>2020</v>
      </c>
      <c r="F4981" s="112" t="s">
        <v>11147</v>
      </c>
      <c r="G4981" s="117" t="s">
        <v>16187</v>
      </c>
      <c r="H4981" s="114" t="s">
        <v>6738</v>
      </c>
      <c r="I4981" s="113">
        <f>'22'!H20</f>
        <v>0</v>
      </c>
    </row>
    <row r="4982" spans="2:9" ht="12.75">
      <c r="B4982" s="114" t="str">
        <f>INDEX(SUM!D:D,MATCH(SUM!$F$3,SUM!B:B,0),0)</f>
        <v>P085</v>
      </c>
      <c r="E4982" s="116">
        <v>2020</v>
      </c>
      <c r="F4982" s="112" t="s">
        <v>11148</v>
      </c>
      <c r="G4982" s="117" t="s">
        <v>16188</v>
      </c>
      <c r="H4982" s="114" t="s">
        <v>6738</v>
      </c>
      <c r="I4982" s="113">
        <f>'22'!H21</f>
        <v>0</v>
      </c>
    </row>
    <row r="4983" spans="2:9" ht="12.75">
      <c r="B4983" s="114" t="str">
        <f>INDEX(SUM!D:D,MATCH(SUM!$F$3,SUM!B:B,0),0)</f>
        <v>P085</v>
      </c>
      <c r="E4983" s="116">
        <v>2020</v>
      </c>
      <c r="F4983" s="112" t="s">
        <v>11149</v>
      </c>
      <c r="G4983" s="117" t="s">
        <v>16189</v>
      </c>
      <c r="H4983" s="114" t="s">
        <v>6738</v>
      </c>
      <c r="I4983" s="113">
        <f>'22'!H22</f>
        <v>10</v>
      </c>
    </row>
    <row r="4984" spans="2:9" ht="12.75">
      <c r="B4984" s="114" t="str">
        <f>INDEX(SUM!D:D,MATCH(SUM!$F$3,SUM!B:B,0),0)</f>
        <v>P085</v>
      </c>
      <c r="E4984" s="116">
        <v>2020</v>
      </c>
      <c r="F4984" s="112" t="s">
        <v>11150</v>
      </c>
      <c r="G4984" s="117" t="s">
        <v>16190</v>
      </c>
      <c r="H4984" s="114" t="s">
        <v>6738</v>
      </c>
      <c r="I4984" s="113">
        <f>'22'!H23</f>
        <v>0</v>
      </c>
    </row>
    <row r="4985" spans="2:9" ht="12.75">
      <c r="B4985" s="114" t="str">
        <f>INDEX(SUM!D:D,MATCH(SUM!$F$3,SUM!B:B,0),0)</f>
        <v>P085</v>
      </c>
      <c r="E4985" s="116">
        <v>2020</v>
      </c>
      <c r="F4985" s="112" t="s">
        <v>11151</v>
      </c>
      <c r="G4985" s="117" t="s">
        <v>16191</v>
      </c>
      <c r="H4985" s="114" t="s">
        <v>6738</v>
      </c>
      <c r="I4985" s="113">
        <f>'22'!H24</f>
        <v>0</v>
      </c>
    </row>
    <row r="4986" spans="2:9" ht="12.75">
      <c r="B4986" s="114" t="str">
        <f>INDEX(SUM!D:D,MATCH(SUM!$F$3,SUM!B:B,0),0)</f>
        <v>P085</v>
      </c>
      <c r="E4986" s="116">
        <v>2020</v>
      </c>
      <c r="F4986" s="112" t="s">
        <v>11152</v>
      </c>
      <c r="G4986" s="117" t="s">
        <v>16192</v>
      </c>
      <c r="H4986" s="114" t="s">
        <v>6738</v>
      </c>
      <c r="I4986" s="113">
        <f>'22'!H25</f>
        <v>0</v>
      </c>
    </row>
    <row r="4987" spans="2:9" ht="12.75">
      <c r="B4987" s="114" t="str">
        <f>INDEX(SUM!D:D,MATCH(SUM!$F$3,SUM!B:B,0),0)</f>
        <v>P085</v>
      </c>
      <c r="E4987" s="116">
        <v>2020</v>
      </c>
      <c r="F4987" s="112" t="s">
        <v>11153</v>
      </c>
      <c r="G4987" s="117" t="s">
        <v>16193</v>
      </c>
      <c r="H4987" s="114" t="s">
        <v>6738</v>
      </c>
      <c r="I4987" s="113">
        <f>'22'!H26</f>
        <v>0</v>
      </c>
    </row>
    <row r="4988" spans="2:9" ht="12.75">
      <c r="B4988" s="114" t="str">
        <f>INDEX(SUM!D:D,MATCH(SUM!$F$3,SUM!B:B,0),0)</f>
        <v>P085</v>
      </c>
      <c r="E4988" s="116">
        <v>2020</v>
      </c>
      <c r="F4988" s="112" t="s">
        <v>11154</v>
      </c>
      <c r="G4988" s="117" t="s">
        <v>16194</v>
      </c>
      <c r="H4988" s="114" t="s">
        <v>6738</v>
      </c>
      <c r="I4988" s="113">
        <f>'22'!H27</f>
        <v>0</v>
      </c>
    </row>
    <row r="4989" spans="2:9" ht="12.75">
      <c r="B4989" s="114" t="str">
        <f>INDEX(SUM!D:D,MATCH(SUM!$F$3,SUM!B:B,0),0)</f>
        <v>P085</v>
      </c>
      <c r="E4989" s="116">
        <v>2020</v>
      </c>
      <c r="F4989" s="112" t="s">
        <v>11155</v>
      </c>
      <c r="G4989" s="117" t="s">
        <v>16195</v>
      </c>
      <c r="H4989" s="114" t="s">
        <v>6738</v>
      </c>
      <c r="I4989" s="113">
        <f>'22'!H28</f>
        <v>0</v>
      </c>
    </row>
    <row r="4990" spans="2:9" ht="12.75">
      <c r="B4990" s="114" t="str">
        <f>INDEX(SUM!D:D,MATCH(SUM!$F$3,SUM!B:B,0),0)</f>
        <v>P085</v>
      </c>
      <c r="E4990" s="116">
        <v>2020</v>
      </c>
      <c r="F4990" s="112" t="s">
        <v>11156</v>
      </c>
      <c r="G4990" s="117" t="s">
        <v>16196</v>
      </c>
      <c r="H4990" s="114" t="s">
        <v>6738</v>
      </c>
      <c r="I4990" s="113">
        <f>'22'!H29</f>
        <v>0</v>
      </c>
    </row>
    <row r="4991" spans="2:9" ht="12.75">
      <c r="B4991" s="114" t="str">
        <f>INDEX(SUM!D:D,MATCH(SUM!$F$3,SUM!B:B,0),0)</f>
        <v>P085</v>
      </c>
      <c r="E4991" s="116">
        <v>2020</v>
      </c>
      <c r="F4991" s="112" t="s">
        <v>11157</v>
      </c>
      <c r="G4991" s="117" t="s">
        <v>16197</v>
      </c>
      <c r="H4991" s="114" t="s">
        <v>6738</v>
      </c>
      <c r="I4991" s="113">
        <f>'22'!H30</f>
        <v>0</v>
      </c>
    </row>
    <row r="4992" spans="2:9" ht="12.75">
      <c r="B4992" s="114" t="str">
        <f>INDEX(SUM!D:D,MATCH(SUM!$F$3,SUM!B:B,0),0)</f>
        <v>P085</v>
      </c>
      <c r="E4992" s="116">
        <v>2020</v>
      </c>
      <c r="F4992" s="112" t="s">
        <v>11158</v>
      </c>
      <c r="G4992" s="117" t="s">
        <v>16198</v>
      </c>
      <c r="H4992" s="114" t="s">
        <v>6738</v>
      </c>
      <c r="I4992" s="113">
        <f>'22'!H31</f>
        <v>0</v>
      </c>
    </row>
    <row r="4993" spans="2:9" ht="12.75">
      <c r="B4993" s="114" t="str">
        <f>INDEX(SUM!D:D,MATCH(SUM!$F$3,SUM!B:B,0),0)</f>
        <v>P085</v>
      </c>
      <c r="E4993" s="116">
        <v>2020</v>
      </c>
      <c r="F4993" s="112" t="s">
        <v>11159</v>
      </c>
      <c r="G4993" s="117" t="s">
        <v>16199</v>
      </c>
      <c r="H4993" s="114" t="s">
        <v>6738</v>
      </c>
      <c r="I4993" s="113">
        <f>'22'!H32</f>
        <v>0</v>
      </c>
    </row>
    <row r="4994" spans="2:9" ht="12.75">
      <c r="B4994" s="114" t="str">
        <f>INDEX(SUM!D:D,MATCH(SUM!$F$3,SUM!B:B,0),0)</f>
        <v>P085</v>
      </c>
      <c r="E4994" s="116">
        <v>2020</v>
      </c>
      <c r="F4994" s="112" t="s">
        <v>11160</v>
      </c>
      <c r="G4994" s="117" t="s">
        <v>16200</v>
      </c>
      <c r="H4994" s="114" t="s">
        <v>6738</v>
      </c>
      <c r="I4994" s="113">
        <f>'22'!H33</f>
        <v>0</v>
      </c>
    </row>
    <row r="4995" spans="2:9" ht="12.75">
      <c r="B4995" s="114" t="str">
        <f>INDEX(SUM!D:D,MATCH(SUM!$F$3,SUM!B:B,0),0)</f>
        <v>P085</v>
      </c>
      <c r="E4995" s="116">
        <v>2020</v>
      </c>
      <c r="F4995" s="112" t="s">
        <v>11161</v>
      </c>
      <c r="G4995" s="117" t="s">
        <v>16201</v>
      </c>
      <c r="H4995" s="114" t="s">
        <v>6738</v>
      </c>
      <c r="I4995" s="113">
        <f>'22'!H34</f>
        <v>0</v>
      </c>
    </row>
    <row r="4996" spans="2:9" ht="12.75">
      <c r="B4996" s="114" t="str">
        <f>INDEX(SUM!D:D,MATCH(SUM!$F$3,SUM!B:B,0),0)</f>
        <v>P085</v>
      </c>
      <c r="E4996" s="116">
        <v>2020</v>
      </c>
      <c r="F4996" s="112" t="s">
        <v>11162</v>
      </c>
      <c r="G4996" s="117" t="s">
        <v>16202</v>
      </c>
      <c r="H4996" s="114" t="s">
        <v>6738</v>
      </c>
      <c r="I4996" s="113">
        <f>'22'!H35</f>
        <v>0</v>
      </c>
    </row>
    <row r="4997" spans="2:9" ht="12.75">
      <c r="B4997" s="114" t="str">
        <f>INDEX(SUM!D:D,MATCH(SUM!$F$3,SUM!B:B,0),0)</f>
        <v>P085</v>
      </c>
      <c r="E4997" s="116">
        <v>2020</v>
      </c>
      <c r="F4997" s="112" t="s">
        <v>11163</v>
      </c>
      <c r="G4997" s="117" t="s">
        <v>16203</v>
      </c>
      <c r="H4997" s="114" t="s">
        <v>6738</v>
      </c>
      <c r="I4997" s="113">
        <f>'22'!H36</f>
        <v>0</v>
      </c>
    </row>
    <row r="4998" spans="2:9" ht="12.75">
      <c r="B4998" s="114" t="str">
        <f>INDEX(SUM!D:D,MATCH(SUM!$F$3,SUM!B:B,0),0)</f>
        <v>P085</v>
      </c>
      <c r="E4998" s="116">
        <v>2020</v>
      </c>
      <c r="F4998" s="112" t="s">
        <v>11164</v>
      </c>
      <c r="G4998" s="117" t="s">
        <v>16204</v>
      </c>
      <c r="H4998" s="114" t="s">
        <v>6738</v>
      </c>
      <c r="I4998" s="113">
        <f>'22'!H37</f>
        <v>0</v>
      </c>
    </row>
    <row r="4999" spans="2:9" ht="12.75">
      <c r="B4999" s="114" t="str">
        <f>INDEX(SUM!D:D,MATCH(SUM!$F$3,SUM!B:B,0),0)</f>
        <v>P085</v>
      </c>
      <c r="E4999" s="116">
        <v>2020</v>
      </c>
      <c r="F4999" s="112" t="s">
        <v>11165</v>
      </c>
      <c r="G4999" s="117" t="s">
        <v>16205</v>
      </c>
      <c r="H4999" s="114" t="s">
        <v>6738</v>
      </c>
      <c r="I4999" s="113">
        <f>'22'!H38</f>
        <v>0</v>
      </c>
    </row>
    <row r="5000" spans="2:9" ht="12.75">
      <c r="B5000" s="114" t="str">
        <f>INDEX(SUM!D:D,MATCH(SUM!$F$3,SUM!B:B,0),0)</f>
        <v>P085</v>
      </c>
      <c r="E5000" s="116">
        <v>2020</v>
      </c>
      <c r="F5000" s="112" t="s">
        <v>11166</v>
      </c>
      <c r="G5000" s="117" t="s">
        <v>16206</v>
      </c>
      <c r="H5000" s="114" t="s">
        <v>6738</v>
      </c>
      <c r="I5000" s="113">
        <f>'22'!H39</f>
        <v>0</v>
      </c>
    </row>
    <row r="5001" spans="2:9" ht="12.75">
      <c r="B5001" s="114" t="str">
        <f>INDEX(SUM!D:D,MATCH(SUM!$F$3,SUM!B:B,0),0)</f>
        <v>P085</v>
      </c>
      <c r="E5001" s="116">
        <v>2020</v>
      </c>
      <c r="F5001" s="112" t="s">
        <v>11167</v>
      </c>
      <c r="G5001" s="117" t="s">
        <v>16207</v>
      </c>
      <c r="H5001" s="114" t="s">
        <v>6738</v>
      </c>
      <c r="I5001" s="113">
        <f>'22'!H40</f>
        <v>0</v>
      </c>
    </row>
    <row r="5002" spans="2:9" ht="12.75">
      <c r="B5002" s="114" t="str">
        <f>INDEX(SUM!D:D,MATCH(SUM!$F$3,SUM!B:B,0),0)</f>
        <v>P085</v>
      </c>
      <c r="E5002" s="116">
        <v>2020</v>
      </c>
      <c r="F5002" s="112" t="s">
        <v>11168</v>
      </c>
      <c r="G5002" s="117" t="s">
        <v>16208</v>
      </c>
      <c r="H5002" s="114" t="s">
        <v>6738</v>
      </c>
      <c r="I5002" s="113">
        <f>'22'!H41</f>
        <v>0</v>
      </c>
    </row>
    <row r="5003" spans="2:9" ht="12.75">
      <c r="B5003" s="114" t="str">
        <f>INDEX(SUM!D:D,MATCH(SUM!$F$3,SUM!B:B,0),0)</f>
        <v>P085</v>
      </c>
      <c r="E5003" s="116">
        <v>2020</v>
      </c>
      <c r="F5003" s="112" t="s">
        <v>11169</v>
      </c>
      <c r="G5003" s="117" t="s">
        <v>16209</v>
      </c>
      <c r="H5003" s="114" t="s">
        <v>6738</v>
      </c>
      <c r="I5003" s="113">
        <f>'22'!H42</f>
        <v>0</v>
      </c>
    </row>
    <row r="5004" spans="2:9" ht="12.75">
      <c r="B5004" s="114" t="str">
        <f>INDEX(SUM!D:D,MATCH(SUM!$F$3,SUM!B:B,0),0)</f>
        <v>P085</v>
      </c>
      <c r="E5004" s="116">
        <v>2020</v>
      </c>
      <c r="F5004" s="112" t="s">
        <v>11170</v>
      </c>
      <c r="G5004" s="117" t="s">
        <v>16210</v>
      </c>
      <c r="H5004" s="114" t="s">
        <v>6738</v>
      </c>
      <c r="I5004" s="113">
        <f>'22'!H43</f>
        <v>0</v>
      </c>
    </row>
    <row r="5005" spans="2:9" ht="12.75">
      <c r="B5005" s="114" t="str">
        <f>INDEX(SUM!D:D,MATCH(SUM!$F$3,SUM!B:B,0),0)</f>
        <v>P085</v>
      </c>
      <c r="E5005" s="116">
        <v>2020</v>
      </c>
      <c r="F5005" s="112" t="s">
        <v>11171</v>
      </c>
      <c r="G5005" s="117" t="s">
        <v>16211</v>
      </c>
      <c r="H5005" s="114" t="s">
        <v>6738</v>
      </c>
      <c r="I5005" s="113">
        <f>'22'!H44</f>
        <v>0</v>
      </c>
    </row>
    <row r="5006" spans="2:9" ht="12.75">
      <c r="B5006" s="114" t="str">
        <f>INDEX(SUM!D:D,MATCH(SUM!$F$3,SUM!B:B,0),0)</f>
        <v>P085</v>
      </c>
      <c r="E5006" s="116">
        <v>2020</v>
      </c>
      <c r="F5006" s="112" t="s">
        <v>11172</v>
      </c>
      <c r="G5006" s="117" t="s">
        <v>16212</v>
      </c>
      <c r="H5006" s="114" t="s">
        <v>6738</v>
      </c>
      <c r="I5006" s="113">
        <f>'22'!H45</f>
        <v>0</v>
      </c>
    </row>
    <row r="5007" spans="2:9" ht="12.75">
      <c r="B5007" s="114" t="str">
        <f>INDEX(SUM!D:D,MATCH(SUM!$F$3,SUM!B:B,0),0)</f>
        <v>P085</v>
      </c>
      <c r="E5007" s="116">
        <v>2020</v>
      </c>
      <c r="F5007" s="112" t="s">
        <v>11173</v>
      </c>
      <c r="G5007" s="117" t="s">
        <v>16213</v>
      </c>
      <c r="H5007" s="114" t="s">
        <v>6738</v>
      </c>
      <c r="I5007" s="113">
        <f>'22'!H46</f>
        <v>0</v>
      </c>
    </row>
    <row r="5008" spans="2:9" ht="12.75">
      <c r="B5008" s="114" t="str">
        <f>INDEX(SUM!D:D,MATCH(SUM!$F$3,SUM!B:B,0),0)</f>
        <v>P085</v>
      </c>
      <c r="E5008" s="116">
        <v>2020</v>
      </c>
      <c r="F5008" s="112" t="s">
        <v>11174</v>
      </c>
      <c r="G5008" s="117" t="s">
        <v>16214</v>
      </c>
      <c r="H5008" s="114" t="s">
        <v>6738</v>
      </c>
      <c r="I5008" s="113">
        <f>'22'!H47</f>
        <v>0</v>
      </c>
    </row>
    <row r="5009" spans="2:9" ht="12.75">
      <c r="B5009" s="114" t="str">
        <f>INDEX(SUM!D:D,MATCH(SUM!$F$3,SUM!B:B,0),0)</f>
        <v>P085</v>
      </c>
      <c r="E5009" s="116">
        <v>2020</v>
      </c>
      <c r="F5009" s="112" t="s">
        <v>11175</v>
      </c>
      <c r="G5009" s="117" t="s">
        <v>16215</v>
      </c>
      <c r="H5009" s="114" t="s">
        <v>6738</v>
      </c>
      <c r="I5009" s="113">
        <f>'22'!H48</f>
        <v>0</v>
      </c>
    </row>
    <row r="5010" spans="2:9" ht="12.75">
      <c r="B5010" s="114" t="str">
        <f>INDEX(SUM!D:D,MATCH(SUM!$F$3,SUM!B:B,0),0)</f>
        <v>P085</v>
      </c>
      <c r="E5010" s="116">
        <v>2020</v>
      </c>
      <c r="F5010" s="112" t="s">
        <v>11176</v>
      </c>
      <c r="G5010" s="117" t="s">
        <v>16216</v>
      </c>
      <c r="H5010" s="114" t="s">
        <v>6738</v>
      </c>
      <c r="I5010" s="113">
        <f>'22'!H49</f>
        <v>0</v>
      </c>
    </row>
    <row r="5011" spans="2:9" ht="12.75">
      <c r="B5011" s="114" t="str">
        <f>INDEX(SUM!D:D,MATCH(SUM!$F$3,SUM!B:B,0),0)</f>
        <v>P085</v>
      </c>
      <c r="E5011" s="116">
        <v>2020</v>
      </c>
      <c r="F5011" s="112" t="s">
        <v>11177</v>
      </c>
      <c r="G5011" s="117" t="s">
        <v>16217</v>
      </c>
      <c r="H5011" s="114" t="s">
        <v>6738</v>
      </c>
      <c r="I5011" s="113">
        <f>'22'!H50</f>
        <v>0</v>
      </c>
    </row>
    <row r="5012" spans="2:9" ht="12.75">
      <c r="B5012" s="114" t="str">
        <f>INDEX(SUM!D:D,MATCH(SUM!$F$3,SUM!B:B,0),0)</f>
        <v>P085</v>
      </c>
      <c r="E5012" s="116">
        <v>2020</v>
      </c>
      <c r="F5012" s="112" t="s">
        <v>11178</v>
      </c>
      <c r="G5012" s="117" t="s">
        <v>16218</v>
      </c>
      <c r="H5012" s="114" t="s">
        <v>6738</v>
      </c>
      <c r="I5012" s="113">
        <f>'22'!H51</f>
        <v>0</v>
      </c>
    </row>
    <row r="5013" spans="2:9" ht="12.75">
      <c r="B5013" s="114" t="str">
        <f>INDEX(SUM!D:D,MATCH(SUM!$F$3,SUM!B:B,0),0)</f>
        <v>P085</v>
      </c>
      <c r="E5013" s="116">
        <v>2020</v>
      </c>
      <c r="F5013" s="112" t="s">
        <v>11179</v>
      </c>
      <c r="G5013" s="117" t="s">
        <v>16219</v>
      </c>
      <c r="H5013" s="114" t="s">
        <v>6738</v>
      </c>
      <c r="I5013" s="113">
        <f>'22'!H52</f>
        <v>0</v>
      </c>
    </row>
    <row r="5014" spans="2:9" ht="12.75">
      <c r="B5014" s="114" t="str">
        <f>INDEX(SUM!D:D,MATCH(SUM!$F$3,SUM!B:B,0),0)</f>
        <v>P085</v>
      </c>
      <c r="E5014" s="116">
        <v>2020</v>
      </c>
      <c r="F5014" s="112" t="s">
        <v>11180</v>
      </c>
      <c r="G5014" s="117" t="s">
        <v>16220</v>
      </c>
      <c r="H5014" s="114" t="s">
        <v>6738</v>
      </c>
      <c r="I5014" s="113">
        <f>'22'!H53</f>
        <v>0</v>
      </c>
    </row>
    <row r="5015" spans="2:9" ht="12.75">
      <c r="B5015" s="114" t="str">
        <f>INDEX(SUM!D:D,MATCH(SUM!$F$3,SUM!B:B,0),0)</f>
        <v>P085</v>
      </c>
      <c r="E5015" s="116">
        <v>2020</v>
      </c>
      <c r="F5015" s="112" t="s">
        <v>11181</v>
      </c>
      <c r="G5015" s="117" t="s">
        <v>16221</v>
      </c>
      <c r="H5015" s="114" t="s">
        <v>6738</v>
      </c>
      <c r="I5015" s="113">
        <f>'22'!H54</f>
        <v>0</v>
      </c>
    </row>
    <row r="5016" spans="2:9" ht="12.75">
      <c r="B5016" s="114" t="str">
        <f>INDEX(SUM!D:D,MATCH(SUM!$F$3,SUM!B:B,0),0)</f>
        <v>P085</v>
      </c>
      <c r="E5016" s="116">
        <v>2020</v>
      </c>
      <c r="F5016" s="112" t="s">
        <v>11182</v>
      </c>
      <c r="G5016" s="117" t="s">
        <v>16222</v>
      </c>
      <c r="H5016" s="114" t="s">
        <v>6738</v>
      </c>
      <c r="I5016" s="113">
        <f>'22'!H55</f>
        <v>0</v>
      </c>
    </row>
    <row r="5017" spans="2:9" ht="12.75">
      <c r="B5017" s="114" t="str">
        <f>INDEX(SUM!D:D,MATCH(SUM!$F$3,SUM!B:B,0),0)</f>
        <v>P085</v>
      </c>
      <c r="E5017" s="116">
        <v>2020</v>
      </c>
      <c r="F5017" s="112" t="s">
        <v>11183</v>
      </c>
      <c r="G5017" s="117" t="s">
        <v>16223</v>
      </c>
      <c r="H5017" s="114" t="s">
        <v>6738</v>
      </c>
      <c r="I5017" s="113">
        <f>'22'!H56</f>
        <v>0</v>
      </c>
    </row>
    <row r="5018" spans="2:9" ht="12.75">
      <c r="B5018" s="114" t="str">
        <f>INDEX(SUM!D:D,MATCH(SUM!$F$3,SUM!B:B,0),0)</f>
        <v>P085</v>
      </c>
      <c r="E5018" s="116">
        <v>2020</v>
      </c>
      <c r="F5018" s="112" t="s">
        <v>11184</v>
      </c>
      <c r="G5018" s="117" t="s">
        <v>16224</v>
      </c>
      <c r="H5018" s="114" t="s">
        <v>6738</v>
      </c>
      <c r="I5018" s="113">
        <f>'22'!H57</f>
        <v>0</v>
      </c>
    </row>
    <row r="5019" spans="2:9" ht="12.75">
      <c r="B5019" s="114" t="str">
        <f>INDEX(SUM!D:D,MATCH(SUM!$F$3,SUM!B:B,0),0)</f>
        <v>P085</v>
      </c>
      <c r="E5019" s="116">
        <v>2020</v>
      </c>
      <c r="F5019" s="112" t="s">
        <v>11185</v>
      </c>
      <c r="G5019" s="117" t="s">
        <v>16225</v>
      </c>
      <c r="H5019" s="114" t="s">
        <v>6738</v>
      </c>
      <c r="I5019" s="113">
        <f>'22'!H58</f>
        <v>0</v>
      </c>
    </row>
    <row r="5020" spans="2:9" ht="12.75">
      <c r="B5020" s="114" t="str">
        <f>INDEX(SUM!D:D,MATCH(SUM!$F$3,SUM!B:B,0),0)</f>
        <v>P085</v>
      </c>
      <c r="E5020" s="116">
        <v>2020</v>
      </c>
      <c r="F5020" s="112" t="s">
        <v>11186</v>
      </c>
      <c r="G5020" s="117" t="s">
        <v>16226</v>
      </c>
      <c r="H5020" s="114" t="s">
        <v>6738</v>
      </c>
      <c r="I5020" s="113">
        <f>'22'!H59</f>
        <v>0</v>
      </c>
    </row>
    <row r="5021" spans="2:9" ht="12.75">
      <c r="B5021" s="114" t="str">
        <f>INDEX(SUM!D:D,MATCH(SUM!$F$3,SUM!B:B,0),0)</f>
        <v>P085</v>
      </c>
      <c r="E5021" s="116">
        <v>2020</v>
      </c>
      <c r="F5021" s="112" t="s">
        <v>11187</v>
      </c>
      <c r="G5021" s="117" t="s">
        <v>16227</v>
      </c>
      <c r="H5021" s="114" t="s">
        <v>6738</v>
      </c>
      <c r="I5021" s="113">
        <f>'22'!H60</f>
        <v>0</v>
      </c>
    </row>
    <row r="5022" spans="2:9" ht="12.75">
      <c r="B5022" s="114" t="str">
        <f>INDEX(SUM!D:D,MATCH(SUM!$F$3,SUM!B:B,0),0)</f>
        <v>P085</v>
      </c>
      <c r="E5022" s="116">
        <v>2020</v>
      </c>
      <c r="F5022" s="112" t="s">
        <v>11188</v>
      </c>
      <c r="G5022" s="117" t="s">
        <v>16228</v>
      </c>
      <c r="H5022" s="114" t="s">
        <v>6738</v>
      </c>
      <c r="I5022" s="113">
        <f>'22'!H61</f>
        <v>0</v>
      </c>
    </row>
    <row r="5023" spans="2:9" ht="12.75">
      <c r="B5023" s="114" t="str">
        <f>INDEX(SUM!D:D,MATCH(SUM!$F$3,SUM!B:B,0),0)</f>
        <v>P085</v>
      </c>
      <c r="E5023" s="116">
        <v>2020</v>
      </c>
      <c r="F5023" s="112" t="s">
        <v>11189</v>
      </c>
      <c r="G5023" s="117" t="s">
        <v>16229</v>
      </c>
      <c r="H5023" s="114" t="s">
        <v>6738</v>
      </c>
      <c r="I5023" s="113">
        <f>'22'!H62</f>
        <v>0</v>
      </c>
    </row>
    <row r="5024" spans="2:9" ht="12.75">
      <c r="B5024" s="114" t="str">
        <f>INDEX(SUM!D:D,MATCH(SUM!$F$3,SUM!B:B,0),0)</f>
        <v>P085</v>
      </c>
      <c r="E5024" s="116">
        <v>2020</v>
      </c>
      <c r="F5024" s="112" t="s">
        <v>11190</v>
      </c>
      <c r="G5024" s="117" t="s">
        <v>16230</v>
      </c>
      <c r="H5024" s="114" t="s">
        <v>6738</v>
      </c>
      <c r="I5024" s="113">
        <f>'22'!H63</f>
        <v>0</v>
      </c>
    </row>
    <row r="5025" spans="2:9" ht="12.75">
      <c r="B5025" s="114" t="str">
        <f>INDEX(SUM!D:D,MATCH(SUM!$F$3,SUM!B:B,0),0)</f>
        <v>P085</v>
      </c>
      <c r="E5025" s="116">
        <v>2020</v>
      </c>
      <c r="F5025" s="112" t="s">
        <v>11191</v>
      </c>
      <c r="G5025" s="117" t="s">
        <v>16231</v>
      </c>
      <c r="H5025" s="114" t="s">
        <v>6738</v>
      </c>
      <c r="I5025" s="113">
        <f>'22'!H64</f>
        <v>0</v>
      </c>
    </row>
    <row r="5026" spans="2:9" ht="12.75">
      <c r="B5026" s="114" t="str">
        <f>INDEX(SUM!D:D,MATCH(SUM!$F$3,SUM!B:B,0),0)</f>
        <v>P085</v>
      </c>
      <c r="E5026" s="116">
        <v>2020</v>
      </c>
      <c r="F5026" s="112" t="s">
        <v>11192</v>
      </c>
      <c r="G5026" s="117" t="s">
        <v>16232</v>
      </c>
      <c r="H5026" s="114" t="s">
        <v>6738</v>
      </c>
      <c r="I5026" s="113">
        <f>'22'!H65</f>
        <v>0</v>
      </c>
    </row>
    <row r="5027" spans="2:9" ht="12.75">
      <c r="B5027" s="114" t="str">
        <f>INDEX(SUM!D:D,MATCH(SUM!$F$3,SUM!B:B,0),0)</f>
        <v>P085</v>
      </c>
      <c r="E5027" s="116">
        <v>2020</v>
      </c>
      <c r="F5027" s="112" t="s">
        <v>11193</v>
      </c>
      <c r="G5027" s="117" t="s">
        <v>16233</v>
      </c>
      <c r="H5027" s="114" t="s">
        <v>6738</v>
      </c>
      <c r="I5027" s="113">
        <f>'22'!H66</f>
        <v>0</v>
      </c>
    </row>
    <row r="5028" spans="2:9" ht="12.75">
      <c r="B5028" s="114" t="str">
        <f>INDEX(SUM!D:D,MATCH(SUM!$F$3,SUM!B:B,0),0)</f>
        <v>P085</v>
      </c>
      <c r="E5028" s="116">
        <v>2020</v>
      </c>
      <c r="F5028" s="112" t="s">
        <v>11194</v>
      </c>
      <c r="G5028" s="117" t="s">
        <v>16234</v>
      </c>
      <c r="H5028" s="114" t="s">
        <v>6738</v>
      </c>
      <c r="I5028" s="113">
        <f>'22'!H67</f>
        <v>0</v>
      </c>
    </row>
    <row r="5029" spans="2:9" ht="12.75">
      <c r="B5029" s="114" t="str">
        <f>INDEX(SUM!D:D,MATCH(SUM!$F$3,SUM!B:B,0),0)</f>
        <v>P085</v>
      </c>
      <c r="E5029" s="116">
        <v>2020</v>
      </c>
      <c r="F5029" s="112" t="s">
        <v>11195</v>
      </c>
      <c r="G5029" s="117" t="s">
        <v>16235</v>
      </c>
      <c r="H5029" s="114" t="s">
        <v>6738</v>
      </c>
      <c r="I5029" s="113">
        <f>'22'!H68</f>
        <v>0</v>
      </c>
    </row>
    <row r="5030" spans="2:9" ht="12.75">
      <c r="B5030" s="114" t="str">
        <f>INDEX(SUM!D:D,MATCH(SUM!$F$3,SUM!B:B,0),0)</f>
        <v>P085</v>
      </c>
      <c r="E5030" s="116">
        <v>2020</v>
      </c>
      <c r="F5030" s="112" t="s">
        <v>11196</v>
      </c>
      <c r="G5030" s="117" t="s">
        <v>16236</v>
      </c>
      <c r="H5030" s="114" t="s">
        <v>6738</v>
      </c>
      <c r="I5030" s="113">
        <f>'22'!H69</f>
        <v>0</v>
      </c>
    </row>
    <row r="5031" spans="2:9" ht="12.75">
      <c r="B5031" s="114" t="str">
        <f>INDEX(SUM!D:D,MATCH(SUM!$F$3,SUM!B:B,0),0)</f>
        <v>P085</v>
      </c>
      <c r="E5031" s="116">
        <v>2020</v>
      </c>
      <c r="F5031" s="112" t="s">
        <v>11197</v>
      </c>
      <c r="G5031" s="117" t="s">
        <v>16237</v>
      </c>
      <c r="H5031" s="114" t="s">
        <v>6738</v>
      </c>
      <c r="I5031" s="113">
        <f>'22'!H70</f>
        <v>0</v>
      </c>
    </row>
    <row r="5032" spans="2:9" ht="12.75">
      <c r="B5032" s="114" t="str">
        <f>INDEX(SUM!D:D,MATCH(SUM!$F$3,SUM!B:B,0),0)</f>
        <v>P085</v>
      </c>
      <c r="E5032" s="116">
        <v>2020</v>
      </c>
      <c r="F5032" s="112" t="s">
        <v>11198</v>
      </c>
      <c r="G5032" s="117" t="s">
        <v>16238</v>
      </c>
      <c r="H5032" s="114" t="s">
        <v>6738</v>
      </c>
      <c r="I5032" s="113">
        <f>'22'!H71</f>
        <v>0</v>
      </c>
    </row>
    <row r="5033" spans="2:9" ht="12.75">
      <c r="B5033" s="114" t="str">
        <f>INDEX(SUM!D:D,MATCH(SUM!$F$3,SUM!B:B,0),0)</f>
        <v>P085</v>
      </c>
      <c r="E5033" s="116">
        <v>2020</v>
      </c>
      <c r="F5033" s="112" t="s">
        <v>11199</v>
      </c>
      <c r="G5033" s="117" t="s">
        <v>16239</v>
      </c>
      <c r="H5033" s="114" t="s">
        <v>6738</v>
      </c>
      <c r="I5033" s="113">
        <f>'22'!H72</f>
        <v>0</v>
      </c>
    </row>
    <row r="5034" spans="2:9" ht="12.75">
      <c r="B5034" s="114" t="str">
        <f>INDEX(SUM!D:D,MATCH(SUM!$F$3,SUM!B:B,0),0)</f>
        <v>P085</v>
      </c>
      <c r="E5034" s="116">
        <v>2020</v>
      </c>
      <c r="F5034" s="112" t="s">
        <v>11200</v>
      </c>
      <c r="G5034" s="117" t="s">
        <v>16240</v>
      </c>
      <c r="H5034" s="114" t="s">
        <v>6738</v>
      </c>
      <c r="I5034" s="113">
        <f>'22'!H73</f>
        <v>0</v>
      </c>
    </row>
    <row r="5035" spans="2:9" ht="12.75">
      <c r="B5035" s="114" t="str">
        <f>INDEX(SUM!D:D,MATCH(SUM!$F$3,SUM!B:B,0),0)</f>
        <v>P085</v>
      </c>
      <c r="E5035" s="116">
        <v>2020</v>
      </c>
      <c r="F5035" s="112" t="s">
        <v>11201</v>
      </c>
      <c r="G5035" s="117" t="s">
        <v>16241</v>
      </c>
      <c r="H5035" s="114" t="s">
        <v>6738</v>
      </c>
      <c r="I5035" s="113">
        <f>'22'!H74</f>
        <v>0</v>
      </c>
    </row>
    <row r="5036" spans="2:9" ht="12.75">
      <c r="B5036" s="114" t="str">
        <f>INDEX(SUM!D:D,MATCH(SUM!$F$3,SUM!B:B,0),0)</f>
        <v>P085</v>
      </c>
      <c r="E5036" s="116">
        <v>2020</v>
      </c>
      <c r="F5036" s="112" t="s">
        <v>11202</v>
      </c>
      <c r="G5036" s="117" t="s">
        <v>16242</v>
      </c>
      <c r="H5036" s="114" t="s">
        <v>6738</v>
      </c>
      <c r="I5036" s="113">
        <f>'22'!H75</f>
        <v>0</v>
      </c>
    </row>
    <row r="5037" spans="2:9" ht="12.75">
      <c r="B5037" s="114" t="str">
        <f>INDEX(SUM!D:D,MATCH(SUM!$F$3,SUM!B:B,0),0)</f>
        <v>P085</v>
      </c>
      <c r="E5037" s="116">
        <v>2020</v>
      </c>
      <c r="F5037" s="112" t="s">
        <v>11203</v>
      </c>
      <c r="G5037" s="117" t="s">
        <v>16243</v>
      </c>
      <c r="H5037" s="114" t="s">
        <v>6738</v>
      </c>
      <c r="I5037" s="113">
        <f>'22'!H76</f>
        <v>0</v>
      </c>
    </row>
    <row r="5038" spans="2:9" ht="12.75">
      <c r="B5038" s="114" t="str">
        <f>INDEX(SUM!D:D,MATCH(SUM!$F$3,SUM!B:B,0),0)</f>
        <v>P085</v>
      </c>
      <c r="E5038" s="116">
        <v>2020</v>
      </c>
      <c r="F5038" s="112" t="s">
        <v>11204</v>
      </c>
      <c r="G5038" s="117" t="s">
        <v>16244</v>
      </c>
      <c r="H5038" s="114" t="s">
        <v>6738</v>
      </c>
      <c r="I5038" s="113">
        <f>'22'!H77</f>
        <v>0</v>
      </c>
    </row>
    <row r="5039" spans="2:9" ht="12.75">
      <c r="B5039" s="114" t="str">
        <f>INDEX(SUM!D:D,MATCH(SUM!$F$3,SUM!B:B,0),0)</f>
        <v>P085</v>
      </c>
      <c r="E5039" s="116">
        <v>2020</v>
      </c>
      <c r="F5039" s="112" t="s">
        <v>11205</v>
      </c>
      <c r="G5039" s="117" t="s">
        <v>16245</v>
      </c>
      <c r="H5039" s="114" t="s">
        <v>6738</v>
      </c>
      <c r="I5039" s="113">
        <f>'22'!H78</f>
        <v>0</v>
      </c>
    </row>
    <row r="5040" spans="2:9" ht="12.75">
      <c r="B5040" s="114" t="str">
        <f>INDEX(SUM!D:D,MATCH(SUM!$F$3,SUM!B:B,0),0)</f>
        <v>P085</v>
      </c>
      <c r="E5040" s="116">
        <v>2020</v>
      </c>
      <c r="F5040" s="112" t="s">
        <v>11206</v>
      </c>
      <c r="G5040" s="117" t="s">
        <v>16246</v>
      </c>
      <c r="H5040" s="114" t="s">
        <v>6738</v>
      </c>
      <c r="I5040" s="113">
        <f>'22'!H79</f>
        <v>0</v>
      </c>
    </row>
    <row r="5041" spans="2:9" ht="12.75">
      <c r="B5041" s="114" t="str">
        <f>INDEX(SUM!D:D,MATCH(SUM!$F$3,SUM!B:B,0),0)</f>
        <v>P085</v>
      </c>
      <c r="E5041" s="116">
        <v>2020</v>
      </c>
      <c r="F5041" s="112" t="s">
        <v>11207</v>
      </c>
      <c r="G5041" s="117" t="s">
        <v>16247</v>
      </c>
      <c r="H5041" s="114" t="s">
        <v>6738</v>
      </c>
      <c r="I5041" s="113">
        <f>'22'!H80</f>
        <v>0</v>
      </c>
    </row>
    <row r="5042" spans="2:9" ht="12.75">
      <c r="B5042" s="114" t="str">
        <f>INDEX(SUM!D:D,MATCH(SUM!$F$3,SUM!B:B,0),0)</f>
        <v>P085</v>
      </c>
      <c r="E5042" s="116">
        <v>2020</v>
      </c>
      <c r="F5042" s="112" t="s">
        <v>11208</v>
      </c>
      <c r="G5042" s="117" t="s">
        <v>16248</v>
      </c>
      <c r="H5042" s="114" t="s">
        <v>6738</v>
      </c>
      <c r="I5042" s="113">
        <f>'22'!H81</f>
        <v>0</v>
      </c>
    </row>
    <row r="5043" spans="2:9" ht="12.75">
      <c r="B5043" s="114" t="str">
        <f>INDEX(SUM!D:D,MATCH(SUM!$F$3,SUM!B:B,0),0)</f>
        <v>P085</v>
      </c>
      <c r="E5043" s="116">
        <v>2020</v>
      </c>
      <c r="F5043" s="112" t="s">
        <v>11209</v>
      </c>
      <c r="G5043" s="117" t="s">
        <v>16249</v>
      </c>
      <c r="H5043" s="114" t="s">
        <v>6738</v>
      </c>
      <c r="I5043" s="113">
        <f>'22'!H82</f>
        <v>0</v>
      </c>
    </row>
    <row r="5044" spans="2:9" ht="12.75">
      <c r="B5044" s="114" t="str">
        <f>INDEX(SUM!D:D,MATCH(SUM!$F$3,SUM!B:B,0),0)</f>
        <v>P085</v>
      </c>
      <c r="E5044" s="116">
        <v>2020</v>
      </c>
      <c r="F5044" s="112" t="s">
        <v>11210</v>
      </c>
      <c r="G5044" s="117" t="s">
        <v>16250</v>
      </c>
      <c r="H5044" s="114" t="s">
        <v>6738</v>
      </c>
      <c r="I5044" s="113">
        <f>'22'!H83</f>
        <v>0</v>
      </c>
    </row>
    <row r="5045" spans="2:9" ht="12.75">
      <c r="B5045" s="114" t="str">
        <f>INDEX(SUM!D:D,MATCH(SUM!$F$3,SUM!B:B,0),0)</f>
        <v>P085</v>
      </c>
      <c r="E5045" s="116">
        <v>2020</v>
      </c>
      <c r="F5045" s="112" t="s">
        <v>11211</v>
      </c>
      <c r="G5045" s="117" t="s">
        <v>16251</v>
      </c>
      <c r="H5045" s="114" t="s">
        <v>6738</v>
      </c>
      <c r="I5045" s="113">
        <f>'22'!H84</f>
        <v>0</v>
      </c>
    </row>
    <row r="5046" spans="2:9" ht="12.75">
      <c r="B5046" s="114" t="str">
        <f>INDEX(SUM!D:D,MATCH(SUM!$F$3,SUM!B:B,0),0)</f>
        <v>P085</v>
      </c>
      <c r="E5046" s="116">
        <v>2020</v>
      </c>
      <c r="F5046" s="112" t="s">
        <v>11212</v>
      </c>
      <c r="G5046" s="117" t="s">
        <v>16252</v>
      </c>
      <c r="H5046" s="114" t="s">
        <v>6738</v>
      </c>
      <c r="I5046" s="113">
        <f>'22'!H85</f>
        <v>0</v>
      </c>
    </row>
    <row r="5047" spans="2:9" ht="12.75">
      <c r="B5047" s="114" t="str">
        <f>INDEX(SUM!D:D,MATCH(SUM!$F$3,SUM!B:B,0),0)</f>
        <v>P085</v>
      </c>
      <c r="E5047" s="116">
        <v>2020</v>
      </c>
      <c r="F5047" s="112" t="s">
        <v>11213</v>
      </c>
      <c r="G5047" s="117" t="s">
        <v>16253</v>
      </c>
      <c r="H5047" s="114" t="s">
        <v>6738</v>
      </c>
      <c r="I5047" s="113">
        <f>'22'!H86</f>
        <v>0</v>
      </c>
    </row>
    <row r="5048" spans="2:9" ht="12.75">
      <c r="B5048" s="114" t="str">
        <f>INDEX(SUM!D:D,MATCH(SUM!$F$3,SUM!B:B,0),0)</f>
        <v>P085</v>
      </c>
      <c r="E5048" s="116">
        <v>2020</v>
      </c>
      <c r="F5048" s="112" t="s">
        <v>11214</v>
      </c>
      <c r="G5048" s="117" t="s">
        <v>16254</v>
      </c>
      <c r="H5048" s="114" t="s">
        <v>6738</v>
      </c>
      <c r="I5048" s="113">
        <f>'22'!H87</f>
        <v>0</v>
      </c>
    </row>
    <row r="5049" spans="2:9" ht="12.75">
      <c r="B5049" s="114" t="str">
        <f>INDEX(SUM!D:D,MATCH(SUM!$F$3,SUM!B:B,0),0)</f>
        <v>P085</v>
      </c>
      <c r="E5049" s="116">
        <v>2020</v>
      </c>
      <c r="F5049" s="112" t="s">
        <v>11215</v>
      </c>
      <c r="G5049" s="117" t="s">
        <v>16255</v>
      </c>
      <c r="H5049" s="114" t="s">
        <v>6738</v>
      </c>
      <c r="I5049" s="113">
        <f>'22'!H88</f>
        <v>0</v>
      </c>
    </row>
    <row r="5050" spans="2:9" ht="12.75">
      <c r="B5050" s="114" t="str">
        <f>INDEX(SUM!D:D,MATCH(SUM!$F$3,SUM!B:B,0),0)</f>
        <v>P085</v>
      </c>
      <c r="E5050" s="116">
        <v>2020</v>
      </c>
      <c r="F5050" s="112" t="s">
        <v>11216</v>
      </c>
      <c r="G5050" s="117" t="s">
        <v>16256</v>
      </c>
      <c r="H5050" s="114" t="s">
        <v>6738</v>
      </c>
      <c r="I5050" s="113">
        <f>'22'!H89</f>
        <v>0</v>
      </c>
    </row>
    <row r="5051" spans="2:9" ht="12.75">
      <c r="B5051" s="114" t="str">
        <f>INDEX(SUM!D:D,MATCH(SUM!$F$3,SUM!B:B,0),0)</f>
        <v>P085</v>
      </c>
      <c r="E5051" s="116">
        <v>2020</v>
      </c>
      <c r="F5051" s="112" t="s">
        <v>11217</v>
      </c>
      <c r="G5051" s="117" t="s">
        <v>16257</v>
      </c>
      <c r="H5051" s="114" t="s">
        <v>6738</v>
      </c>
      <c r="I5051" s="113">
        <f>'22'!H90</f>
        <v>0</v>
      </c>
    </row>
    <row r="5052" spans="2:9" ht="12.75">
      <c r="B5052" s="114" t="str">
        <f>INDEX(SUM!D:D,MATCH(SUM!$F$3,SUM!B:B,0),0)</f>
        <v>P085</v>
      </c>
      <c r="E5052" s="116">
        <v>2020</v>
      </c>
      <c r="F5052" s="112" t="s">
        <v>11218</v>
      </c>
      <c r="G5052" s="117" t="s">
        <v>16258</v>
      </c>
      <c r="H5052" s="114" t="s">
        <v>6738</v>
      </c>
      <c r="I5052" s="113">
        <f>'22'!H91</f>
        <v>0</v>
      </c>
    </row>
    <row r="5053" spans="2:9" ht="12.75">
      <c r="B5053" s="114" t="str">
        <f>INDEX(SUM!D:D,MATCH(SUM!$F$3,SUM!B:B,0),0)</f>
        <v>P085</v>
      </c>
      <c r="E5053" s="116">
        <v>2020</v>
      </c>
      <c r="F5053" s="112" t="s">
        <v>11219</v>
      </c>
      <c r="G5053" s="117" t="s">
        <v>16259</v>
      </c>
      <c r="H5053" s="114" t="s">
        <v>6738</v>
      </c>
      <c r="I5053" s="113">
        <f>'22'!H92</f>
        <v>0</v>
      </c>
    </row>
    <row r="5054" spans="2:9" ht="12.75">
      <c r="B5054" s="114" t="str">
        <f>INDEX(SUM!D:D,MATCH(SUM!$F$3,SUM!B:B,0),0)</f>
        <v>P085</v>
      </c>
      <c r="E5054" s="116">
        <v>2020</v>
      </c>
      <c r="F5054" s="112" t="s">
        <v>11220</v>
      </c>
      <c r="G5054" s="117" t="s">
        <v>16260</v>
      </c>
      <c r="H5054" s="114" t="s">
        <v>6738</v>
      </c>
      <c r="I5054" s="113">
        <f>'22'!H93</f>
        <v>0</v>
      </c>
    </row>
    <row r="5055" spans="2:9" ht="12.75">
      <c r="B5055" s="114" t="str">
        <f>INDEX(SUM!D:D,MATCH(SUM!$F$3,SUM!B:B,0),0)</f>
        <v>P085</v>
      </c>
      <c r="E5055" s="116">
        <v>2020</v>
      </c>
      <c r="F5055" s="112" t="s">
        <v>11221</v>
      </c>
      <c r="G5055" s="117" t="s">
        <v>16261</v>
      </c>
      <c r="H5055" s="114" t="s">
        <v>6738</v>
      </c>
      <c r="I5055" s="113">
        <f>'22'!H94</f>
        <v>0</v>
      </c>
    </row>
    <row r="5056" spans="2:9" ht="12.75">
      <c r="B5056" s="114" t="str">
        <f>INDEX(SUM!D:D,MATCH(SUM!$F$3,SUM!B:B,0),0)</f>
        <v>P085</v>
      </c>
      <c r="E5056" s="116">
        <v>2020</v>
      </c>
      <c r="F5056" s="112" t="s">
        <v>11222</v>
      </c>
      <c r="G5056" s="117" t="s">
        <v>16262</v>
      </c>
      <c r="H5056" s="114" t="s">
        <v>6738</v>
      </c>
      <c r="I5056" s="113">
        <f>'22'!H95</f>
        <v>0</v>
      </c>
    </row>
    <row r="5057" spans="2:9" ht="12.75">
      <c r="B5057" s="114" t="str">
        <f>INDEX(SUM!D:D,MATCH(SUM!$F$3,SUM!B:B,0),0)</f>
        <v>P085</v>
      </c>
      <c r="E5057" s="116">
        <v>2020</v>
      </c>
      <c r="F5057" s="112" t="s">
        <v>11223</v>
      </c>
      <c r="G5057" s="117" t="s">
        <v>16263</v>
      </c>
      <c r="H5057" s="114" t="s">
        <v>6738</v>
      </c>
      <c r="I5057" s="113">
        <f>'22'!H96</f>
        <v>0</v>
      </c>
    </row>
    <row r="5058" spans="2:9" ht="12.75">
      <c r="B5058" s="114" t="str">
        <f>INDEX(SUM!D:D,MATCH(SUM!$F$3,SUM!B:B,0),0)</f>
        <v>P085</v>
      </c>
      <c r="E5058" s="116">
        <v>2020</v>
      </c>
      <c r="F5058" s="112" t="s">
        <v>11224</v>
      </c>
      <c r="G5058" s="117" t="s">
        <v>16264</v>
      </c>
      <c r="H5058" s="114" t="s">
        <v>6738</v>
      </c>
      <c r="I5058" s="113">
        <f>'22'!H97</f>
        <v>0</v>
      </c>
    </row>
    <row r="5059" spans="2:9" ht="12.75">
      <c r="B5059" s="114" t="str">
        <f>INDEX(SUM!D:D,MATCH(SUM!$F$3,SUM!B:B,0),0)</f>
        <v>P085</v>
      </c>
      <c r="E5059" s="116">
        <v>2020</v>
      </c>
      <c r="F5059" s="112" t="s">
        <v>11225</v>
      </c>
      <c r="G5059" s="117" t="s">
        <v>16265</v>
      </c>
      <c r="H5059" s="114" t="s">
        <v>6738</v>
      </c>
      <c r="I5059" s="113">
        <f>'22'!H98</f>
        <v>0</v>
      </c>
    </row>
    <row r="5060" spans="2:9" ht="12.75">
      <c r="B5060" s="114" t="str">
        <f>INDEX(SUM!D:D,MATCH(SUM!$F$3,SUM!B:B,0),0)</f>
        <v>P085</v>
      </c>
      <c r="E5060" s="116">
        <v>2020</v>
      </c>
      <c r="F5060" s="112" t="s">
        <v>11226</v>
      </c>
      <c r="G5060" s="117" t="s">
        <v>16266</v>
      </c>
      <c r="H5060" s="114" t="s">
        <v>6738</v>
      </c>
      <c r="I5060" s="113">
        <f>'22'!H99</f>
        <v>0</v>
      </c>
    </row>
    <row r="5061" spans="2:9" ht="12.75">
      <c r="B5061" s="114" t="str">
        <f>INDEX(SUM!D:D,MATCH(SUM!$F$3,SUM!B:B,0),0)</f>
        <v>P085</v>
      </c>
      <c r="E5061" s="116">
        <v>2020</v>
      </c>
      <c r="F5061" s="112" t="s">
        <v>11227</v>
      </c>
      <c r="G5061" s="117" t="s">
        <v>16267</v>
      </c>
      <c r="H5061" s="114" t="s">
        <v>6738</v>
      </c>
      <c r="I5061" s="113">
        <f>'22'!H100</f>
        <v>0</v>
      </c>
    </row>
    <row r="5062" spans="2:9" ht="12.75">
      <c r="B5062" s="114" t="str">
        <f>INDEX(SUM!D:D,MATCH(SUM!$F$3,SUM!B:B,0),0)</f>
        <v>P085</v>
      </c>
      <c r="E5062" s="116">
        <v>2020</v>
      </c>
      <c r="F5062" s="112" t="s">
        <v>11228</v>
      </c>
      <c r="G5062" s="117" t="s">
        <v>16268</v>
      </c>
      <c r="H5062" s="114" t="s">
        <v>6739</v>
      </c>
      <c r="I5062" s="113">
        <f>'22'!I11</f>
        <v>9</v>
      </c>
    </row>
    <row r="5063" spans="2:9" ht="12.75">
      <c r="B5063" s="114" t="str">
        <f>INDEX(SUM!D:D,MATCH(SUM!$F$3,SUM!B:B,0),0)</f>
        <v>P085</v>
      </c>
      <c r="E5063" s="116">
        <v>2020</v>
      </c>
      <c r="F5063" s="112" t="s">
        <v>11229</v>
      </c>
      <c r="G5063" s="117" t="s">
        <v>16269</v>
      </c>
      <c r="H5063" s="114" t="s">
        <v>6739</v>
      </c>
      <c r="I5063" s="113">
        <f>'22'!I12</f>
        <v>3</v>
      </c>
    </row>
    <row r="5064" spans="2:9" ht="12.75">
      <c r="B5064" s="114" t="str">
        <f>INDEX(SUM!D:D,MATCH(SUM!$F$3,SUM!B:B,0),0)</f>
        <v>P085</v>
      </c>
      <c r="E5064" s="116">
        <v>2020</v>
      </c>
      <c r="F5064" s="112" t="s">
        <v>11230</v>
      </c>
      <c r="G5064" s="117" t="s">
        <v>16270</v>
      </c>
      <c r="H5064" s="114" t="s">
        <v>6739</v>
      </c>
      <c r="I5064" s="113">
        <f>'22'!I13</f>
        <v>3</v>
      </c>
    </row>
    <row r="5065" spans="2:9" ht="12.75">
      <c r="B5065" s="114" t="str">
        <f>INDEX(SUM!D:D,MATCH(SUM!$F$3,SUM!B:B,0),0)</f>
        <v>P085</v>
      </c>
      <c r="E5065" s="116">
        <v>2020</v>
      </c>
      <c r="F5065" s="112" t="s">
        <v>11231</v>
      </c>
      <c r="G5065" s="117" t="s">
        <v>16271</v>
      </c>
      <c r="H5065" s="114" t="s">
        <v>6739</v>
      </c>
      <c r="I5065" s="113">
        <f>'22'!I14</f>
        <v>11</v>
      </c>
    </row>
    <row r="5066" spans="2:9" ht="12.75">
      <c r="B5066" s="114" t="str">
        <f>INDEX(SUM!D:D,MATCH(SUM!$F$3,SUM!B:B,0),0)</f>
        <v>P085</v>
      </c>
      <c r="E5066" s="116">
        <v>2020</v>
      </c>
      <c r="F5066" s="112" t="s">
        <v>11232</v>
      </c>
      <c r="G5066" s="117" t="s">
        <v>16272</v>
      </c>
      <c r="H5066" s="114" t="s">
        <v>6739</v>
      </c>
      <c r="I5066" s="113">
        <f>'22'!I15</f>
        <v>3</v>
      </c>
    </row>
    <row r="5067" spans="2:9" ht="12.75">
      <c r="B5067" s="114" t="str">
        <f>INDEX(SUM!D:D,MATCH(SUM!$F$3,SUM!B:B,0),0)</f>
        <v>P085</v>
      </c>
      <c r="E5067" s="116">
        <v>2020</v>
      </c>
      <c r="F5067" s="112" t="s">
        <v>11233</v>
      </c>
      <c r="G5067" s="117" t="s">
        <v>16273</v>
      </c>
      <c r="H5067" s="114" t="s">
        <v>6739</v>
      </c>
      <c r="I5067" s="113">
        <f>'22'!I16</f>
        <v>0</v>
      </c>
    </row>
    <row r="5068" spans="2:9" ht="12.75">
      <c r="B5068" s="114" t="str">
        <f>INDEX(SUM!D:D,MATCH(SUM!$F$3,SUM!B:B,0),0)</f>
        <v>P085</v>
      </c>
      <c r="E5068" s="116">
        <v>2020</v>
      </c>
      <c r="F5068" s="112" t="s">
        <v>11234</v>
      </c>
      <c r="G5068" s="117" t="s">
        <v>16274</v>
      </c>
      <c r="H5068" s="114" t="s">
        <v>6739</v>
      </c>
      <c r="I5068" s="113">
        <f>'22'!I17</f>
        <v>0</v>
      </c>
    </row>
    <row r="5069" spans="2:9" ht="12.75">
      <c r="B5069" s="114" t="str">
        <f>INDEX(SUM!D:D,MATCH(SUM!$F$3,SUM!B:B,0),0)</f>
        <v>P085</v>
      </c>
      <c r="E5069" s="116">
        <v>2020</v>
      </c>
      <c r="F5069" s="112" t="s">
        <v>11235</v>
      </c>
      <c r="G5069" s="117" t="s">
        <v>16275</v>
      </c>
      <c r="H5069" s="114" t="s">
        <v>6739</v>
      </c>
      <c r="I5069" s="113">
        <f>'22'!I18</f>
        <v>1</v>
      </c>
    </row>
    <row r="5070" spans="2:9" ht="12.75">
      <c r="B5070" s="114" t="str">
        <f>INDEX(SUM!D:D,MATCH(SUM!$F$3,SUM!B:B,0),0)</f>
        <v>P085</v>
      </c>
      <c r="E5070" s="116">
        <v>2020</v>
      </c>
      <c r="F5070" s="112" t="s">
        <v>11236</v>
      </c>
      <c r="G5070" s="117" t="s">
        <v>16276</v>
      </c>
      <c r="H5070" s="114" t="s">
        <v>6739</v>
      </c>
      <c r="I5070" s="113">
        <f>'22'!I19</f>
        <v>0</v>
      </c>
    </row>
    <row r="5071" spans="2:9" ht="12.75">
      <c r="B5071" s="114" t="str">
        <f>INDEX(SUM!D:D,MATCH(SUM!$F$3,SUM!B:B,0),0)</f>
        <v>P085</v>
      </c>
      <c r="E5071" s="116">
        <v>2020</v>
      </c>
      <c r="F5071" s="112" t="s">
        <v>11237</v>
      </c>
      <c r="G5071" s="117" t="s">
        <v>16277</v>
      </c>
      <c r="H5071" s="114" t="s">
        <v>6739</v>
      </c>
      <c r="I5071" s="113">
        <f>'22'!I20</f>
        <v>1</v>
      </c>
    </row>
    <row r="5072" spans="2:9" ht="12.75">
      <c r="B5072" s="114" t="str">
        <f>INDEX(SUM!D:D,MATCH(SUM!$F$3,SUM!B:B,0),0)</f>
        <v>P085</v>
      </c>
      <c r="E5072" s="116">
        <v>2020</v>
      </c>
      <c r="F5072" s="112" t="s">
        <v>11238</v>
      </c>
      <c r="G5072" s="117" t="s">
        <v>16278</v>
      </c>
      <c r="H5072" s="114" t="s">
        <v>6739</v>
      </c>
      <c r="I5072" s="113">
        <f>'22'!I21</f>
        <v>0</v>
      </c>
    </row>
    <row r="5073" spans="2:9" ht="12.75">
      <c r="B5073" s="114" t="str">
        <f>INDEX(SUM!D:D,MATCH(SUM!$F$3,SUM!B:B,0),0)</f>
        <v>P085</v>
      </c>
      <c r="E5073" s="116">
        <v>2020</v>
      </c>
      <c r="F5073" s="112" t="s">
        <v>11239</v>
      </c>
      <c r="G5073" s="117" t="s">
        <v>16279</v>
      </c>
      <c r="H5073" s="114" t="s">
        <v>6739</v>
      </c>
      <c r="I5073" s="113">
        <f>'22'!I22</f>
        <v>13</v>
      </c>
    </row>
    <row r="5074" spans="2:9" ht="12.75">
      <c r="B5074" s="114" t="str">
        <f>INDEX(SUM!D:D,MATCH(SUM!$F$3,SUM!B:B,0),0)</f>
        <v>P085</v>
      </c>
      <c r="E5074" s="116">
        <v>2020</v>
      </c>
      <c r="F5074" s="112" t="s">
        <v>11240</v>
      </c>
      <c r="G5074" s="117" t="s">
        <v>16280</v>
      </c>
      <c r="H5074" s="114" t="s">
        <v>6739</v>
      </c>
      <c r="I5074" s="113">
        <f>'22'!I23</f>
        <v>0</v>
      </c>
    </row>
    <row r="5075" spans="2:9" ht="12.75">
      <c r="B5075" s="114" t="str">
        <f>INDEX(SUM!D:D,MATCH(SUM!$F$3,SUM!B:B,0),0)</f>
        <v>P085</v>
      </c>
      <c r="E5075" s="116">
        <v>2020</v>
      </c>
      <c r="F5075" s="112" t="s">
        <v>11241</v>
      </c>
      <c r="G5075" s="117" t="s">
        <v>16281</v>
      </c>
      <c r="H5075" s="114" t="s">
        <v>6739</v>
      </c>
      <c r="I5075" s="113">
        <f>'22'!I24</f>
        <v>0</v>
      </c>
    </row>
    <row r="5076" spans="2:9" ht="12.75">
      <c r="B5076" s="114" t="str">
        <f>INDEX(SUM!D:D,MATCH(SUM!$F$3,SUM!B:B,0),0)</f>
        <v>P085</v>
      </c>
      <c r="E5076" s="116">
        <v>2020</v>
      </c>
      <c r="F5076" s="112" t="s">
        <v>11242</v>
      </c>
      <c r="G5076" s="117" t="s">
        <v>16282</v>
      </c>
      <c r="H5076" s="114" t="s">
        <v>6739</v>
      </c>
      <c r="I5076" s="113">
        <f>'22'!I25</f>
        <v>0</v>
      </c>
    </row>
    <row r="5077" spans="2:9" ht="12.75">
      <c r="B5077" s="114" t="str">
        <f>INDEX(SUM!D:D,MATCH(SUM!$F$3,SUM!B:B,0),0)</f>
        <v>P085</v>
      </c>
      <c r="E5077" s="116">
        <v>2020</v>
      </c>
      <c r="F5077" s="112" t="s">
        <v>11243</v>
      </c>
      <c r="G5077" s="117" t="s">
        <v>16283</v>
      </c>
      <c r="H5077" s="114" t="s">
        <v>6739</v>
      </c>
      <c r="I5077" s="113">
        <f>'22'!I26</f>
        <v>0</v>
      </c>
    </row>
    <row r="5078" spans="2:9" ht="12.75">
      <c r="B5078" s="114" t="str">
        <f>INDEX(SUM!D:D,MATCH(SUM!$F$3,SUM!B:B,0),0)</f>
        <v>P085</v>
      </c>
      <c r="E5078" s="116">
        <v>2020</v>
      </c>
      <c r="F5078" s="112" t="s">
        <v>11244</v>
      </c>
      <c r="G5078" s="117" t="s">
        <v>16284</v>
      </c>
      <c r="H5078" s="114" t="s">
        <v>6739</v>
      </c>
      <c r="I5078" s="113">
        <f>'22'!I27</f>
        <v>0</v>
      </c>
    </row>
    <row r="5079" spans="2:9" ht="12.75">
      <c r="B5079" s="114" t="str">
        <f>INDEX(SUM!D:D,MATCH(SUM!$F$3,SUM!B:B,0),0)</f>
        <v>P085</v>
      </c>
      <c r="E5079" s="116">
        <v>2020</v>
      </c>
      <c r="F5079" s="112" t="s">
        <v>11245</v>
      </c>
      <c r="G5079" s="117" t="s">
        <v>16285</v>
      </c>
      <c r="H5079" s="114" t="s">
        <v>6739</v>
      </c>
      <c r="I5079" s="113">
        <f>'22'!I28</f>
        <v>0</v>
      </c>
    </row>
    <row r="5080" spans="2:9" ht="12.75">
      <c r="B5080" s="114" t="str">
        <f>INDEX(SUM!D:D,MATCH(SUM!$F$3,SUM!B:B,0),0)</f>
        <v>P085</v>
      </c>
      <c r="E5080" s="116">
        <v>2020</v>
      </c>
      <c r="F5080" s="112" t="s">
        <v>11246</v>
      </c>
      <c r="G5080" s="117" t="s">
        <v>16286</v>
      </c>
      <c r="H5080" s="114" t="s">
        <v>6739</v>
      </c>
      <c r="I5080" s="113">
        <f>'22'!I29</f>
        <v>0</v>
      </c>
    </row>
    <row r="5081" spans="2:9" ht="12.75">
      <c r="B5081" s="114" t="str">
        <f>INDEX(SUM!D:D,MATCH(SUM!$F$3,SUM!B:B,0),0)</f>
        <v>P085</v>
      </c>
      <c r="E5081" s="116">
        <v>2020</v>
      </c>
      <c r="F5081" s="112" t="s">
        <v>11247</v>
      </c>
      <c r="G5081" s="117" t="s">
        <v>16287</v>
      </c>
      <c r="H5081" s="114" t="s">
        <v>6739</v>
      </c>
      <c r="I5081" s="113">
        <f>'22'!I30</f>
        <v>0</v>
      </c>
    </row>
    <row r="5082" spans="2:9" ht="12.75">
      <c r="B5082" s="114" t="str">
        <f>INDEX(SUM!D:D,MATCH(SUM!$F$3,SUM!B:B,0),0)</f>
        <v>P085</v>
      </c>
      <c r="E5082" s="116">
        <v>2020</v>
      </c>
      <c r="F5082" s="112" t="s">
        <v>11248</v>
      </c>
      <c r="G5082" s="117" t="s">
        <v>16288</v>
      </c>
      <c r="H5082" s="114" t="s">
        <v>6739</v>
      </c>
      <c r="I5082" s="113">
        <f>'22'!I31</f>
        <v>0</v>
      </c>
    </row>
    <row r="5083" spans="2:9" ht="12.75">
      <c r="B5083" s="114" t="str">
        <f>INDEX(SUM!D:D,MATCH(SUM!$F$3,SUM!B:B,0),0)</f>
        <v>P085</v>
      </c>
      <c r="E5083" s="116">
        <v>2020</v>
      </c>
      <c r="F5083" s="112" t="s">
        <v>11249</v>
      </c>
      <c r="G5083" s="117" t="s">
        <v>16289</v>
      </c>
      <c r="H5083" s="114" t="s">
        <v>6739</v>
      </c>
      <c r="I5083" s="113">
        <f>'22'!I32</f>
        <v>0</v>
      </c>
    </row>
    <row r="5084" spans="2:9" ht="12.75">
      <c r="B5084" s="114" t="str">
        <f>INDEX(SUM!D:D,MATCH(SUM!$F$3,SUM!B:B,0),0)</f>
        <v>P085</v>
      </c>
      <c r="E5084" s="116">
        <v>2020</v>
      </c>
      <c r="F5084" s="112" t="s">
        <v>11250</v>
      </c>
      <c r="G5084" s="117" t="s">
        <v>16290</v>
      </c>
      <c r="H5084" s="114" t="s">
        <v>6739</v>
      </c>
      <c r="I5084" s="113">
        <f>'22'!I33</f>
        <v>0</v>
      </c>
    </row>
    <row r="5085" spans="2:9" ht="12.75">
      <c r="B5085" s="114" t="str">
        <f>INDEX(SUM!D:D,MATCH(SUM!$F$3,SUM!B:B,0),0)</f>
        <v>P085</v>
      </c>
      <c r="E5085" s="116">
        <v>2020</v>
      </c>
      <c r="F5085" s="112" t="s">
        <v>11251</v>
      </c>
      <c r="G5085" s="117" t="s">
        <v>16291</v>
      </c>
      <c r="H5085" s="114" t="s">
        <v>6739</v>
      </c>
      <c r="I5085" s="113">
        <f>'22'!I34</f>
        <v>0</v>
      </c>
    </row>
    <row r="5086" spans="2:9" ht="12.75">
      <c r="B5086" s="114" t="str">
        <f>INDEX(SUM!D:D,MATCH(SUM!$F$3,SUM!B:B,0),0)</f>
        <v>P085</v>
      </c>
      <c r="E5086" s="116">
        <v>2020</v>
      </c>
      <c r="F5086" s="112" t="s">
        <v>11252</v>
      </c>
      <c r="G5086" s="117" t="s">
        <v>16292</v>
      </c>
      <c r="H5086" s="114" t="s">
        <v>6739</v>
      </c>
      <c r="I5086" s="113">
        <f>'22'!I35</f>
        <v>0</v>
      </c>
    </row>
    <row r="5087" spans="2:9" ht="12.75">
      <c r="B5087" s="114" t="str">
        <f>INDEX(SUM!D:D,MATCH(SUM!$F$3,SUM!B:B,0),0)</f>
        <v>P085</v>
      </c>
      <c r="E5087" s="116">
        <v>2020</v>
      </c>
      <c r="F5087" s="112" t="s">
        <v>11253</v>
      </c>
      <c r="G5087" s="117" t="s">
        <v>16293</v>
      </c>
      <c r="H5087" s="114" t="s">
        <v>6739</v>
      </c>
      <c r="I5087" s="113">
        <f>'22'!I36</f>
        <v>0</v>
      </c>
    </row>
    <row r="5088" spans="2:9" ht="12.75">
      <c r="B5088" s="114" t="str">
        <f>INDEX(SUM!D:D,MATCH(SUM!$F$3,SUM!B:B,0),0)</f>
        <v>P085</v>
      </c>
      <c r="E5088" s="116">
        <v>2020</v>
      </c>
      <c r="F5088" s="112" t="s">
        <v>11254</v>
      </c>
      <c r="G5088" s="117" t="s">
        <v>16294</v>
      </c>
      <c r="H5088" s="114" t="s">
        <v>6739</v>
      </c>
      <c r="I5088" s="113">
        <f>'22'!I37</f>
        <v>0</v>
      </c>
    </row>
    <row r="5089" spans="2:9" ht="12.75">
      <c r="B5089" s="114" t="str">
        <f>INDEX(SUM!D:D,MATCH(SUM!$F$3,SUM!B:B,0),0)</f>
        <v>P085</v>
      </c>
      <c r="E5089" s="116">
        <v>2020</v>
      </c>
      <c r="F5089" s="112" t="s">
        <v>11255</v>
      </c>
      <c r="G5089" s="117" t="s">
        <v>16295</v>
      </c>
      <c r="H5089" s="114" t="s">
        <v>6739</v>
      </c>
      <c r="I5089" s="113">
        <f>'22'!I38</f>
        <v>0</v>
      </c>
    </row>
    <row r="5090" spans="2:9" ht="12.75">
      <c r="B5090" s="114" t="str">
        <f>INDEX(SUM!D:D,MATCH(SUM!$F$3,SUM!B:B,0),0)</f>
        <v>P085</v>
      </c>
      <c r="E5090" s="116">
        <v>2020</v>
      </c>
      <c r="F5090" s="112" t="s">
        <v>11256</v>
      </c>
      <c r="G5090" s="117" t="s">
        <v>16296</v>
      </c>
      <c r="H5090" s="114" t="s">
        <v>6739</v>
      </c>
      <c r="I5090" s="113">
        <f>'22'!I39</f>
        <v>0</v>
      </c>
    </row>
    <row r="5091" spans="2:9" ht="12.75">
      <c r="B5091" s="114" t="str">
        <f>INDEX(SUM!D:D,MATCH(SUM!$F$3,SUM!B:B,0),0)</f>
        <v>P085</v>
      </c>
      <c r="E5091" s="116">
        <v>2020</v>
      </c>
      <c r="F5091" s="112" t="s">
        <v>11257</v>
      </c>
      <c r="G5091" s="117" t="s">
        <v>16297</v>
      </c>
      <c r="H5091" s="114" t="s">
        <v>6739</v>
      </c>
      <c r="I5091" s="113">
        <f>'22'!I40</f>
        <v>0</v>
      </c>
    </row>
    <row r="5092" spans="2:9" ht="12.75">
      <c r="B5092" s="114" t="str">
        <f>INDEX(SUM!D:D,MATCH(SUM!$F$3,SUM!B:B,0),0)</f>
        <v>P085</v>
      </c>
      <c r="E5092" s="116">
        <v>2020</v>
      </c>
      <c r="F5092" s="112" t="s">
        <v>11258</v>
      </c>
      <c r="G5092" s="117" t="s">
        <v>16298</v>
      </c>
      <c r="H5092" s="114" t="s">
        <v>6739</v>
      </c>
      <c r="I5092" s="113">
        <f>'22'!I41</f>
        <v>0</v>
      </c>
    </row>
    <row r="5093" spans="2:9" ht="12.75">
      <c r="B5093" s="114" t="str">
        <f>INDEX(SUM!D:D,MATCH(SUM!$F$3,SUM!B:B,0),0)</f>
        <v>P085</v>
      </c>
      <c r="E5093" s="116">
        <v>2020</v>
      </c>
      <c r="F5093" s="112" t="s">
        <v>11259</v>
      </c>
      <c r="G5093" s="117" t="s">
        <v>16299</v>
      </c>
      <c r="H5093" s="114" t="s">
        <v>6739</v>
      </c>
      <c r="I5093" s="113">
        <f>'22'!I42</f>
        <v>0</v>
      </c>
    </row>
    <row r="5094" spans="2:9" ht="12.75">
      <c r="B5094" s="114" t="str">
        <f>INDEX(SUM!D:D,MATCH(SUM!$F$3,SUM!B:B,0),0)</f>
        <v>P085</v>
      </c>
      <c r="E5094" s="116">
        <v>2020</v>
      </c>
      <c r="F5094" s="112" t="s">
        <v>11260</v>
      </c>
      <c r="G5094" s="117" t="s">
        <v>16300</v>
      </c>
      <c r="H5094" s="114" t="s">
        <v>6739</v>
      </c>
      <c r="I5094" s="113">
        <f>'22'!I43</f>
        <v>0</v>
      </c>
    </row>
    <row r="5095" spans="2:9" ht="12.75">
      <c r="B5095" s="114" t="str">
        <f>INDEX(SUM!D:D,MATCH(SUM!$F$3,SUM!B:B,0),0)</f>
        <v>P085</v>
      </c>
      <c r="E5095" s="116">
        <v>2020</v>
      </c>
      <c r="F5095" s="112" t="s">
        <v>11261</v>
      </c>
      <c r="G5095" s="117" t="s">
        <v>16301</v>
      </c>
      <c r="H5095" s="114" t="s">
        <v>6739</v>
      </c>
      <c r="I5095" s="113">
        <f>'22'!I44</f>
        <v>0</v>
      </c>
    </row>
    <row r="5096" spans="2:9" ht="12.75">
      <c r="B5096" s="114" t="str">
        <f>INDEX(SUM!D:D,MATCH(SUM!$F$3,SUM!B:B,0),0)</f>
        <v>P085</v>
      </c>
      <c r="E5096" s="116">
        <v>2020</v>
      </c>
      <c r="F5096" s="112" t="s">
        <v>11262</v>
      </c>
      <c r="G5096" s="117" t="s">
        <v>16302</v>
      </c>
      <c r="H5096" s="114" t="s">
        <v>6739</v>
      </c>
      <c r="I5096" s="113">
        <f>'22'!I45</f>
        <v>0</v>
      </c>
    </row>
    <row r="5097" spans="2:9" ht="12.75">
      <c r="B5097" s="114" t="str">
        <f>INDEX(SUM!D:D,MATCH(SUM!$F$3,SUM!B:B,0),0)</f>
        <v>P085</v>
      </c>
      <c r="E5097" s="116">
        <v>2020</v>
      </c>
      <c r="F5097" s="112" t="s">
        <v>11263</v>
      </c>
      <c r="G5097" s="117" t="s">
        <v>16303</v>
      </c>
      <c r="H5097" s="114" t="s">
        <v>6739</v>
      </c>
      <c r="I5097" s="113">
        <f>'22'!I46</f>
        <v>0</v>
      </c>
    </row>
    <row r="5098" spans="2:9" ht="12.75">
      <c r="B5098" s="114" t="str">
        <f>INDEX(SUM!D:D,MATCH(SUM!$F$3,SUM!B:B,0),0)</f>
        <v>P085</v>
      </c>
      <c r="E5098" s="116">
        <v>2020</v>
      </c>
      <c r="F5098" s="112" t="s">
        <v>11264</v>
      </c>
      <c r="G5098" s="117" t="s">
        <v>16304</v>
      </c>
      <c r="H5098" s="114" t="s">
        <v>6739</v>
      </c>
      <c r="I5098" s="113">
        <f>'22'!I47</f>
        <v>0</v>
      </c>
    </row>
    <row r="5099" spans="2:9" ht="12.75">
      <c r="B5099" s="114" t="str">
        <f>INDEX(SUM!D:D,MATCH(SUM!$F$3,SUM!B:B,0),0)</f>
        <v>P085</v>
      </c>
      <c r="E5099" s="116">
        <v>2020</v>
      </c>
      <c r="F5099" s="112" t="s">
        <v>11265</v>
      </c>
      <c r="G5099" s="117" t="s">
        <v>16305</v>
      </c>
      <c r="H5099" s="114" t="s">
        <v>6739</v>
      </c>
      <c r="I5099" s="113">
        <f>'22'!I48</f>
        <v>0</v>
      </c>
    </row>
    <row r="5100" spans="2:9" ht="12.75">
      <c r="B5100" s="114" t="str">
        <f>INDEX(SUM!D:D,MATCH(SUM!$F$3,SUM!B:B,0),0)</f>
        <v>P085</v>
      </c>
      <c r="E5100" s="116">
        <v>2020</v>
      </c>
      <c r="F5100" s="112" t="s">
        <v>11266</v>
      </c>
      <c r="G5100" s="117" t="s">
        <v>16306</v>
      </c>
      <c r="H5100" s="114" t="s">
        <v>6739</v>
      </c>
      <c r="I5100" s="113">
        <f>'22'!I49</f>
        <v>0</v>
      </c>
    </row>
    <row r="5101" spans="2:9" ht="12.75">
      <c r="B5101" s="114" t="str">
        <f>INDEX(SUM!D:D,MATCH(SUM!$F$3,SUM!B:B,0),0)</f>
        <v>P085</v>
      </c>
      <c r="E5101" s="116">
        <v>2020</v>
      </c>
      <c r="F5101" s="112" t="s">
        <v>11267</v>
      </c>
      <c r="G5101" s="117" t="s">
        <v>16307</v>
      </c>
      <c r="H5101" s="114" t="s">
        <v>6739</v>
      </c>
      <c r="I5101" s="113">
        <f>'22'!I50</f>
        <v>0</v>
      </c>
    </row>
    <row r="5102" spans="2:9" ht="12.75">
      <c r="B5102" s="114" t="str">
        <f>INDEX(SUM!D:D,MATCH(SUM!$F$3,SUM!B:B,0),0)</f>
        <v>P085</v>
      </c>
      <c r="E5102" s="116">
        <v>2020</v>
      </c>
      <c r="F5102" s="112" t="s">
        <v>11268</v>
      </c>
      <c r="G5102" s="117" t="s">
        <v>16308</v>
      </c>
      <c r="H5102" s="114" t="s">
        <v>6739</v>
      </c>
      <c r="I5102" s="113">
        <f>'22'!I51</f>
        <v>0</v>
      </c>
    </row>
    <row r="5103" spans="2:9" ht="12.75">
      <c r="B5103" s="114" t="str">
        <f>INDEX(SUM!D:D,MATCH(SUM!$F$3,SUM!B:B,0),0)</f>
        <v>P085</v>
      </c>
      <c r="E5103" s="116">
        <v>2020</v>
      </c>
      <c r="F5103" s="112" t="s">
        <v>11269</v>
      </c>
      <c r="G5103" s="117" t="s">
        <v>16309</v>
      </c>
      <c r="H5103" s="114" t="s">
        <v>6739</v>
      </c>
      <c r="I5103" s="113">
        <f>'22'!I52</f>
        <v>0</v>
      </c>
    </row>
    <row r="5104" spans="2:9" ht="12.75">
      <c r="B5104" s="114" t="str">
        <f>INDEX(SUM!D:D,MATCH(SUM!$F$3,SUM!B:B,0),0)</f>
        <v>P085</v>
      </c>
      <c r="E5104" s="116">
        <v>2020</v>
      </c>
      <c r="F5104" s="112" t="s">
        <v>11270</v>
      </c>
      <c r="G5104" s="117" t="s">
        <v>16310</v>
      </c>
      <c r="H5104" s="114" t="s">
        <v>6739</v>
      </c>
      <c r="I5104" s="113">
        <f>'22'!I53</f>
        <v>0</v>
      </c>
    </row>
    <row r="5105" spans="2:9" ht="12.75">
      <c r="B5105" s="114" t="str">
        <f>INDEX(SUM!D:D,MATCH(SUM!$F$3,SUM!B:B,0),0)</f>
        <v>P085</v>
      </c>
      <c r="E5105" s="116">
        <v>2020</v>
      </c>
      <c r="F5105" s="112" t="s">
        <v>11271</v>
      </c>
      <c r="G5105" s="117" t="s">
        <v>16311</v>
      </c>
      <c r="H5105" s="114" t="s">
        <v>6739</v>
      </c>
      <c r="I5105" s="113">
        <f>'22'!I54</f>
        <v>0</v>
      </c>
    </row>
    <row r="5106" spans="2:9" ht="12.75">
      <c r="B5106" s="114" t="str">
        <f>INDEX(SUM!D:D,MATCH(SUM!$F$3,SUM!B:B,0),0)</f>
        <v>P085</v>
      </c>
      <c r="E5106" s="116">
        <v>2020</v>
      </c>
      <c r="F5106" s="112" t="s">
        <v>11272</v>
      </c>
      <c r="G5106" s="117" t="s">
        <v>16312</v>
      </c>
      <c r="H5106" s="114" t="s">
        <v>6739</v>
      </c>
      <c r="I5106" s="113">
        <f>'22'!I55</f>
        <v>0</v>
      </c>
    </row>
    <row r="5107" spans="2:9" ht="12.75">
      <c r="B5107" s="114" t="str">
        <f>INDEX(SUM!D:D,MATCH(SUM!$F$3,SUM!B:B,0),0)</f>
        <v>P085</v>
      </c>
      <c r="E5107" s="116">
        <v>2020</v>
      </c>
      <c r="F5107" s="112" t="s">
        <v>11273</v>
      </c>
      <c r="G5107" s="117" t="s">
        <v>16313</v>
      </c>
      <c r="H5107" s="114" t="s">
        <v>6739</v>
      </c>
      <c r="I5107" s="113">
        <f>'22'!I56</f>
        <v>0</v>
      </c>
    </row>
    <row r="5108" spans="2:9" ht="12.75">
      <c r="B5108" s="114" t="str">
        <f>INDEX(SUM!D:D,MATCH(SUM!$F$3,SUM!B:B,0),0)</f>
        <v>P085</v>
      </c>
      <c r="E5108" s="116">
        <v>2020</v>
      </c>
      <c r="F5108" s="112" t="s">
        <v>11274</v>
      </c>
      <c r="G5108" s="117" t="s">
        <v>16314</v>
      </c>
      <c r="H5108" s="114" t="s">
        <v>6739</v>
      </c>
      <c r="I5108" s="113">
        <f>'22'!I57</f>
        <v>0</v>
      </c>
    </row>
    <row r="5109" spans="2:9" ht="12.75">
      <c r="B5109" s="114" t="str">
        <f>INDEX(SUM!D:D,MATCH(SUM!$F$3,SUM!B:B,0),0)</f>
        <v>P085</v>
      </c>
      <c r="E5109" s="116">
        <v>2020</v>
      </c>
      <c r="F5109" s="112" t="s">
        <v>11275</v>
      </c>
      <c r="G5109" s="117" t="s">
        <v>16315</v>
      </c>
      <c r="H5109" s="114" t="s">
        <v>6739</v>
      </c>
      <c r="I5109" s="113">
        <f>'22'!I58</f>
        <v>0</v>
      </c>
    </row>
    <row r="5110" spans="2:9" ht="12.75">
      <c r="B5110" s="114" t="str">
        <f>INDEX(SUM!D:D,MATCH(SUM!$F$3,SUM!B:B,0),0)</f>
        <v>P085</v>
      </c>
      <c r="E5110" s="116">
        <v>2020</v>
      </c>
      <c r="F5110" s="112" t="s">
        <v>11276</v>
      </c>
      <c r="G5110" s="117" t="s">
        <v>16316</v>
      </c>
      <c r="H5110" s="114" t="s">
        <v>6739</v>
      </c>
      <c r="I5110" s="113">
        <f>'22'!I59</f>
        <v>0</v>
      </c>
    </row>
    <row r="5111" spans="2:9" ht="12.75">
      <c r="B5111" s="114" t="str">
        <f>INDEX(SUM!D:D,MATCH(SUM!$F$3,SUM!B:B,0),0)</f>
        <v>P085</v>
      </c>
      <c r="E5111" s="116">
        <v>2020</v>
      </c>
      <c r="F5111" s="112" t="s">
        <v>11277</v>
      </c>
      <c r="G5111" s="117" t="s">
        <v>16317</v>
      </c>
      <c r="H5111" s="114" t="s">
        <v>6739</v>
      </c>
      <c r="I5111" s="113">
        <f>'22'!I60</f>
        <v>0</v>
      </c>
    </row>
    <row r="5112" spans="2:9" ht="12.75">
      <c r="B5112" s="114" t="str">
        <f>INDEX(SUM!D:D,MATCH(SUM!$F$3,SUM!B:B,0),0)</f>
        <v>P085</v>
      </c>
      <c r="E5112" s="116">
        <v>2020</v>
      </c>
      <c r="F5112" s="112" t="s">
        <v>11278</v>
      </c>
      <c r="G5112" s="117" t="s">
        <v>16318</v>
      </c>
      <c r="H5112" s="114" t="s">
        <v>6739</v>
      </c>
      <c r="I5112" s="113">
        <f>'22'!I61</f>
        <v>0</v>
      </c>
    </row>
    <row r="5113" spans="2:9" ht="12.75">
      <c r="B5113" s="114" t="str">
        <f>INDEX(SUM!D:D,MATCH(SUM!$F$3,SUM!B:B,0),0)</f>
        <v>P085</v>
      </c>
      <c r="E5113" s="116">
        <v>2020</v>
      </c>
      <c r="F5113" s="112" t="s">
        <v>11279</v>
      </c>
      <c r="G5113" s="117" t="s">
        <v>16319</v>
      </c>
      <c r="H5113" s="114" t="s">
        <v>6739</v>
      </c>
      <c r="I5113" s="113">
        <f>'22'!I62</f>
        <v>0</v>
      </c>
    </row>
    <row r="5114" spans="2:9" ht="12.75">
      <c r="B5114" s="114" t="str">
        <f>INDEX(SUM!D:D,MATCH(SUM!$F$3,SUM!B:B,0),0)</f>
        <v>P085</v>
      </c>
      <c r="E5114" s="116">
        <v>2020</v>
      </c>
      <c r="F5114" s="112" t="s">
        <v>11280</v>
      </c>
      <c r="G5114" s="117" t="s">
        <v>16320</v>
      </c>
      <c r="H5114" s="114" t="s">
        <v>6739</v>
      </c>
      <c r="I5114" s="113">
        <f>'22'!I63</f>
        <v>0</v>
      </c>
    </row>
    <row r="5115" spans="2:9" ht="12.75">
      <c r="B5115" s="114" t="str">
        <f>INDEX(SUM!D:D,MATCH(SUM!$F$3,SUM!B:B,0),0)</f>
        <v>P085</v>
      </c>
      <c r="E5115" s="116">
        <v>2020</v>
      </c>
      <c r="F5115" s="112" t="s">
        <v>11281</v>
      </c>
      <c r="G5115" s="117" t="s">
        <v>16321</v>
      </c>
      <c r="H5115" s="114" t="s">
        <v>6739</v>
      </c>
      <c r="I5115" s="113">
        <f>'22'!I64</f>
        <v>0</v>
      </c>
    </row>
    <row r="5116" spans="2:9" ht="12.75">
      <c r="B5116" s="114" t="str">
        <f>INDEX(SUM!D:D,MATCH(SUM!$F$3,SUM!B:B,0),0)</f>
        <v>P085</v>
      </c>
      <c r="E5116" s="116">
        <v>2020</v>
      </c>
      <c r="F5116" s="112" t="s">
        <v>11282</v>
      </c>
      <c r="G5116" s="117" t="s">
        <v>16322</v>
      </c>
      <c r="H5116" s="114" t="s">
        <v>6739</v>
      </c>
      <c r="I5116" s="113">
        <f>'22'!I65</f>
        <v>0</v>
      </c>
    </row>
    <row r="5117" spans="2:9" ht="12.75">
      <c r="B5117" s="114" t="str">
        <f>INDEX(SUM!D:D,MATCH(SUM!$F$3,SUM!B:B,0),0)</f>
        <v>P085</v>
      </c>
      <c r="E5117" s="116">
        <v>2020</v>
      </c>
      <c r="F5117" s="112" t="s">
        <v>11283</v>
      </c>
      <c r="G5117" s="117" t="s">
        <v>16323</v>
      </c>
      <c r="H5117" s="114" t="s">
        <v>6739</v>
      </c>
      <c r="I5117" s="113">
        <f>'22'!I66</f>
        <v>0</v>
      </c>
    </row>
    <row r="5118" spans="2:9" ht="12.75">
      <c r="B5118" s="114" t="str">
        <f>INDEX(SUM!D:D,MATCH(SUM!$F$3,SUM!B:B,0),0)</f>
        <v>P085</v>
      </c>
      <c r="E5118" s="116">
        <v>2020</v>
      </c>
      <c r="F5118" s="112" t="s">
        <v>11284</v>
      </c>
      <c r="G5118" s="117" t="s">
        <v>16324</v>
      </c>
      <c r="H5118" s="114" t="s">
        <v>6739</v>
      </c>
      <c r="I5118" s="113">
        <f>'22'!I67</f>
        <v>0</v>
      </c>
    </row>
    <row r="5119" spans="2:9" ht="12.75">
      <c r="B5119" s="114" t="str">
        <f>INDEX(SUM!D:D,MATCH(SUM!$F$3,SUM!B:B,0),0)</f>
        <v>P085</v>
      </c>
      <c r="E5119" s="116">
        <v>2020</v>
      </c>
      <c r="F5119" s="112" t="s">
        <v>11285</v>
      </c>
      <c r="G5119" s="117" t="s">
        <v>16325</v>
      </c>
      <c r="H5119" s="114" t="s">
        <v>6739</v>
      </c>
      <c r="I5119" s="113">
        <f>'22'!I68</f>
        <v>0</v>
      </c>
    </row>
    <row r="5120" spans="2:9" ht="12.75">
      <c r="B5120" s="114" t="str">
        <f>INDEX(SUM!D:D,MATCH(SUM!$F$3,SUM!B:B,0),0)</f>
        <v>P085</v>
      </c>
      <c r="E5120" s="116">
        <v>2020</v>
      </c>
      <c r="F5120" s="112" t="s">
        <v>11286</v>
      </c>
      <c r="G5120" s="117" t="s">
        <v>16326</v>
      </c>
      <c r="H5120" s="114" t="s">
        <v>6739</v>
      </c>
      <c r="I5120" s="113">
        <f>'22'!I69</f>
        <v>0</v>
      </c>
    </row>
    <row r="5121" spans="2:9" ht="12.75">
      <c r="B5121" s="114" t="str">
        <f>INDEX(SUM!D:D,MATCH(SUM!$F$3,SUM!B:B,0),0)</f>
        <v>P085</v>
      </c>
      <c r="E5121" s="116">
        <v>2020</v>
      </c>
      <c r="F5121" s="112" t="s">
        <v>11287</v>
      </c>
      <c r="G5121" s="117" t="s">
        <v>16327</v>
      </c>
      <c r="H5121" s="114" t="s">
        <v>6739</v>
      </c>
      <c r="I5121" s="113">
        <f>'22'!I70</f>
        <v>0</v>
      </c>
    </row>
    <row r="5122" spans="2:9" ht="12.75">
      <c r="B5122" s="114" t="str">
        <f>INDEX(SUM!D:D,MATCH(SUM!$F$3,SUM!B:B,0),0)</f>
        <v>P085</v>
      </c>
      <c r="E5122" s="116">
        <v>2020</v>
      </c>
      <c r="F5122" s="112" t="s">
        <v>11288</v>
      </c>
      <c r="G5122" s="117" t="s">
        <v>16328</v>
      </c>
      <c r="H5122" s="114" t="s">
        <v>6739</v>
      </c>
      <c r="I5122" s="113">
        <f>'22'!I71</f>
        <v>0</v>
      </c>
    </row>
    <row r="5123" spans="2:9" ht="12.75">
      <c r="B5123" s="114" t="str">
        <f>INDEX(SUM!D:D,MATCH(SUM!$F$3,SUM!B:B,0),0)</f>
        <v>P085</v>
      </c>
      <c r="E5123" s="116">
        <v>2020</v>
      </c>
      <c r="F5123" s="112" t="s">
        <v>11289</v>
      </c>
      <c r="G5123" s="117" t="s">
        <v>16329</v>
      </c>
      <c r="H5123" s="114" t="s">
        <v>6739</v>
      </c>
      <c r="I5123" s="113">
        <f>'22'!I72</f>
        <v>0</v>
      </c>
    </row>
    <row r="5124" spans="2:9" ht="12.75">
      <c r="B5124" s="114" t="str">
        <f>INDEX(SUM!D:D,MATCH(SUM!$F$3,SUM!B:B,0),0)</f>
        <v>P085</v>
      </c>
      <c r="E5124" s="116">
        <v>2020</v>
      </c>
      <c r="F5124" s="112" t="s">
        <v>11290</v>
      </c>
      <c r="G5124" s="117" t="s">
        <v>16330</v>
      </c>
      <c r="H5124" s="114" t="s">
        <v>6739</v>
      </c>
      <c r="I5124" s="113">
        <f>'22'!I73</f>
        <v>0</v>
      </c>
    </row>
    <row r="5125" spans="2:9" ht="12.75">
      <c r="B5125" s="114" t="str">
        <f>INDEX(SUM!D:D,MATCH(SUM!$F$3,SUM!B:B,0),0)</f>
        <v>P085</v>
      </c>
      <c r="E5125" s="116">
        <v>2020</v>
      </c>
      <c r="F5125" s="112" t="s">
        <v>11291</v>
      </c>
      <c r="G5125" s="117" t="s">
        <v>16331</v>
      </c>
      <c r="H5125" s="114" t="s">
        <v>6739</v>
      </c>
      <c r="I5125" s="113">
        <f>'22'!I74</f>
        <v>0</v>
      </c>
    </row>
    <row r="5126" spans="2:9" ht="12.75">
      <c r="B5126" s="114" t="str">
        <f>INDEX(SUM!D:D,MATCH(SUM!$F$3,SUM!B:B,0),0)</f>
        <v>P085</v>
      </c>
      <c r="E5126" s="116">
        <v>2020</v>
      </c>
      <c r="F5126" s="112" t="s">
        <v>11292</v>
      </c>
      <c r="G5126" s="117" t="s">
        <v>16332</v>
      </c>
      <c r="H5126" s="114" t="s">
        <v>6739</v>
      </c>
      <c r="I5126" s="113">
        <f>'22'!I75</f>
        <v>0</v>
      </c>
    </row>
    <row r="5127" spans="2:9" ht="12.75">
      <c r="B5127" s="114" t="str">
        <f>INDEX(SUM!D:D,MATCH(SUM!$F$3,SUM!B:B,0),0)</f>
        <v>P085</v>
      </c>
      <c r="E5127" s="116">
        <v>2020</v>
      </c>
      <c r="F5127" s="112" t="s">
        <v>11293</v>
      </c>
      <c r="G5127" s="117" t="s">
        <v>16333</v>
      </c>
      <c r="H5127" s="114" t="s">
        <v>6739</v>
      </c>
      <c r="I5127" s="113">
        <f>'22'!I76</f>
        <v>0</v>
      </c>
    </row>
    <row r="5128" spans="2:9" ht="12.75">
      <c r="B5128" s="114" t="str">
        <f>INDEX(SUM!D:D,MATCH(SUM!$F$3,SUM!B:B,0),0)</f>
        <v>P085</v>
      </c>
      <c r="E5128" s="116">
        <v>2020</v>
      </c>
      <c r="F5128" s="112" t="s">
        <v>11294</v>
      </c>
      <c r="G5128" s="117" t="s">
        <v>16334</v>
      </c>
      <c r="H5128" s="114" t="s">
        <v>6739</v>
      </c>
      <c r="I5128" s="113">
        <f>'22'!I77</f>
        <v>0</v>
      </c>
    </row>
    <row r="5129" spans="2:9" ht="12.75">
      <c r="B5129" s="114" t="str">
        <f>INDEX(SUM!D:D,MATCH(SUM!$F$3,SUM!B:B,0),0)</f>
        <v>P085</v>
      </c>
      <c r="E5129" s="116">
        <v>2020</v>
      </c>
      <c r="F5129" s="112" t="s">
        <v>11295</v>
      </c>
      <c r="G5129" s="117" t="s">
        <v>16335</v>
      </c>
      <c r="H5129" s="114" t="s">
        <v>6739</v>
      </c>
      <c r="I5129" s="113">
        <f>'22'!I78</f>
        <v>0</v>
      </c>
    </row>
    <row r="5130" spans="2:9" ht="12.75">
      <c r="B5130" s="114" t="str">
        <f>INDEX(SUM!D:D,MATCH(SUM!$F$3,SUM!B:B,0),0)</f>
        <v>P085</v>
      </c>
      <c r="E5130" s="116">
        <v>2020</v>
      </c>
      <c r="F5130" s="112" t="s">
        <v>11296</v>
      </c>
      <c r="G5130" s="117" t="s">
        <v>16336</v>
      </c>
      <c r="H5130" s="114" t="s">
        <v>6739</v>
      </c>
      <c r="I5130" s="113">
        <f>'22'!I79</f>
        <v>0</v>
      </c>
    </row>
    <row r="5131" spans="2:9" ht="12.75">
      <c r="B5131" s="114" t="str">
        <f>INDEX(SUM!D:D,MATCH(SUM!$F$3,SUM!B:B,0),0)</f>
        <v>P085</v>
      </c>
      <c r="E5131" s="116">
        <v>2020</v>
      </c>
      <c r="F5131" s="112" t="s">
        <v>11297</v>
      </c>
      <c r="G5131" s="117" t="s">
        <v>16337</v>
      </c>
      <c r="H5131" s="114" t="s">
        <v>6739</v>
      </c>
      <c r="I5131" s="113">
        <f>'22'!I80</f>
        <v>0</v>
      </c>
    </row>
    <row r="5132" spans="2:9" ht="12.75">
      <c r="B5132" s="114" t="str">
        <f>INDEX(SUM!D:D,MATCH(SUM!$F$3,SUM!B:B,0),0)</f>
        <v>P085</v>
      </c>
      <c r="E5132" s="116">
        <v>2020</v>
      </c>
      <c r="F5132" s="112" t="s">
        <v>11298</v>
      </c>
      <c r="G5132" s="117" t="s">
        <v>16338</v>
      </c>
      <c r="H5132" s="114" t="s">
        <v>6739</v>
      </c>
      <c r="I5132" s="113">
        <f>'22'!I81</f>
        <v>0</v>
      </c>
    </row>
    <row r="5133" spans="2:9" ht="12.75">
      <c r="B5133" s="114" t="str">
        <f>INDEX(SUM!D:D,MATCH(SUM!$F$3,SUM!B:B,0),0)</f>
        <v>P085</v>
      </c>
      <c r="E5133" s="116">
        <v>2020</v>
      </c>
      <c r="F5133" s="112" t="s">
        <v>11299</v>
      </c>
      <c r="G5133" s="117" t="s">
        <v>16339</v>
      </c>
      <c r="H5133" s="114" t="s">
        <v>6739</v>
      </c>
      <c r="I5133" s="113">
        <f>'22'!I82</f>
        <v>0</v>
      </c>
    </row>
    <row r="5134" spans="2:9" ht="12.75">
      <c r="B5134" s="114" t="str">
        <f>INDEX(SUM!D:D,MATCH(SUM!$F$3,SUM!B:B,0),0)</f>
        <v>P085</v>
      </c>
      <c r="E5134" s="116">
        <v>2020</v>
      </c>
      <c r="F5134" s="112" t="s">
        <v>11300</v>
      </c>
      <c r="G5134" s="117" t="s">
        <v>16340</v>
      </c>
      <c r="H5134" s="114" t="s">
        <v>6739</v>
      </c>
      <c r="I5134" s="113">
        <f>'22'!I83</f>
        <v>0</v>
      </c>
    </row>
    <row r="5135" spans="2:9" ht="12.75">
      <c r="B5135" s="114" t="str">
        <f>INDEX(SUM!D:D,MATCH(SUM!$F$3,SUM!B:B,0),0)</f>
        <v>P085</v>
      </c>
      <c r="E5135" s="116">
        <v>2020</v>
      </c>
      <c r="F5135" s="112" t="s">
        <v>11301</v>
      </c>
      <c r="G5135" s="117" t="s">
        <v>16341</v>
      </c>
      <c r="H5135" s="114" t="s">
        <v>6739</v>
      </c>
      <c r="I5135" s="113">
        <f>'22'!I84</f>
        <v>0</v>
      </c>
    </row>
    <row r="5136" spans="2:9" ht="12.75">
      <c r="B5136" s="114" t="str">
        <f>INDEX(SUM!D:D,MATCH(SUM!$F$3,SUM!B:B,0),0)</f>
        <v>P085</v>
      </c>
      <c r="E5136" s="116">
        <v>2020</v>
      </c>
      <c r="F5136" s="112" t="s">
        <v>11302</v>
      </c>
      <c r="G5136" s="117" t="s">
        <v>16342</v>
      </c>
      <c r="H5136" s="114" t="s">
        <v>6739</v>
      </c>
      <c r="I5136" s="113">
        <f>'22'!I85</f>
        <v>0</v>
      </c>
    </row>
    <row r="5137" spans="2:9" ht="12.75">
      <c r="B5137" s="114" t="str">
        <f>INDEX(SUM!D:D,MATCH(SUM!$F$3,SUM!B:B,0),0)</f>
        <v>P085</v>
      </c>
      <c r="E5137" s="116">
        <v>2020</v>
      </c>
      <c r="F5137" s="112" t="s">
        <v>11303</v>
      </c>
      <c r="G5137" s="117" t="s">
        <v>16343</v>
      </c>
      <c r="H5137" s="114" t="s">
        <v>6739</v>
      </c>
      <c r="I5137" s="113">
        <f>'22'!I86</f>
        <v>0</v>
      </c>
    </row>
    <row r="5138" spans="2:9" ht="12.75">
      <c r="B5138" s="114" t="str">
        <f>INDEX(SUM!D:D,MATCH(SUM!$F$3,SUM!B:B,0),0)</f>
        <v>P085</v>
      </c>
      <c r="E5138" s="116">
        <v>2020</v>
      </c>
      <c r="F5138" s="112" t="s">
        <v>11304</v>
      </c>
      <c r="G5138" s="117" t="s">
        <v>16344</v>
      </c>
      <c r="H5138" s="114" t="s">
        <v>6739</v>
      </c>
      <c r="I5138" s="113">
        <f>'22'!I87</f>
        <v>0</v>
      </c>
    </row>
    <row r="5139" spans="2:9" ht="12.75">
      <c r="B5139" s="114" t="str">
        <f>INDEX(SUM!D:D,MATCH(SUM!$F$3,SUM!B:B,0),0)</f>
        <v>P085</v>
      </c>
      <c r="E5139" s="116">
        <v>2020</v>
      </c>
      <c r="F5139" s="112" t="s">
        <v>11305</v>
      </c>
      <c r="G5139" s="117" t="s">
        <v>16345</v>
      </c>
      <c r="H5139" s="114" t="s">
        <v>6739</v>
      </c>
      <c r="I5139" s="113">
        <f>'22'!I88</f>
        <v>0</v>
      </c>
    </row>
    <row r="5140" spans="2:9" ht="12.75">
      <c r="B5140" s="114" t="str">
        <f>INDEX(SUM!D:D,MATCH(SUM!$F$3,SUM!B:B,0),0)</f>
        <v>P085</v>
      </c>
      <c r="E5140" s="116">
        <v>2020</v>
      </c>
      <c r="F5140" s="112" t="s">
        <v>11306</v>
      </c>
      <c r="G5140" s="117" t="s">
        <v>16346</v>
      </c>
      <c r="H5140" s="114" t="s">
        <v>6739</v>
      </c>
      <c r="I5140" s="113">
        <f>'22'!I89</f>
        <v>0</v>
      </c>
    </row>
    <row r="5141" spans="2:9" ht="12.75">
      <c r="B5141" s="114" t="str">
        <f>INDEX(SUM!D:D,MATCH(SUM!$F$3,SUM!B:B,0),0)</f>
        <v>P085</v>
      </c>
      <c r="E5141" s="116">
        <v>2020</v>
      </c>
      <c r="F5141" s="112" t="s">
        <v>11307</v>
      </c>
      <c r="G5141" s="117" t="s">
        <v>16347</v>
      </c>
      <c r="H5141" s="114" t="s">
        <v>6739</v>
      </c>
      <c r="I5141" s="113">
        <f>'22'!I90</f>
        <v>0</v>
      </c>
    </row>
    <row r="5142" spans="2:9" ht="12.75">
      <c r="B5142" s="114" t="str">
        <f>INDEX(SUM!D:D,MATCH(SUM!$F$3,SUM!B:B,0),0)</f>
        <v>P085</v>
      </c>
      <c r="E5142" s="116">
        <v>2020</v>
      </c>
      <c r="F5142" s="112" t="s">
        <v>11308</v>
      </c>
      <c r="G5142" s="117" t="s">
        <v>16348</v>
      </c>
      <c r="H5142" s="114" t="s">
        <v>6739</v>
      </c>
      <c r="I5142" s="113">
        <f>'22'!I91</f>
        <v>0</v>
      </c>
    </row>
    <row r="5143" spans="2:9" ht="12.75">
      <c r="B5143" s="114" t="str">
        <f>INDEX(SUM!D:D,MATCH(SUM!$F$3,SUM!B:B,0),0)</f>
        <v>P085</v>
      </c>
      <c r="E5143" s="116">
        <v>2020</v>
      </c>
      <c r="F5143" s="112" t="s">
        <v>11309</v>
      </c>
      <c r="G5143" s="117" t="s">
        <v>16349</v>
      </c>
      <c r="H5143" s="114" t="s">
        <v>6739</v>
      </c>
      <c r="I5143" s="113">
        <f>'22'!I92</f>
        <v>0</v>
      </c>
    </row>
    <row r="5144" spans="2:9" ht="12.75">
      <c r="B5144" s="114" t="str">
        <f>INDEX(SUM!D:D,MATCH(SUM!$F$3,SUM!B:B,0),0)</f>
        <v>P085</v>
      </c>
      <c r="E5144" s="116">
        <v>2020</v>
      </c>
      <c r="F5144" s="112" t="s">
        <v>11310</v>
      </c>
      <c r="G5144" s="117" t="s">
        <v>16350</v>
      </c>
      <c r="H5144" s="114" t="s">
        <v>6739</v>
      </c>
      <c r="I5144" s="113">
        <f>'22'!I93</f>
        <v>0</v>
      </c>
    </row>
    <row r="5145" spans="2:9" ht="12.75">
      <c r="B5145" s="114" t="str">
        <f>INDEX(SUM!D:D,MATCH(SUM!$F$3,SUM!B:B,0),0)</f>
        <v>P085</v>
      </c>
      <c r="E5145" s="116">
        <v>2020</v>
      </c>
      <c r="F5145" s="112" t="s">
        <v>11311</v>
      </c>
      <c r="G5145" s="117" t="s">
        <v>16351</v>
      </c>
      <c r="H5145" s="114" t="s">
        <v>6739</v>
      </c>
      <c r="I5145" s="113">
        <f>'22'!I94</f>
        <v>0</v>
      </c>
    </row>
    <row r="5146" spans="2:9" ht="12.75">
      <c r="B5146" s="114" t="str">
        <f>INDEX(SUM!D:D,MATCH(SUM!$F$3,SUM!B:B,0),0)</f>
        <v>P085</v>
      </c>
      <c r="E5146" s="116">
        <v>2020</v>
      </c>
      <c r="F5146" s="112" t="s">
        <v>11312</v>
      </c>
      <c r="G5146" s="117" t="s">
        <v>16352</v>
      </c>
      <c r="H5146" s="114" t="s">
        <v>6739</v>
      </c>
      <c r="I5146" s="113">
        <f>'22'!I95</f>
        <v>0</v>
      </c>
    </row>
    <row r="5147" spans="2:9" ht="12.75">
      <c r="B5147" s="114" t="str">
        <f>INDEX(SUM!D:D,MATCH(SUM!$F$3,SUM!B:B,0),0)</f>
        <v>P085</v>
      </c>
      <c r="E5147" s="116">
        <v>2020</v>
      </c>
      <c r="F5147" s="112" t="s">
        <v>11313</v>
      </c>
      <c r="G5147" s="117" t="s">
        <v>16353</v>
      </c>
      <c r="H5147" s="114" t="s">
        <v>6739</v>
      </c>
      <c r="I5147" s="113">
        <f>'22'!I96</f>
        <v>0</v>
      </c>
    </row>
    <row r="5148" spans="2:9" ht="12.75">
      <c r="B5148" s="114" t="str">
        <f>INDEX(SUM!D:D,MATCH(SUM!$F$3,SUM!B:B,0),0)</f>
        <v>P085</v>
      </c>
      <c r="E5148" s="116">
        <v>2020</v>
      </c>
      <c r="F5148" s="112" t="s">
        <v>11314</v>
      </c>
      <c r="G5148" s="117" t="s">
        <v>16354</v>
      </c>
      <c r="H5148" s="114" t="s">
        <v>6739</v>
      </c>
      <c r="I5148" s="113">
        <f>'22'!I97</f>
        <v>0</v>
      </c>
    </row>
    <row r="5149" spans="2:9" ht="12.75">
      <c r="B5149" s="114" t="str">
        <f>INDEX(SUM!D:D,MATCH(SUM!$F$3,SUM!B:B,0),0)</f>
        <v>P085</v>
      </c>
      <c r="E5149" s="116">
        <v>2020</v>
      </c>
      <c r="F5149" s="112" t="s">
        <v>11315</v>
      </c>
      <c r="G5149" s="117" t="s">
        <v>16355</v>
      </c>
      <c r="H5149" s="114" t="s">
        <v>6739</v>
      </c>
      <c r="I5149" s="113">
        <f>'22'!I98</f>
        <v>0</v>
      </c>
    </row>
    <row r="5150" spans="2:9" ht="12.75">
      <c r="B5150" s="114" t="str">
        <f>INDEX(SUM!D:D,MATCH(SUM!$F$3,SUM!B:B,0),0)</f>
        <v>P085</v>
      </c>
      <c r="E5150" s="116">
        <v>2020</v>
      </c>
      <c r="F5150" s="112" t="s">
        <v>11316</v>
      </c>
      <c r="G5150" s="117" t="s">
        <v>16356</v>
      </c>
      <c r="H5150" s="114" t="s">
        <v>6739</v>
      </c>
      <c r="I5150" s="113">
        <f>'22'!I99</f>
        <v>0</v>
      </c>
    </row>
    <row r="5151" spans="2:9" ht="12.75">
      <c r="B5151" s="114" t="str">
        <f>INDEX(SUM!D:D,MATCH(SUM!$F$3,SUM!B:B,0),0)</f>
        <v>P085</v>
      </c>
      <c r="E5151" s="116">
        <v>2020</v>
      </c>
      <c r="F5151" s="112" t="s">
        <v>11317</v>
      </c>
      <c r="G5151" s="117" t="s">
        <v>16357</v>
      </c>
      <c r="H5151" s="114" t="s">
        <v>6739</v>
      </c>
      <c r="I5151" s="113">
        <f>'22'!I100</f>
        <v>0</v>
      </c>
    </row>
    <row r="5152" spans="2:9" ht="12.75">
      <c r="B5152" s="114" t="str">
        <f>INDEX(SUM!D:D,MATCH(SUM!$F$3,SUM!B:B,0),0)</f>
        <v>P085</v>
      </c>
      <c r="E5152" s="116">
        <v>2020</v>
      </c>
      <c r="F5152" s="112" t="s">
        <v>11318</v>
      </c>
      <c r="G5152" s="117" t="s">
        <v>16358</v>
      </c>
      <c r="H5152" s="114" t="s">
        <v>6740</v>
      </c>
      <c r="I5152" s="113">
        <f>'22'!J11</f>
        <v>15</v>
      </c>
    </row>
    <row r="5153" spans="2:9" ht="12.75">
      <c r="B5153" s="114" t="str">
        <f>INDEX(SUM!D:D,MATCH(SUM!$F$3,SUM!B:B,0),0)</f>
        <v>P085</v>
      </c>
      <c r="E5153" s="116">
        <v>2020</v>
      </c>
      <c r="F5153" s="112" t="s">
        <v>11319</v>
      </c>
      <c r="G5153" s="117" t="s">
        <v>16359</v>
      </c>
      <c r="H5153" s="114" t="s">
        <v>6740</v>
      </c>
      <c r="I5153" s="113">
        <f>'22'!J12</f>
        <v>0</v>
      </c>
    </row>
    <row r="5154" spans="2:9" ht="12.75">
      <c r="B5154" s="114" t="str">
        <f>INDEX(SUM!D:D,MATCH(SUM!$F$3,SUM!B:B,0),0)</f>
        <v>P085</v>
      </c>
      <c r="E5154" s="116">
        <v>2020</v>
      </c>
      <c r="F5154" s="112" t="s">
        <v>11320</v>
      </c>
      <c r="G5154" s="117" t="s">
        <v>16360</v>
      </c>
      <c r="H5154" s="114" t="s">
        <v>6740</v>
      </c>
      <c r="I5154" s="113">
        <f>'22'!J13</f>
        <v>10</v>
      </c>
    </row>
    <row r="5155" spans="2:9" ht="12.75">
      <c r="B5155" s="114" t="str">
        <f>INDEX(SUM!D:D,MATCH(SUM!$F$3,SUM!B:B,0),0)</f>
        <v>P085</v>
      </c>
      <c r="E5155" s="116">
        <v>2020</v>
      </c>
      <c r="F5155" s="112" t="s">
        <v>11321</v>
      </c>
      <c r="G5155" s="117" t="s">
        <v>16361</v>
      </c>
      <c r="H5155" s="114" t="s">
        <v>6740</v>
      </c>
      <c r="I5155" s="113">
        <f>'22'!J14</f>
        <v>14</v>
      </c>
    </row>
    <row r="5156" spans="2:9" ht="12.75">
      <c r="B5156" s="114" t="str">
        <f>INDEX(SUM!D:D,MATCH(SUM!$F$3,SUM!B:B,0),0)</f>
        <v>P085</v>
      </c>
      <c r="E5156" s="116">
        <v>2020</v>
      </c>
      <c r="F5156" s="112" t="s">
        <v>11322</v>
      </c>
      <c r="G5156" s="117" t="s">
        <v>16362</v>
      </c>
      <c r="H5156" s="114" t="s">
        <v>6740</v>
      </c>
      <c r="I5156" s="113">
        <f>'22'!J15</f>
        <v>1</v>
      </c>
    </row>
    <row r="5157" spans="2:9" ht="12.75">
      <c r="B5157" s="114" t="str">
        <f>INDEX(SUM!D:D,MATCH(SUM!$F$3,SUM!B:B,0),0)</f>
        <v>P085</v>
      </c>
      <c r="E5157" s="116">
        <v>2020</v>
      </c>
      <c r="F5157" s="112" t="s">
        <v>11323</v>
      </c>
      <c r="G5157" s="117" t="s">
        <v>16363</v>
      </c>
      <c r="H5157" s="114" t="s">
        <v>6740</v>
      </c>
      <c r="I5157" s="113">
        <f>'22'!J16</f>
        <v>0</v>
      </c>
    </row>
    <row r="5158" spans="2:9" ht="12.75">
      <c r="B5158" s="114" t="str">
        <f>INDEX(SUM!D:D,MATCH(SUM!$F$3,SUM!B:B,0),0)</f>
        <v>P085</v>
      </c>
      <c r="E5158" s="116">
        <v>2020</v>
      </c>
      <c r="F5158" s="112" t="s">
        <v>11324</v>
      </c>
      <c r="G5158" s="117" t="s">
        <v>16364</v>
      </c>
      <c r="H5158" s="114" t="s">
        <v>6740</v>
      </c>
      <c r="I5158" s="113">
        <f>'22'!J17</f>
        <v>1</v>
      </c>
    </row>
    <row r="5159" spans="2:9" ht="12.75">
      <c r="B5159" s="114" t="str">
        <f>INDEX(SUM!D:D,MATCH(SUM!$F$3,SUM!B:B,0),0)</f>
        <v>P085</v>
      </c>
      <c r="E5159" s="116">
        <v>2020</v>
      </c>
      <c r="F5159" s="112" t="s">
        <v>11325</v>
      </c>
      <c r="G5159" s="117" t="s">
        <v>16365</v>
      </c>
      <c r="H5159" s="114" t="s">
        <v>6740</v>
      </c>
      <c r="I5159" s="113">
        <f>'22'!J18</f>
        <v>0</v>
      </c>
    </row>
    <row r="5160" spans="2:9" ht="12.75">
      <c r="B5160" s="114" t="str">
        <f>INDEX(SUM!D:D,MATCH(SUM!$F$3,SUM!B:B,0),0)</f>
        <v>P085</v>
      </c>
      <c r="E5160" s="116">
        <v>2020</v>
      </c>
      <c r="F5160" s="112" t="s">
        <v>11326</v>
      </c>
      <c r="G5160" s="117" t="s">
        <v>16366</v>
      </c>
      <c r="H5160" s="114" t="s">
        <v>6740</v>
      </c>
      <c r="I5160" s="113">
        <f>'22'!J19</f>
        <v>2</v>
      </c>
    </row>
    <row r="5161" spans="2:9" ht="12.75">
      <c r="B5161" s="114" t="str">
        <f>INDEX(SUM!D:D,MATCH(SUM!$F$3,SUM!B:B,0),0)</f>
        <v>P085</v>
      </c>
      <c r="E5161" s="116">
        <v>2020</v>
      </c>
      <c r="F5161" s="112" t="s">
        <v>11327</v>
      </c>
      <c r="G5161" s="117" t="s">
        <v>16367</v>
      </c>
      <c r="H5161" s="114" t="s">
        <v>6740</v>
      </c>
      <c r="I5161" s="113">
        <f>'22'!J20</f>
        <v>0</v>
      </c>
    </row>
    <row r="5162" spans="2:9" ht="12.75">
      <c r="B5162" s="114" t="str">
        <f>INDEX(SUM!D:D,MATCH(SUM!$F$3,SUM!B:B,0),0)</f>
        <v>P085</v>
      </c>
      <c r="E5162" s="116">
        <v>2020</v>
      </c>
      <c r="F5162" s="112" t="s">
        <v>11328</v>
      </c>
      <c r="G5162" s="117" t="s">
        <v>16368</v>
      </c>
      <c r="H5162" s="114" t="s">
        <v>6740</v>
      </c>
      <c r="I5162" s="113">
        <f>'22'!J21</f>
        <v>0</v>
      </c>
    </row>
    <row r="5163" spans="2:9" ht="12.75">
      <c r="B5163" s="114" t="str">
        <f>INDEX(SUM!D:D,MATCH(SUM!$F$3,SUM!B:B,0),0)</f>
        <v>P085</v>
      </c>
      <c r="E5163" s="116">
        <v>2020</v>
      </c>
      <c r="F5163" s="112" t="s">
        <v>11329</v>
      </c>
      <c r="G5163" s="117" t="s">
        <v>16369</v>
      </c>
      <c r="H5163" s="114" t="s">
        <v>6740</v>
      </c>
      <c r="I5163" s="113">
        <f>'22'!J22</f>
        <v>8</v>
      </c>
    </row>
    <row r="5164" spans="2:9" ht="12.75">
      <c r="B5164" s="114" t="str">
        <f>INDEX(SUM!D:D,MATCH(SUM!$F$3,SUM!B:B,0),0)</f>
        <v>P085</v>
      </c>
      <c r="E5164" s="116">
        <v>2020</v>
      </c>
      <c r="F5164" s="112" t="s">
        <v>11330</v>
      </c>
      <c r="G5164" s="117" t="s">
        <v>16370</v>
      </c>
      <c r="H5164" s="114" t="s">
        <v>6740</v>
      </c>
      <c r="I5164" s="113">
        <f>'22'!J23</f>
        <v>0</v>
      </c>
    </row>
    <row r="5165" spans="2:9" ht="12.75">
      <c r="B5165" s="114" t="str">
        <f>INDEX(SUM!D:D,MATCH(SUM!$F$3,SUM!B:B,0),0)</f>
        <v>P085</v>
      </c>
      <c r="E5165" s="116">
        <v>2020</v>
      </c>
      <c r="F5165" s="112" t="s">
        <v>11331</v>
      </c>
      <c r="G5165" s="117" t="s">
        <v>16371</v>
      </c>
      <c r="H5165" s="114" t="s">
        <v>6740</v>
      </c>
      <c r="I5165" s="113">
        <f>'22'!J24</f>
        <v>0</v>
      </c>
    </row>
    <row r="5166" spans="2:9" ht="12.75">
      <c r="B5166" s="114" t="str">
        <f>INDEX(SUM!D:D,MATCH(SUM!$F$3,SUM!B:B,0),0)</f>
        <v>P085</v>
      </c>
      <c r="E5166" s="116">
        <v>2020</v>
      </c>
      <c r="F5166" s="112" t="s">
        <v>11332</v>
      </c>
      <c r="G5166" s="117" t="s">
        <v>16372</v>
      </c>
      <c r="H5166" s="114" t="s">
        <v>6740</v>
      </c>
      <c r="I5166" s="113">
        <f>'22'!J25</f>
        <v>0</v>
      </c>
    </row>
    <row r="5167" spans="2:9" ht="12.75">
      <c r="B5167" s="114" t="str">
        <f>INDEX(SUM!D:D,MATCH(SUM!$F$3,SUM!B:B,0),0)</f>
        <v>P085</v>
      </c>
      <c r="E5167" s="116">
        <v>2020</v>
      </c>
      <c r="F5167" s="112" t="s">
        <v>11333</v>
      </c>
      <c r="G5167" s="117" t="s">
        <v>16373</v>
      </c>
      <c r="H5167" s="114" t="s">
        <v>6740</v>
      </c>
      <c r="I5167" s="113">
        <f>'22'!J26</f>
        <v>0</v>
      </c>
    </row>
    <row r="5168" spans="2:9" ht="12.75">
      <c r="B5168" s="114" t="str">
        <f>INDEX(SUM!D:D,MATCH(SUM!$F$3,SUM!B:B,0),0)</f>
        <v>P085</v>
      </c>
      <c r="E5168" s="116">
        <v>2020</v>
      </c>
      <c r="F5168" s="112" t="s">
        <v>11334</v>
      </c>
      <c r="G5168" s="117" t="s">
        <v>16374</v>
      </c>
      <c r="H5168" s="114" t="s">
        <v>6740</v>
      </c>
      <c r="I5168" s="113">
        <f>'22'!J27</f>
        <v>0</v>
      </c>
    </row>
    <row r="5169" spans="2:9" ht="12.75">
      <c r="B5169" s="114" t="str">
        <f>INDEX(SUM!D:D,MATCH(SUM!$F$3,SUM!B:B,0),0)</f>
        <v>P085</v>
      </c>
      <c r="E5169" s="116">
        <v>2020</v>
      </c>
      <c r="F5169" s="112" t="s">
        <v>11335</v>
      </c>
      <c r="G5169" s="117" t="s">
        <v>16375</v>
      </c>
      <c r="H5169" s="114" t="s">
        <v>6740</v>
      </c>
      <c r="I5169" s="113">
        <f>'22'!J28</f>
        <v>0</v>
      </c>
    </row>
    <row r="5170" spans="2:9" ht="12.75">
      <c r="B5170" s="114" t="str">
        <f>INDEX(SUM!D:D,MATCH(SUM!$F$3,SUM!B:B,0),0)</f>
        <v>P085</v>
      </c>
      <c r="E5170" s="116">
        <v>2020</v>
      </c>
      <c r="F5170" s="112" t="s">
        <v>11336</v>
      </c>
      <c r="G5170" s="117" t="s">
        <v>16376</v>
      </c>
      <c r="H5170" s="114" t="s">
        <v>6740</v>
      </c>
      <c r="I5170" s="113">
        <f>'22'!J29</f>
        <v>0</v>
      </c>
    </row>
    <row r="5171" spans="2:9" ht="12.75">
      <c r="B5171" s="114" t="str">
        <f>INDEX(SUM!D:D,MATCH(SUM!$F$3,SUM!B:B,0),0)</f>
        <v>P085</v>
      </c>
      <c r="E5171" s="116">
        <v>2020</v>
      </c>
      <c r="F5171" s="112" t="s">
        <v>11337</v>
      </c>
      <c r="G5171" s="117" t="s">
        <v>16377</v>
      </c>
      <c r="H5171" s="114" t="s">
        <v>6740</v>
      </c>
      <c r="I5171" s="113">
        <f>'22'!J30</f>
        <v>0</v>
      </c>
    </row>
    <row r="5172" spans="2:9" ht="12.75">
      <c r="B5172" s="114" t="str">
        <f>INDEX(SUM!D:D,MATCH(SUM!$F$3,SUM!B:B,0),0)</f>
        <v>P085</v>
      </c>
      <c r="E5172" s="116">
        <v>2020</v>
      </c>
      <c r="F5172" s="112" t="s">
        <v>11338</v>
      </c>
      <c r="G5172" s="117" t="s">
        <v>16378</v>
      </c>
      <c r="H5172" s="114" t="s">
        <v>6740</v>
      </c>
      <c r="I5172" s="113">
        <f>'22'!J31</f>
        <v>0</v>
      </c>
    </row>
    <row r="5173" spans="2:9" ht="12.75">
      <c r="B5173" s="114" t="str">
        <f>INDEX(SUM!D:D,MATCH(SUM!$F$3,SUM!B:B,0),0)</f>
        <v>P085</v>
      </c>
      <c r="E5173" s="116">
        <v>2020</v>
      </c>
      <c r="F5173" s="112" t="s">
        <v>11339</v>
      </c>
      <c r="G5173" s="117" t="s">
        <v>16379</v>
      </c>
      <c r="H5173" s="114" t="s">
        <v>6740</v>
      </c>
      <c r="I5173" s="113">
        <f>'22'!J32</f>
        <v>0</v>
      </c>
    </row>
    <row r="5174" spans="2:9" ht="12.75">
      <c r="B5174" s="114" t="str">
        <f>INDEX(SUM!D:D,MATCH(SUM!$F$3,SUM!B:B,0),0)</f>
        <v>P085</v>
      </c>
      <c r="E5174" s="116">
        <v>2020</v>
      </c>
      <c r="F5174" s="112" t="s">
        <v>11340</v>
      </c>
      <c r="G5174" s="117" t="s">
        <v>16380</v>
      </c>
      <c r="H5174" s="114" t="s">
        <v>6740</v>
      </c>
      <c r="I5174" s="113">
        <f>'22'!J33</f>
        <v>0</v>
      </c>
    </row>
    <row r="5175" spans="2:9" ht="12.75">
      <c r="B5175" s="114" t="str">
        <f>INDEX(SUM!D:D,MATCH(SUM!$F$3,SUM!B:B,0),0)</f>
        <v>P085</v>
      </c>
      <c r="E5175" s="116">
        <v>2020</v>
      </c>
      <c r="F5175" s="112" t="s">
        <v>11341</v>
      </c>
      <c r="G5175" s="117" t="s">
        <v>16381</v>
      </c>
      <c r="H5175" s="114" t="s">
        <v>6740</v>
      </c>
      <c r="I5175" s="113">
        <f>'22'!J34</f>
        <v>0</v>
      </c>
    </row>
    <row r="5176" spans="2:9" ht="12.75">
      <c r="B5176" s="114" t="str">
        <f>INDEX(SUM!D:D,MATCH(SUM!$F$3,SUM!B:B,0),0)</f>
        <v>P085</v>
      </c>
      <c r="E5176" s="116">
        <v>2020</v>
      </c>
      <c r="F5176" s="112" t="s">
        <v>11342</v>
      </c>
      <c r="G5176" s="117" t="s">
        <v>16382</v>
      </c>
      <c r="H5176" s="114" t="s">
        <v>6740</v>
      </c>
      <c r="I5176" s="113">
        <f>'22'!J35</f>
        <v>0</v>
      </c>
    </row>
    <row r="5177" spans="2:9" ht="12.75">
      <c r="B5177" s="114" t="str">
        <f>INDEX(SUM!D:D,MATCH(SUM!$F$3,SUM!B:B,0),0)</f>
        <v>P085</v>
      </c>
      <c r="E5177" s="116">
        <v>2020</v>
      </c>
      <c r="F5177" s="112" t="s">
        <v>11343</v>
      </c>
      <c r="G5177" s="117" t="s">
        <v>16383</v>
      </c>
      <c r="H5177" s="114" t="s">
        <v>6740</v>
      </c>
      <c r="I5177" s="113">
        <f>'22'!J36</f>
        <v>0</v>
      </c>
    </row>
    <row r="5178" spans="2:9" ht="12.75">
      <c r="B5178" s="114" t="str">
        <f>INDEX(SUM!D:D,MATCH(SUM!$F$3,SUM!B:B,0),0)</f>
        <v>P085</v>
      </c>
      <c r="E5178" s="116">
        <v>2020</v>
      </c>
      <c r="F5178" s="112" t="s">
        <v>11344</v>
      </c>
      <c r="G5178" s="117" t="s">
        <v>16384</v>
      </c>
      <c r="H5178" s="114" t="s">
        <v>6740</v>
      </c>
      <c r="I5178" s="113">
        <f>'22'!J37</f>
        <v>0</v>
      </c>
    </row>
    <row r="5179" spans="2:9" ht="12.75">
      <c r="B5179" s="114" t="str">
        <f>INDEX(SUM!D:D,MATCH(SUM!$F$3,SUM!B:B,0),0)</f>
        <v>P085</v>
      </c>
      <c r="E5179" s="116">
        <v>2020</v>
      </c>
      <c r="F5179" s="112" t="s">
        <v>11345</v>
      </c>
      <c r="G5179" s="117" t="s">
        <v>16385</v>
      </c>
      <c r="H5179" s="114" t="s">
        <v>6740</v>
      </c>
      <c r="I5179" s="113">
        <f>'22'!J38</f>
        <v>0</v>
      </c>
    </row>
    <row r="5180" spans="2:9" ht="12.75">
      <c r="B5180" s="114" t="str">
        <f>INDEX(SUM!D:D,MATCH(SUM!$F$3,SUM!B:B,0),0)</f>
        <v>P085</v>
      </c>
      <c r="E5180" s="116">
        <v>2020</v>
      </c>
      <c r="F5180" s="112" t="s">
        <v>11346</v>
      </c>
      <c r="G5180" s="117" t="s">
        <v>16386</v>
      </c>
      <c r="H5180" s="114" t="s">
        <v>6740</v>
      </c>
      <c r="I5180" s="113">
        <f>'22'!J39</f>
        <v>0</v>
      </c>
    </row>
    <row r="5181" spans="2:9" ht="12.75">
      <c r="B5181" s="114" t="str">
        <f>INDEX(SUM!D:D,MATCH(SUM!$F$3,SUM!B:B,0),0)</f>
        <v>P085</v>
      </c>
      <c r="E5181" s="116">
        <v>2020</v>
      </c>
      <c r="F5181" s="112" t="s">
        <v>11347</v>
      </c>
      <c r="G5181" s="117" t="s">
        <v>16387</v>
      </c>
      <c r="H5181" s="114" t="s">
        <v>6740</v>
      </c>
      <c r="I5181" s="113">
        <f>'22'!J40</f>
        <v>0</v>
      </c>
    </row>
    <row r="5182" spans="2:9" ht="12.75">
      <c r="B5182" s="114" t="str">
        <f>INDEX(SUM!D:D,MATCH(SUM!$F$3,SUM!B:B,0),0)</f>
        <v>P085</v>
      </c>
      <c r="E5182" s="116">
        <v>2020</v>
      </c>
      <c r="F5182" s="112" t="s">
        <v>11348</v>
      </c>
      <c r="G5182" s="117" t="s">
        <v>16388</v>
      </c>
      <c r="H5182" s="114" t="s">
        <v>6740</v>
      </c>
      <c r="I5182" s="113">
        <f>'22'!J41</f>
        <v>0</v>
      </c>
    </row>
    <row r="5183" spans="2:9" ht="12.75">
      <c r="B5183" s="114" t="str">
        <f>INDEX(SUM!D:D,MATCH(SUM!$F$3,SUM!B:B,0),0)</f>
        <v>P085</v>
      </c>
      <c r="E5183" s="116">
        <v>2020</v>
      </c>
      <c r="F5183" s="112" t="s">
        <v>11349</v>
      </c>
      <c r="G5183" s="117" t="s">
        <v>16389</v>
      </c>
      <c r="H5183" s="114" t="s">
        <v>6740</v>
      </c>
      <c r="I5183" s="113">
        <f>'22'!J42</f>
        <v>0</v>
      </c>
    </row>
    <row r="5184" spans="2:9" ht="12.75">
      <c r="B5184" s="114" t="str">
        <f>INDEX(SUM!D:D,MATCH(SUM!$F$3,SUM!B:B,0),0)</f>
        <v>P085</v>
      </c>
      <c r="E5184" s="116">
        <v>2020</v>
      </c>
      <c r="F5184" s="112" t="s">
        <v>11350</v>
      </c>
      <c r="G5184" s="117" t="s">
        <v>16390</v>
      </c>
      <c r="H5184" s="114" t="s">
        <v>6740</v>
      </c>
      <c r="I5184" s="113">
        <f>'22'!J43</f>
        <v>0</v>
      </c>
    </row>
    <row r="5185" spans="2:9" ht="12.75">
      <c r="B5185" s="114" t="str">
        <f>INDEX(SUM!D:D,MATCH(SUM!$F$3,SUM!B:B,0),0)</f>
        <v>P085</v>
      </c>
      <c r="E5185" s="116">
        <v>2020</v>
      </c>
      <c r="F5185" s="112" t="s">
        <v>11351</v>
      </c>
      <c r="G5185" s="117" t="s">
        <v>16391</v>
      </c>
      <c r="H5185" s="114" t="s">
        <v>6740</v>
      </c>
      <c r="I5185" s="113">
        <f>'22'!J44</f>
        <v>0</v>
      </c>
    </row>
    <row r="5186" spans="2:9" ht="12.75">
      <c r="B5186" s="114" t="str">
        <f>INDEX(SUM!D:D,MATCH(SUM!$F$3,SUM!B:B,0),0)</f>
        <v>P085</v>
      </c>
      <c r="E5186" s="116">
        <v>2020</v>
      </c>
      <c r="F5186" s="112" t="s">
        <v>11352</v>
      </c>
      <c r="G5186" s="117" t="s">
        <v>16392</v>
      </c>
      <c r="H5186" s="114" t="s">
        <v>6740</v>
      </c>
      <c r="I5186" s="113">
        <f>'22'!J45</f>
        <v>0</v>
      </c>
    </row>
    <row r="5187" spans="2:9" ht="12.75">
      <c r="B5187" s="114" t="str">
        <f>INDEX(SUM!D:D,MATCH(SUM!$F$3,SUM!B:B,0),0)</f>
        <v>P085</v>
      </c>
      <c r="E5187" s="116">
        <v>2020</v>
      </c>
      <c r="F5187" s="112" t="s">
        <v>11353</v>
      </c>
      <c r="G5187" s="117" t="s">
        <v>16393</v>
      </c>
      <c r="H5187" s="114" t="s">
        <v>6740</v>
      </c>
      <c r="I5187" s="113">
        <f>'22'!J46</f>
        <v>0</v>
      </c>
    </row>
    <row r="5188" spans="2:9" ht="12.75">
      <c r="B5188" s="114" t="str">
        <f>INDEX(SUM!D:D,MATCH(SUM!$F$3,SUM!B:B,0),0)</f>
        <v>P085</v>
      </c>
      <c r="E5188" s="116">
        <v>2020</v>
      </c>
      <c r="F5188" s="112" t="s">
        <v>11354</v>
      </c>
      <c r="G5188" s="117" t="s">
        <v>16394</v>
      </c>
      <c r="H5188" s="114" t="s">
        <v>6740</v>
      </c>
      <c r="I5188" s="113">
        <f>'22'!J47</f>
        <v>0</v>
      </c>
    </row>
    <row r="5189" spans="2:9" ht="12.75">
      <c r="B5189" s="114" t="str">
        <f>INDEX(SUM!D:D,MATCH(SUM!$F$3,SUM!B:B,0),0)</f>
        <v>P085</v>
      </c>
      <c r="E5189" s="116">
        <v>2020</v>
      </c>
      <c r="F5189" s="112" t="s">
        <v>11355</v>
      </c>
      <c r="G5189" s="117" t="s">
        <v>16395</v>
      </c>
      <c r="H5189" s="114" t="s">
        <v>6740</v>
      </c>
      <c r="I5189" s="113">
        <f>'22'!J48</f>
        <v>0</v>
      </c>
    </row>
    <row r="5190" spans="2:9" ht="12.75">
      <c r="B5190" s="114" t="str">
        <f>INDEX(SUM!D:D,MATCH(SUM!$F$3,SUM!B:B,0),0)</f>
        <v>P085</v>
      </c>
      <c r="E5190" s="116">
        <v>2020</v>
      </c>
      <c r="F5190" s="112" t="s">
        <v>11356</v>
      </c>
      <c r="G5190" s="117" t="s">
        <v>16396</v>
      </c>
      <c r="H5190" s="114" t="s">
        <v>6740</v>
      </c>
      <c r="I5190" s="113">
        <f>'22'!J49</f>
        <v>0</v>
      </c>
    </row>
    <row r="5191" spans="2:9" ht="12.75">
      <c r="B5191" s="114" t="str">
        <f>INDEX(SUM!D:D,MATCH(SUM!$F$3,SUM!B:B,0),0)</f>
        <v>P085</v>
      </c>
      <c r="E5191" s="116">
        <v>2020</v>
      </c>
      <c r="F5191" s="112" t="s">
        <v>11357</v>
      </c>
      <c r="G5191" s="117" t="s">
        <v>16397</v>
      </c>
      <c r="H5191" s="114" t="s">
        <v>6740</v>
      </c>
      <c r="I5191" s="113">
        <f>'22'!J50</f>
        <v>0</v>
      </c>
    </row>
    <row r="5192" spans="2:9" ht="12.75">
      <c r="B5192" s="114" t="str">
        <f>INDEX(SUM!D:D,MATCH(SUM!$F$3,SUM!B:B,0),0)</f>
        <v>P085</v>
      </c>
      <c r="E5192" s="116">
        <v>2020</v>
      </c>
      <c r="F5192" s="112" t="s">
        <v>11358</v>
      </c>
      <c r="G5192" s="117" t="s">
        <v>16398</v>
      </c>
      <c r="H5192" s="114" t="s">
        <v>6740</v>
      </c>
      <c r="I5192" s="113">
        <f>'22'!J51</f>
        <v>0</v>
      </c>
    </row>
    <row r="5193" spans="2:9" ht="12.75">
      <c r="B5193" s="114" t="str">
        <f>INDEX(SUM!D:D,MATCH(SUM!$F$3,SUM!B:B,0),0)</f>
        <v>P085</v>
      </c>
      <c r="E5193" s="116">
        <v>2020</v>
      </c>
      <c r="F5193" s="112" t="s">
        <v>11359</v>
      </c>
      <c r="G5193" s="117" t="s">
        <v>16399</v>
      </c>
      <c r="H5193" s="114" t="s">
        <v>6740</v>
      </c>
      <c r="I5193" s="113">
        <f>'22'!J52</f>
        <v>0</v>
      </c>
    </row>
    <row r="5194" spans="2:9" ht="12.75">
      <c r="B5194" s="114" t="str">
        <f>INDEX(SUM!D:D,MATCH(SUM!$F$3,SUM!B:B,0),0)</f>
        <v>P085</v>
      </c>
      <c r="E5194" s="116">
        <v>2020</v>
      </c>
      <c r="F5194" s="112" t="s">
        <v>11360</v>
      </c>
      <c r="G5194" s="117" t="s">
        <v>16400</v>
      </c>
      <c r="H5194" s="114" t="s">
        <v>6740</v>
      </c>
      <c r="I5194" s="113">
        <f>'22'!J53</f>
        <v>0</v>
      </c>
    </row>
    <row r="5195" spans="2:9" ht="12.75">
      <c r="B5195" s="114" t="str">
        <f>INDEX(SUM!D:D,MATCH(SUM!$F$3,SUM!B:B,0),0)</f>
        <v>P085</v>
      </c>
      <c r="E5195" s="116">
        <v>2020</v>
      </c>
      <c r="F5195" s="112" t="s">
        <v>11361</v>
      </c>
      <c r="G5195" s="117" t="s">
        <v>16401</v>
      </c>
      <c r="H5195" s="114" t="s">
        <v>6740</v>
      </c>
      <c r="I5195" s="113">
        <f>'22'!J54</f>
        <v>0</v>
      </c>
    </row>
    <row r="5196" spans="2:9" ht="12.75">
      <c r="B5196" s="114" t="str">
        <f>INDEX(SUM!D:D,MATCH(SUM!$F$3,SUM!B:B,0),0)</f>
        <v>P085</v>
      </c>
      <c r="E5196" s="116">
        <v>2020</v>
      </c>
      <c r="F5196" s="112" t="s">
        <v>11362</v>
      </c>
      <c r="G5196" s="117" t="s">
        <v>16402</v>
      </c>
      <c r="H5196" s="114" t="s">
        <v>6740</v>
      </c>
      <c r="I5196" s="113">
        <f>'22'!J55</f>
        <v>0</v>
      </c>
    </row>
    <row r="5197" spans="2:9" ht="12.75">
      <c r="B5197" s="114" t="str">
        <f>INDEX(SUM!D:D,MATCH(SUM!$F$3,SUM!B:B,0),0)</f>
        <v>P085</v>
      </c>
      <c r="E5197" s="116">
        <v>2020</v>
      </c>
      <c r="F5197" s="112" t="s">
        <v>11363</v>
      </c>
      <c r="G5197" s="117" t="s">
        <v>16403</v>
      </c>
      <c r="H5197" s="114" t="s">
        <v>6740</v>
      </c>
      <c r="I5197" s="113">
        <f>'22'!J56</f>
        <v>0</v>
      </c>
    </row>
    <row r="5198" spans="2:9" ht="12.75">
      <c r="B5198" s="114" t="str">
        <f>INDEX(SUM!D:D,MATCH(SUM!$F$3,SUM!B:B,0),0)</f>
        <v>P085</v>
      </c>
      <c r="E5198" s="116">
        <v>2020</v>
      </c>
      <c r="F5198" s="112" t="s">
        <v>11364</v>
      </c>
      <c r="G5198" s="117" t="s">
        <v>16404</v>
      </c>
      <c r="H5198" s="114" t="s">
        <v>6740</v>
      </c>
      <c r="I5198" s="113">
        <f>'22'!J57</f>
        <v>0</v>
      </c>
    </row>
    <row r="5199" spans="2:9" ht="12.75">
      <c r="B5199" s="114" t="str">
        <f>INDEX(SUM!D:D,MATCH(SUM!$F$3,SUM!B:B,0),0)</f>
        <v>P085</v>
      </c>
      <c r="E5199" s="116">
        <v>2020</v>
      </c>
      <c r="F5199" s="112" t="s">
        <v>11365</v>
      </c>
      <c r="G5199" s="117" t="s">
        <v>16405</v>
      </c>
      <c r="H5199" s="114" t="s">
        <v>6740</v>
      </c>
      <c r="I5199" s="113">
        <f>'22'!J58</f>
        <v>0</v>
      </c>
    </row>
    <row r="5200" spans="2:9" ht="12.75">
      <c r="B5200" s="114" t="str">
        <f>INDEX(SUM!D:D,MATCH(SUM!$F$3,SUM!B:B,0),0)</f>
        <v>P085</v>
      </c>
      <c r="E5200" s="116">
        <v>2020</v>
      </c>
      <c r="F5200" s="112" t="s">
        <v>11366</v>
      </c>
      <c r="G5200" s="117" t="s">
        <v>16406</v>
      </c>
      <c r="H5200" s="114" t="s">
        <v>6740</v>
      </c>
      <c r="I5200" s="113">
        <f>'22'!J59</f>
        <v>0</v>
      </c>
    </row>
    <row r="5201" spans="2:9" ht="12.75">
      <c r="B5201" s="114" t="str">
        <f>INDEX(SUM!D:D,MATCH(SUM!$F$3,SUM!B:B,0),0)</f>
        <v>P085</v>
      </c>
      <c r="E5201" s="116">
        <v>2020</v>
      </c>
      <c r="F5201" s="112" t="s">
        <v>11367</v>
      </c>
      <c r="G5201" s="117" t="s">
        <v>16407</v>
      </c>
      <c r="H5201" s="114" t="s">
        <v>6740</v>
      </c>
      <c r="I5201" s="113">
        <f>'22'!J60</f>
        <v>0</v>
      </c>
    </row>
    <row r="5202" spans="2:9" ht="12.75">
      <c r="B5202" s="114" t="str">
        <f>INDEX(SUM!D:D,MATCH(SUM!$F$3,SUM!B:B,0),0)</f>
        <v>P085</v>
      </c>
      <c r="E5202" s="116">
        <v>2020</v>
      </c>
      <c r="F5202" s="112" t="s">
        <v>11368</v>
      </c>
      <c r="G5202" s="117" t="s">
        <v>16408</v>
      </c>
      <c r="H5202" s="114" t="s">
        <v>6740</v>
      </c>
      <c r="I5202" s="113">
        <f>'22'!J61</f>
        <v>0</v>
      </c>
    </row>
    <row r="5203" spans="2:9" ht="12.75">
      <c r="B5203" s="114" t="str">
        <f>INDEX(SUM!D:D,MATCH(SUM!$F$3,SUM!B:B,0),0)</f>
        <v>P085</v>
      </c>
      <c r="E5203" s="116">
        <v>2020</v>
      </c>
      <c r="F5203" s="112" t="s">
        <v>11369</v>
      </c>
      <c r="G5203" s="117" t="s">
        <v>16409</v>
      </c>
      <c r="H5203" s="114" t="s">
        <v>6740</v>
      </c>
      <c r="I5203" s="113">
        <f>'22'!J62</f>
        <v>0</v>
      </c>
    </row>
    <row r="5204" spans="2:9" ht="12.75">
      <c r="B5204" s="114" t="str">
        <f>INDEX(SUM!D:D,MATCH(SUM!$F$3,SUM!B:B,0),0)</f>
        <v>P085</v>
      </c>
      <c r="E5204" s="116">
        <v>2020</v>
      </c>
      <c r="F5204" s="112" t="s">
        <v>11370</v>
      </c>
      <c r="G5204" s="117" t="s">
        <v>16410</v>
      </c>
      <c r="H5204" s="114" t="s">
        <v>6740</v>
      </c>
      <c r="I5204" s="113">
        <f>'22'!J63</f>
        <v>0</v>
      </c>
    </row>
    <row r="5205" spans="2:9" ht="12.75">
      <c r="B5205" s="114" t="str">
        <f>INDEX(SUM!D:D,MATCH(SUM!$F$3,SUM!B:B,0),0)</f>
        <v>P085</v>
      </c>
      <c r="E5205" s="116">
        <v>2020</v>
      </c>
      <c r="F5205" s="112" t="s">
        <v>11371</v>
      </c>
      <c r="G5205" s="117" t="s">
        <v>16411</v>
      </c>
      <c r="H5205" s="114" t="s">
        <v>6740</v>
      </c>
      <c r="I5205" s="113">
        <f>'22'!J64</f>
        <v>0</v>
      </c>
    </row>
    <row r="5206" spans="2:9" ht="12.75">
      <c r="B5206" s="114" t="str">
        <f>INDEX(SUM!D:D,MATCH(SUM!$F$3,SUM!B:B,0),0)</f>
        <v>P085</v>
      </c>
      <c r="E5206" s="116">
        <v>2020</v>
      </c>
      <c r="F5206" s="112" t="s">
        <v>11372</v>
      </c>
      <c r="G5206" s="117" t="s">
        <v>16412</v>
      </c>
      <c r="H5206" s="114" t="s">
        <v>6740</v>
      </c>
      <c r="I5206" s="113">
        <f>'22'!J65</f>
        <v>0</v>
      </c>
    </row>
    <row r="5207" spans="2:9" ht="12.75">
      <c r="B5207" s="114" t="str">
        <f>INDEX(SUM!D:D,MATCH(SUM!$F$3,SUM!B:B,0),0)</f>
        <v>P085</v>
      </c>
      <c r="E5207" s="116">
        <v>2020</v>
      </c>
      <c r="F5207" s="112" t="s">
        <v>11373</v>
      </c>
      <c r="G5207" s="117" t="s">
        <v>16413</v>
      </c>
      <c r="H5207" s="114" t="s">
        <v>6740</v>
      </c>
      <c r="I5207" s="113">
        <f>'22'!J66</f>
        <v>0</v>
      </c>
    </row>
    <row r="5208" spans="2:9" ht="12.75">
      <c r="B5208" s="114" t="str">
        <f>INDEX(SUM!D:D,MATCH(SUM!$F$3,SUM!B:B,0),0)</f>
        <v>P085</v>
      </c>
      <c r="E5208" s="116">
        <v>2020</v>
      </c>
      <c r="F5208" s="112" t="s">
        <v>11374</v>
      </c>
      <c r="G5208" s="117" t="s">
        <v>16414</v>
      </c>
      <c r="H5208" s="114" t="s">
        <v>6740</v>
      </c>
      <c r="I5208" s="113">
        <f>'22'!J67</f>
        <v>0</v>
      </c>
    </row>
    <row r="5209" spans="2:9" ht="12.75">
      <c r="B5209" s="114" t="str">
        <f>INDEX(SUM!D:D,MATCH(SUM!$F$3,SUM!B:B,0),0)</f>
        <v>P085</v>
      </c>
      <c r="E5209" s="116">
        <v>2020</v>
      </c>
      <c r="F5209" s="112" t="s">
        <v>11375</v>
      </c>
      <c r="G5209" s="117" t="s">
        <v>16415</v>
      </c>
      <c r="H5209" s="114" t="s">
        <v>6740</v>
      </c>
      <c r="I5209" s="113">
        <f>'22'!J68</f>
        <v>0</v>
      </c>
    </row>
    <row r="5210" spans="2:9" ht="12.75">
      <c r="B5210" s="114" t="str">
        <f>INDEX(SUM!D:D,MATCH(SUM!$F$3,SUM!B:B,0),0)</f>
        <v>P085</v>
      </c>
      <c r="E5210" s="116">
        <v>2020</v>
      </c>
      <c r="F5210" s="112" t="s">
        <v>11376</v>
      </c>
      <c r="G5210" s="117" t="s">
        <v>16416</v>
      </c>
      <c r="H5210" s="114" t="s">
        <v>6740</v>
      </c>
      <c r="I5210" s="113">
        <f>'22'!J69</f>
        <v>0</v>
      </c>
    </row>
    <row r="5211" spans="2:9" ht="12.75">
      <c r="B5211" s="114" t="str">
        <f>INDEX(SUM!D:D,MATCH(SUM!$F$3,SUM!B:B,0),0)</f>
        <v>P085</v>
      </c>
      <c r="E5211" s="116">
        <v>2020</v>
      </c>
      <c r="F5211" s="112" t="s">
        <v>11377</v>
      </c>
      <c r="G5211" s="117" t="s">
        <v>16417</v>
      </c>
      <c r="H5211" s="114" t="s">
        <v>6740</v>
      </c>
      <c r="I5211" s="113">
        <f>'22'!J70</f>
        <v>0</v>
      </c>
    </row>
    <row r="5212" spans="2:9" ht="12.75">
      <c r="B5212" s="114" t="str">
        <f>INDEX(SUM!D:D,MATCH(SUM!$F$3,SUM!B:B,0),0)</f>
        <v>P085</v>
      </c>
      <c r="E5212" s="116">
        <v>2020</v>
      </c>
      <c r="F5212" s="112" t="s">
        <v>11378</v>
      </c>
      <c r="G5212" s="117" t="s">
        <v>16418</v>
      </c>
      <c r="H5212" s="114" t="s">
        <v>6740</v>
      </c>
      <c r="I5212" s="113">
        <f>'22'!J71</f>
        <v>0</v>
      </c>
    </row>
    <row r="5213" spans="2:9" ht="12.75">
      <c r="B5213" s="114" t="str">
        <f>INDEX(SUM!D:D,MATCH(SUM!$F$3,SUM!B:B,0),0)</f>
        <v>P085</v>
      </c>
      <c r="E5213" s="116">
        <v>2020</v>
      </c>
      <c r="F5213" s="112" t="s">
        <v>11379</v>
      </c>
      <c r="G5213" s="117" t="s">
        <v>16419</v>
      </c>
      <c r="H5213" s="114" t="s">
        <v>6740</v>
      </c>
      <c r="I5213" s="113">
        <f>'22'!J72</f>
        <v>0</v>
      </c>
    </row>
    <row r="5214" spans="2:9" ht="12.75">
      <c r="B5214" s="114" t="str">
        <f>INDEX(SUM!D:D,MATCH(SUM!$F$3,SUM!B:B,0),0)</f>
        <v>P085</v>
      </c>
      <c r="E5214" s="116">
        <v>2020</v>
      </c>
      <c r="F5214" s="112" t="s">
        <v>11380</v>
      </c>
      <c r="G5214" s="117" t="s">
        <v>16420</v>
      </c>
      <c r="H5214" s="114" t="s">
        <v>6740</v>
      </c>
      <c r="I5214" s="113">
        <f>'22'!J73</f>
        <v>0</v>
      </c>
    </row>
    <row r="5215" spans="2:9" ht="12.75">
      <c r="B5215" s="114" t="str">
        <f>INDEX(SUM!D:D,MATCH(SUM!$F$3,SUM!B:B,0),0)</f>
        <v>P085</v>
      </c>
      <c r="E5215" s="116">
        <v>2020</v>
      </c>
      <c r="F5215" s="112" t="s">
        <v>11381</v>
      </c>
      <c r="G5215" s="117" t="s">
        <v>16421</v>
      </c>
      <c r="H5215" s="114" t="s">
        <v>6740</v>
      </c>
      <c r="I5215" s="113">
        <f>'22'!J74</f>
        <v>0</v>
      </c>
    </row>
    <row r="5216" spans="2:9" ht="12.75">
      <c r="B5216" s="114" t="str">
        <f>INDEX(SUM!D:D,MATCH(SUM!$F$3,SUM!B:B,0),0)</f>
        <v>P085</v>
      </c>
      <c r="E5216" s="116">
        <v>2020</v>
      </c>
      <c r="F5216" s="112" t="s">
        <v>11382</v>
      </c>
      <c r="G5216" s="117" t="s">
        <v>16422</v>
      </c>
      <c r="H5216" s="114" t="s">
        <v>6740</v>
      </c>
      <c r="I5216" s="113">
        <f>'22'!J75</f>
        <v>0</v>
      </c>
    </row>
    <row r="5217" spans="2:9" ht="12.75">
      <c r="B5217" s="114" t="str">
        <f>INDEX(SUM!D:D,MATCH(SUM!$F$3,SUM!B:B,0),0)</f>
        <v>P085</v>
      </c>
      <c r="E5217" s="116">
        <v>2020</v>
      </c>
      <c r="F5217" s="112" t="s">
        <v>11383</v>
      </c>
      <c r="G5217" s="117" t="s">
        <v>16423</v>
      </c>
      <c r="H5217" s="114" t="s">
        <v>6740</v>
      </c>
      <c r="I5217" s="113">
        <f>'22'!J76</f>
        <v>0</v>
      </c>
    </row>
    <row r="5218" spans="2:9" ht="12.75">
      <c r="B5218" s="114" t="str">
        <f>INDEX(SUM!D:D,MATCH(SUM!$F$3,SUM!B:B,0),0)</f>
        <v>P085</v>
      </c>
      <c r="E5218" s="116">
        <v>2020</v>
      </c>
      <c r="F5218" s="112" t="s">
        <v>11384</v>
      </c>
      <c r="G5218" s="117" t="s">
        <v>16424</v>
      </c>
      <c r="H5218" s="114" t="s">
        <v>6740</v>
      </c>
      <c r="I5218" s="113">
        <f>'22'!J77</f>
        <v>0</v>
      </c>
    </row>
    <row r="5219" spans="2:9" ht="12.75">
      <c r="B5219" s="114" t="str">
        <f>INDEX(SUM!D:D,MATCH(SUM!$F$3,SUM!B:B,0),0)</f>
        <v>P085</v>
      </c>
      <c r="E5219" s="116">
        <v>2020</v>
      </c>
      <c r="F5219" s="112" t="s">
        <v>11385</v>
      </c>
      <c r="G5219" s="117" t="s">
        <v>16425</v>
      </c>
      <c r="H5219" s="114" t="s">
        <v>6740</v>
      </c>
      <c r="I5219" s="113">
        <f>'22'!J78</f>
        <v>0</v>
      </c>
    </row>
    <row r="5220" spans="2:9" ht="12.75">
      <c r="B5220" s="114" t="str">
        <f>INDEX(SUM!D:D,MATCH(SUM!$F$3,SUM!B:B,0),0)</f>
        <v>P085</v>
      </c>
      <c r="E5220" s="116">
        <v>2020</v>
      </c>
      <c r="F5220" s="112" t="s">
        <v>11386</v>
      </c>
      <c r="G5220" s="117" t="s">
        <v>16426</v>
      </c>
      <c r="H5220" s="114" t="s">
        <v>6740</v>
      </c>
      <c r="I5220" s="113">
        <f>'22'!J79</f>
        <v>0</v>
      </c>
    </row>
    <row r="5221" spans="2:9" ht="12.75">
      <c r="B5221" s="114" t="str">
        <f>INDEX(SUM!D:D,MATCH(SUM!$F$3,SUM!B:B,0),0)</f>
        <v>P085</v>
      </c>
      <c r="E5221" s="116">
        <v>2020</v>
      </c>
      <c r="F5221" s="112" t="s">
        <v>11387</v>
      </c>
      <c r="G5221" s="117" t="s">
        <v>16427</v>
      </c>
      <c r="H5221" s="114" t="s">
        <v>6740</v>
      </c>
      <c r="I5221" s="113">
        <f>'22'!J80</f>
        <v>0</v>
      </c>
    </row>
    <row r="5222" spans="2:9" ht="12.75">
      <c r="B5222" s="114" t="str">
        <f>INDEX(SUM!D:D,MATCH(SUM!$F$3,SUM!B:B,0),0)</f>
        <v>P085</v>
      </c>
      <c r="E5222" s="116">
        <v>2020</v>
      </c>
      <c r="F5222" s="112" t="s">
        <v>11388</v>
      </c>
      <c r="G5222" s="117" t="s">
        <v>16428</v>
      </c>
      <c r="H5222" s="114" t="s">
        <v>6740</v>
      </c>
      <c r="I5222" s="113">
        <f>'22'!J81</f>
        <v>0</v>
      </c>
    </row>
    <row r="5223" spans="2:9" ht="12.75">
      <c r="B5223" s="114" t="str">
        <f>INDEX(SUM!D:D,MATCH(SUM!$F$3,SUM!B:B,0),0)</f>
        <v>P085</v>
      </c>
      <c r="E5223" s="116">
        <v>2020</v>
      </c>
      <c r="F5223" s="112" t="s">
        <v>11389</v>
      </c>
      <c r="G5223" s="117" t="s">
        <v>16429</v>
      </c>
      <c r="H5223" s="114" t="s">
        <v>6740</v>
      </c>
      <c r="I5223" s="113">
        <f>'22'!J82</f>
        <v>0</v>
      </c>
    </row>
    <row r="5224" spans="2:9" ht="12.75">
      <c r="B5224" s="114" t="str">
        <f>INDEX(SUM!D:D,MATCH(SUM!$F$3,SUM!B:B,0),0)</f>
        <v>P085</v>
      </c>
      <c r="E5224" s="116">
        <v>2020</v>
      </c>
      <c r="F5224" s="112" t="s">
        <v>11390</v>
      </c>
      <c r="G5224" s="117" t="s">
        <v>16430</v>
      </c>
      <c r="H5224" s="114" t="s">
        <v>6740</v>
      </c>
      <c r="I5224" s="113">
        <f>'22'!J83</f>
        <v>0</v>
      </c>
    </row>
    <row r="5225" spans="2:9" ht="12.75">
      <c r="B5225" s="114" t="str">
        <f>INDEX(SUM!D:D,MATCH(SUM!$F$3,SUM!B:B,0),0)</f>
        <v>P085</v>
      </c>
      <c r="E5225" s="116">
        <v>2020</v>
      </c>
      <c r="F5225" s="112" t="s">
        <v>11391</v>
      </c>
      <c r="G5225" s="117" t="s">
        <v>16431</v>
      </c>
      <c r="H5225" s="114" t="s">
        <v>6740</v>
      </c>
      <c r="I5225" s="113">
        <f>'22'!J84</f>
        <v>0</v>
      </c>
    </row>
    <row r="5226" spans="2:9" ht="12.75">
      <c r="B5226" s="114" t="str">
        <f>INDEX(SUM!D:D,MATCH(SUM!$F$3,SUM!B:B,0),0)</f>
        <v>P085</v>
      </c>
      <c r="E5226" s="116">
        <v>2020</v>
      </c>
      <c r="F5226" s="112" t="s">
        <v>11392</v>
      </c>
      <c r="G5226" s="117" t="s">
        <v>16432</v>
      </c>
      <c r="H5226" s="114" t="s">
        <v>6740</v>
      </c>
      <c r="I5226" s="113">
        <f>'22'!J85</f>
        <v>0</v>
      </c>
    </row>
    <row r="5227" spans="2:9" ht="12.75">
      <c r="B5227" s="114" t="str">
        <f>INDEX(SUM!D:D,MATCH(SUM!$F$3,SUM!B:B,0),0)</f>
        <v>P085</v>
      </c>
      <c r="E5227" s="116">
        <v>2020</v>
      </c>
      <c r="F5227" s="112" t="s">
        <v>11393</v>
      </c>
      <c r="G5227" s="117" t="s">
        <v>16433</v>
      </c>
      <c r="H5227" s="114" t="s">
        <v>6740</v>
      </c>
      <c r="I5227" s="113">
        <f>'22'!J86</f>
        <v>0</v>
      </c>
    </row>
    <row r="5228" spans="2:9" ht="12.75">
      <c r="B5228" s="114" t="str">
        <f>INDEX(SUM!D:D,MATCH(SUM!$F$3,SUM!B:B,0),0)</f>
        <v>P085</v>
      </c>
      <c r="E5228" s="116">
        <v>2020</v>
      </c>
      <c r="F5228" s="112" t="s">
        <v>11394</v>
      </c>
      <c r="G5228" s="117" t="s">
        <v>16434</v>
      </c>
      <c r="H5228" s="114" t="s">
        <v>6740</v>
      </c>
      <c r="I5228" s="113">
        <f>'22'!J87</f>
        <v>0</v>
      </c>
    </row>
    <row r="5229" spans="2:9" ht="12.75">
      <c r="B5229" s="114" t="str">
        <f>INDEX(SUM!D:D,MATCH(SUM!$F$3,SUM!B:B,0),0)</f>
        <v>P085</v>
      </c>
      <c r="E5229" s="116">
        <v>2020</v>
      </c>
      <c r="F5229" s="112" t="s">
        <v>11395</v>
      </c>
      <c r="G5229" s="117" t="s">
        <v>16435</v>
      </c>
      <c r="H5229" s="114" t="s">
        <v>6740</v>
      </c>
      <c r="I5229" s="113">
        <f>'22'!J88</f>
        <v>0</v>
      </c>
    </row>
    <row r="5230" spans="2:9" ht="12.75">
      <c r="B5230" s="114" t="str">
        <f>INDEX(SUM!D:D,MATCH(SUM!$F$3,SUM!B:B,0),0)</f>
        <v>P085</v>
      </c>
      <c r="E5230" s="116">
        <v>2020</v>
      </c>
      <c r="F5230" s="112" t="s">
        <v>11396</v>
      </c>
      <c r="G5230" s="117" t="s">
        <v>16436</v>
      </c>
      <c r="H5230" s="114" t="s">
        <v>6740</v>
      </c>
      <c r="I5230" s="113">
        <f>'22'!J89</f>
        <v>0</v>
      </c>
    </row>
    <row r="5231" spans="2:9" ht="12.75">
      <c r="B5231" s="114" t="str">
        <f>INDEX(SUM!D:D,MATCH(SUM!$F$3,SUM!B:B,0),0)</f>
        <v>P085</v>
      </c>
      <c r="E5231" s="116">
        <v>2020</v>
      </c>
      <c r="F5231" s="112" t="s">
        <v>11397</v>
      </c>
      <c r="G5231" s="117" t="s">
        <v>16437</v>
      </c>
      <c r="H5231" s="114" t="s">
        <v>6740</v>
      </c>
      <c r="I5231" s="113">
        <f>'22'!J90</f>
        <v>0</v>
      </c>
    </row>
    <row r="5232" spans="2:9" ht="12.75">
      <c r="B5232" s="114" t="str">
        <f>INDEX(SUM!D:D,MATCH(SUM!$F$3,SUM!B:B,0),0)</f>
        <v>P085</v>
      </c>
      <c r="E5232" s="116">
        <v>2020</v>
      </c>
      <c r="F5232" s="112" t="s">
        <v>11398</v>
      </c>
      <c r="G5232" s="117" t="s">
        <v>16438</v>
      </c>
      <c r="H5232" s="114" t="s">
        <v>6740</v>
      </c>
      <c r="I5232" s="113">
        <f>'22'!J91</f>
        <v>0</v>
      </c>
    </row>
    <row r="5233" spans="2:9" ht="12.75">
      <c r="B5233" s="114" t="str">
        <f>INDEX(SUM!D:D,MATCH(SUM!$F$3,SUM!B:B,0),0)</f>
        <v>P085</v>
      </c>
      <c r="E5233" s="116">
        <v>2020</v>
      </c>
      <c r="F5233" s="112" t="s">
        <v>11399</v>
      </c>
      <c r="G5233" s="117" t="s">
        <v>16439</v>
      </c>
      <c r="H5233" s="114" t="s">
        <v>6740</v>
      </c>
      <c r="I5233" s="113">
        <f>'22'!J92</f>
        <v>0</v>
      </c>
    </row>
    <row r="5234" spans="2:9" ht="12.75">
      <c r="B5234" s="114" t="str">
        <f>INDEX(SUM!D:D,MATCH(SUM!$F$3,SUM!B:B,0),0)</f>
        <v>P085</v>
      </c>
      <c r="E5234" s="116">
        <v>2020</v>
      </c>
      <c r="F5234" s="112" t="s">
        <v>11400</v>
      </c>
      <c r="G5234" s="117" t="s">
        <v>16440</v>
      </c>
      <c r="H5234" s="114" t="s">
        <v>6740</v>
      </c>
      <c r="I5234" s="113">
        <f>'22'!J93</f>
        <v>0</v>
      </c>
    </row>
    <row r="5235" spans="2:9" ht="12.75">
      <c r="B5235" s="114" t="str">
        <f>INDEX(SUM!D:D,MATCH(SUM!$F$3,SUM!B:B,0),0)</f>
        <v>P085</v>
      </c>
      <c r="E5235" s="116">
        <v>2020</v>
      </c>
      <c r="F5235" s="112" t="s">
        <v>11401</v>
      </c>
      <c r="G5235" s="117" t="s">
        <v>16441</v>
      </c>
      <c r="H5235" s="114" t="s">
        <v>6740</v>
      </c>
      <c r="I5235" s="113">
        <f>'22'!J94</f>
        <v>0</v>
      </c>
    </row>
    <row r="5236" spans="2:9" ht="12.75">
      <c r="B5236" s="114" t="str">
        <f>INDEX(SUM!D:D,MATCH(SUM!$F$3,SUM!B:B,0),0)</f>
        <v>P085</v>
      </c>
      <c r="E5236" s="116">
        <v>2020</v>
      </c>
      <c r="F5236" s="112" t="s">
        <v>11402</v>
      </c>
      <c r="G5236" s="117" t="s">
        <v>16442</v>
      </c>
      <c r="H5236" s="114" t="s">
        <v>6740</v>
      </c>
      <c r="I5236" s="113">
        <f>'22'!J95</f>
        <v>0</v>
      </c>
    </row>
    <row r="5237" spans="2:9" ht="12.75">
      <c r="B5237" s="114" t="str">
        <f>INDEX(SUM!D:D,MATCH(SUM!$F$3,SUM!B:B,0),0)</f>
        <v>P085</v>
      </c>
      <c r="E5237" s="116">
        <v>2020</v>
      </c>
      <c r="F5237" s="112" t="s">
        <v>11403</v>
      </c>
      <c r="G5237" s="117" t="s">
        <v>16443</v>
      </c>
      <c r="H5237" s="114" t="s">
        <v>6740</v>
      </c>
      <c r="I5237" s="113">
        <f>'22'!J96</f>
        <v>0</v>
      </c>
    </row>
    <row r="5238" spans="2:9" ht="12.75">
      <c r="B5238" s="114" t="str">
        <f>INDEX(SUM!D:D,MATCH(SUM!$F$3,SUM!B:B,0),0)</f>
        <v>P085</v>
      </c>
      <c r="E5238" s="116">
        <v>2020</v>
      </c>
      <c r="F5238" s="112" t="s">
        <v>11404</v>
      </c>
      <c r="G5238" s="117" t="s">
        <v>16444</v>
      </c>
      <c r="H5238" s="114" t="s">
        <v>6740</v>
      </c>
      <c r="I5238" s="113">
        <f>'22'!J97</f>
        <v>0</v>
      </c>
    </row>
    <row r="5239" spans="2:9" ht="12.75">
      <c r="B5239" s="114" t="str">
        <f>INDEX(SUM!D:D,MATCH(SUM!$F$3,SUM!B:B,0),0)</f>
        <v>P085</v>
      </c>
      <c r="E5239" s="116">
        <v>2020</v>
      </c>
      <c r="F5239" s="112" t="s">
        <v>11405</v>
      </c>
      <c r="G5239" s="117" t="s">
        <v>16445</v>
      </c>
      <c r="H5239" s="114" t="s">
        <v>6740</v>
      </c>
      <c r="I5239" s="113">
        <f>'22'!J98</f>
        <v>0</v>
      </c>
    </row>
    <row r="5240" spans="2:9" ht="12.75">
      <c r="B5240" s="114" t="str">
        <f>INDEX(SUM!D:D,MATCH(SUM!$F$3,SUM!B:B,0),0)</f>
        <v>P085</v>
      </c>
      <c r="E5240" s="116">
        <v>2020</v>
      </c>
      <c r="F5240" s="112" t="s">
        <v>11406</v>
      </c>
      <c r="G5240" s="117" t="s">
        <v>16446</v>
      </c>
      <c r="H5240" s="114" t="s">
        <v>6740</v>
      </c>
      <c r="I5240" s="113">
        <f>'22'!J99</f>
        <v>0</v>
      </c>
    </row>
    <row r="5241" spans="2:9" ht="12.75">
      <c r="B5241" s="114" t="str">
        <f>INDEX(SUM!D:D,MATCH(SUM!$F$3,SUM!B:B,0),0)</f>
        <v>P085</v>
      </c>
      <c r="E5241" s="116">
        <v>2020</v>
      </c>
      <c r="F5241" s="112" t="s">
        <v>11407</v>
      </c>
      <c r="G5241" s="117" t="s">
        <v>16447</v>
      </c>
      <c r="H5241" s="114" t="s">
        <v>6740</v>
      </c>
      <c r="I5241" s="113">
        <f>'22'!J100</f>
        <v>0</v>
      </c>
    </row>
    <row r="5242" spans="2:9" ht="12.75">
      <c r="B5242" s="114" t="str">
        <f>INDEX(SUM!D:D,MATCH(SUM!$F$3,SUM!B:B,0),0)</f>
        <v>P085</v>
      </c>
      <c r="E5242" s="116">
        <v>2020</v>
      </c>
      <c r="F5242" s="112" t="s">
        <v>11408</v>
      </c>
      <c r="G5242" s="117" t="s">
        <v>16448</v>
      </c>
      <c r="H5242" s="114" t="s">
        <v>6741</v>
      </c>
      <c r="I5242" s="113">
        <f>'22'!K11</f>
        <v>17</v>
      </c>
    </row>
    <row r="5243" spans="2:9" ht="12.75">
      <c r="B5243" s="114" t="str">
        <f>INDEX(SUM!D:D,MATCH(SUM!$F$3,SUM!B:B,0),0)</f>
        <v>P085</v>
      </c>
      <c r="E5243" s="116">
        <v>2020</v>
      </c>
      <c r="F5243" s="112" t="s">
        <v>11409</v>
      </c>
      <c r="G5243" s="117" t="s">
        <v>16449</v>
      </c>
      <c r="H5243" s="114" t="s">
        <v>6741</v>
      </c>
      <c r="I5243" s="113">
        <f>'22'!K12</f>
        <v>1</v>
      </c>
    </row>
    <row r="5244" spans="2:9" ht="12.75">
      <c r="B5244" s="114" t="str">
        <f>INDEX(SUM!D:D,MATCH(SUM!$F$3,SUM!B:B,0),0)</f>
        <v>P085</v>
      </c>
      <c r="E5244" s="116">
        <v>2020</v>
      </c>
      <c r="F5244" s="112" t="s">
        <v>11410</v>
      </c>
      <c r="G5244" s="117" t="s">
        <v>16450</v>
      </c>
      <c r="H5244" s="114" t="s">
        <v>6741</v>
      </c>
      <c r="I5244" s="113">
        <f>'22'!K13</f>
        <v>5</v>
      </c>
    </row>
    <row r="5245" spans="2:9" ht="12.75">
      <c r="B5245" s="114" t="str">
        <f>INDEX(SUM!D:D,MATCH(SUM!$F$3,SUM!B:B,0),0)</f>
        <v>P085</v>
      </c>
      <c r="E5245" s="116">
        <v>2020</v>
      </c>
      <c r="F5245" s="112" t="s">
        <v>11411</v>
      </c>
      <c r="G5245" s="117" t="s">
        <v>16451</v>
      </c>
      <c r="H5245" s="114" t="s">
        <v>6741</v>
      </c>
      <c r="I5245" s="113">
        <f>'22'!K14</f>
        <v>15</v>
      </c>
    </row>
    <row r="5246" spans="2:9" ht="12.75">
      <c r="B5246" s="114" t="str">
        <f>INDEX(SUM!D:D,MATCH(SUM!$F$3,SUM!B:B,0),0)</f>
        <v>P085</v>
      </c>
      <c r="E5246" s="116">
        <v>2020</v>
      </c>
      <c r="F5246" s="112" t="s">
        <v>11412</v>
      </c>
      <c r="G5246" s="117" t="s">
        <v>16452</v>
      </c>
      <c r="H5246" s="114" t="s">
        <v>6741</v>
      </c>
      <c r="I5246" s="113">
        <f>'22'!K15</f>
        <v>3</v>
      </c>
    </row>
    <row r="5247" spans="2:9" ht="12.75">
      <c r="B5247" s="114" t="str">
        <f>INDEX(SUM!D:D,MATCH(SUM!$F$3,SUM!B:B,0),0)</f>
        <v>P085</v>
      </c>
      <c r="E5247" s="116">
        <v>2020</v>
      </c>
      <c r="F5247" s="112" t="s">
        <v>11413</v>
      </c>
      <c r="G5247" s="117" t="s">
        <v>16453</v>
      </c>
      <c r="H5247" s="114" t="s">
        <v>6741</v>
      </c>
      <c r="I5247" s="113">
        <f>'22'!K16</f>
        <v>0</v>
      </c>
    </row>
    <row r="5248" spans="2:9" ht="12.75">
      <c r="B5248" s="114" t="str">
        <f>INDEX(SUM!D:D,MATCH(SUM!$F$3,SUM!B:B,0),0)</f>
        <v>P085</v>
      </c>
      <c r="E5248" s="116">
        <v>2020</v>
      </c>
      <c r="F5248" s="112" t="s">
        <v>11414</v>
      </c>
      <c r="G5248" s="117" t="s">
        <v>16454</v>
      </c>
      <c r="H5248" s="114" t="s">
        <v>6741</v>
      </c>
      <c r="I5248" s="113">
        <f>'22'!K17</f>
        <v>0</v>
      </c>
    </row>
    <row r="5249" spans="2:9" ht="12.75">
      <c r="B5249" s="114" t="str">
        <f>INDEX(SUM!D:D,MATCH(SUM!$F$3,SUM!B:B,0),0)</f>
        <v>P085</v>
      </c>
      <c r="E5249" s="116">
        <v>2020</v>
      </c>
      <c r="F5249" s="112" t="s">
        <v>11415</v>
      </c>
      <c r="G5249" s="117" t="s">
        <v>16455</v>
      </c>
      <c r="H5249" s="114" t="s">
        <v>6741</v>
      </c>
      <c r="I5249" s="113">
        <f>'22'!K18</f>
        <v>2</v>
      </c>
    </row>
    <row r="5250" spans="2:9" ht="12.75">
      <c r="B5250" s="114" t="str">
        <f>INDEX(SUM!D:D,MATCH(SUM!$F$3,SUM!B:B,0),0)</f>
        <v>P085</v>
      </c>
      <c r="E5250" s="116">
        <v>2020</v>
      </c>
      <c r="F5250" s="112" t="s">
        <v>11416</v>
      </c>
      <c r="G5250" s="117" t="s">
        <v>16456</v>
      </c>
      <c r="H5250" s="114" t="s">
        <v>6741</v>
      </c>
      <c r="I5250" s="113">
        <f>'22'!K19</f>
        <v>2</v>
      </c>
    </row>
    <row r="5251" spans="2:9" ht="12.75">
      <c r="B5251" s="114" t="str">
        <f>INDEX(SUM!D:D,MATCH(SUM!$F$3,SUM!B:B,0),0)</f>
        <v>P085</v>
      </c>
      <c r="E5251" s="116">
        <v>2020</v>
      </c>
      <c r="F5251" s="112" t="s">
        <v>11417</v>
      </c>
      <c r="G5251" s="117" t="s">
        <v>16457</v>
      </c>
      <c r="H5251" s="114" t="s">
        <v>6741</v>
      </c>
      <c r="I5251" s="113">
        <f>'22'!K20</f>
        <v>3</v>
      </c>
    </row>
    <row r="5252" spans="2:9" ht="12.75">
      <c r="B5252" s="114" t="str">
        <f>INDEX(SUM!D:D,MATCH(SUM!$F$3,SUM!B:B,0),0)</f>
        <v>P085</v>
      </c>
      <c r="E5252" s="116">
        <v>2020</v>
      </c>
      <c r="F5252" s="112" t="s">
        <v>11418</v>
      </c>
      <c r="G5252" s="117" t="s">
        <v>16458</v>
      </c>
      <c r="H5252" s="114" t="s">
        <v>6741</v>
      </c>
      <c r="I5252" s="113">
        <f>'22'!K21</f>
        <v>0</v>
      </c>
    </row>
    <row r="5253" spans="2:9" ht="12.75">
      <c r="B5253" s="114" t="str">
        <f>INDEX(SUM!D:D,MATCH(SUM!$F$3,SUM!B:B,0),0)</f>
        <v>P085</v>
      </c>
      <c r="E5253" s="116">
        <v>2020</v>
      </c>
      <c r="F5253" s="112" t="s">
        <v>11419</v>
      </c>
      <c r="G5253" s="117" t="s">
        <v>16459</v>
      </c>
      <c r="H5253" s="114" t="s">
        <v>6741</v>
      </c>
      <c r="I5253" s="113">
        <f>'22'!K22</f>
        <v>3</v>
      </c>
    </row>
    <row r="5254" spans="2:9" ht="12.75">
      <c r="B5254" s="114" t="str">
        <f>INDEX(SUM!D:D,MATCH(SUM!$F$3,SUM!B:B,0),0)</f>
        <v>P085</v>
      </c>
      <c r="E5254" s="116">
        <v>2020</v>
      </c>
      <c r="F5254" s="112" t="s">
        <v>11420</v>
      </c>
      <c r="G5254" s="117" t="s">
        <v>16460</v>
      </c>
      <c r="H5254" s="114" t="s">
        <v>6741</v>
      </c>
      <c r="I5254" s="113">
        <f>'22'!K23</f>
        <v>0</v>
      </c>
    </row>
    <row r="5255" spans="2:9" ht="12.75">
      <c r="B5255" s="114" t="str">
        <f>INDEX(SUM!D:D,MATCH(SUM!$F$3,SUM!B:B,0),0)</f>
        <v>P085</v>
      </c>
      <c r="E5255" s="116">
        <v>2020</v>
      </c>
      <c r="F5255" s="112" t="s">
        <v>11421</v>
      </c>
      <c r="G5255" s="117" t="s">
        <v>16461</v>
      </c>
      <c r="H5255" s="114" t="s">
        <v>6741</v>
      </c>
      <c r="I5255" s="113">
        <f>'22'!K24</f>
        <v>0</v>
      </c>
    </row>
    <row r="5256" spans="2:9" ht="12.75">
      <c r="B5256" s="114" t="str">
        <f>INDEX(SUM!D:D,MATCH(SUM!$F$3,SUM!B:B,0),0)</f>
        <v>P085</v>
      </c>
      <c r="E5256" s="116">
        <v>2020</v>
      </c>
      <c r="F5256" s="112" t="s">
        <v>11422</v>
      </c>
      <c r="G5256" s="117" t="s">
        <v>16462</v>
      </c>
      <c r="H5256" s="114" t="s">
        <v>6741</v>
      </c>
      <c r="I5256" s="113">
        <f>'22'!K25</f>
        <v>0</v>
      </c>
    </row>
    <row r="5257" spans="2:9" ht="12.75">
      <c r="B5257" s="114" t="str">
        <f>INDEX(SUM!D:D,MATCH(SUM!$F$3,SUM!B:B,0),0)</f>
        <v>P085</v>
      </c>
      <c r="E5257" s="116">
        <v>2020</v>
      </c>
      <c r="F5257" s="112" t="s">
        <v>11423</v>
      </c>
      <c r="G5257" s="117" t="s">
        <v>16463</v>
      </c>
      <c r="H5257" s="114" t="s">
        <v>6741</v>
      </c>
      <c r="I5257" s="113">
        <f>'22'!K26</f>
        <v>0</v>
      </c>
    </row>
    <row r="5258" spans="2:9" ht="12.75">
      <c r="B5258" s="114" t="str">
        <f>INDEX(SUM!D:D,MATCH(SUM!$F$3,SUM!B:B,0),0)</f>
        <v>P085</v>
      </c>
      <c r="E5258" s="116">
        <v>2020</v>
      </c>
      <c r="F5258" s="112" t="s">
        <v>11424</v>
      </c>
      <c r="G5258" s="117" t="s">
        <v>16464</v>
      </c>
      <c r="H5258" s="114" t="s">
        <v>6741</v>
      </c>
      <c r="I5258" s="113">
        <f>'22'!K27</f>
        <v>0</v>
      </c>
    </row>
    <row r="5259" spans="2:9" ht="12.75">
      <c r="B5259" s="114" t="str">
        <f>INDEX(SUM!D:D,MATCH(SUM!$F$3,SUM!B:B,0),0)</f>
        <v>P085</v>
      </c>
      <c r="E5259" s="116">
        <v>2020</v>
      </c>
      <c r="F5259" s="112" t="s">
        <v>11425</v>
      </c>
      <c r="G5259" s="117" t="s">
        <v>16465</v>
      </c>
      <c r="H5259" s="114" t="s">
        <v>6741</v>
      </c>
      <c r="I5259" s="113">
        <f>'22'!K28</f>
        <v>0</v>
      </c>
    </row>
    <row r="5260" spans="2:9" ht="12.75">
      <c r="B5260" s="114" t="str">
        <f>INDEX(SUM!D:D,MATCH(SUM!$F$3,SUM!B:B,0),0)</f>
        <v>P085</v>
      </c>
      <c r="E5260" s="116">
        <v>2020</v>
      </c>
      <c r="F5260" s="112" t="s">
        <v>11426</v>
      </c>
      <c r="G5260" s="117" t="s">
        <v>16466</v>
      </c>
      <c r="H5260" s="114" t="s">
        <v>6741</v>
      </c>
      <c r="I5260" s="113">
        <f>'22'!K29</f>
        <v>0</v>
      </c>
    </row>
    <row r="5261" spans="2:9" ht="12.75">
      <c r="B5261" s="114" t="str">
        <f>INDEX(SUM!D:D,MATCH(SUM!$F$3,SUM!B:B,0),0)</f>
        <v>P085</v>
      </c>
      <c r="E5261" s="116">
        <v>2020</v>
      </c>
      <c r="F5261" s="112" t="s">
        <v>11427</v>
      </c>
      <c r="G5261" s="117" t="s">
        <v>16467</v>
      </c>
      <c r="H5261" s="114" t="s">
        <v>6741</v>
      </c>
      <c r="I5261" s="113">
        <f>'22'!K30</f>
        <v>0</v>
      </c>
    </row>
    <row r="5262" spans="2:9" ht="12.75">
      <c r="B5262" s="114" t="str">
        <f>INDEX(SUM!D:D,MATCH(SUM!$F$3,SUM!B:B,0),0)</f>
        <v>P085</v>
      </c>
      <c r="E5262" s="116">
        <v>2020</v>
      </c>
      <c r="F5262" s="112" t="s">
        <v>11428</v>
      </c>
      <c r="G5262" s="117" t="s">
        <v>16468</v>
      </c>
      <c r="H5262" s="114" t="s">
        <v>6741</v>
      </c>
      <c r="I5262" s="113">
        <f>'22'!K31</f>
        <v>0</v>
      </c>
    </row>
    <row r="5263" spans="2:9" ht="12.75">
      <c r="B5263" s="114" t="str">
        <f>INDEX(SUM!D:D,MATCH(SUM!$F$3,SUM!B:B,0),0)</f>
        <v>P085</v>
      </c>
      <c r="E5263" s="116">
        <v>2020</v>
      </c>
      <c r="F5263" s="112" t="s">
        <v>11429</v>
      </c>
      <c r="G5263" s="117" t="s">
        <v>16469</v>
      </c>
      <c r="H5263" s="114" t="s">
        <v>6741</v>
      </c>
      <c r="I5263" s="113">
        <f>'22'!K32</f>
        <v>0</v>
      </c>
    </row>
    <row r="5264" spans="2:9" ht="12.75">
      <c r="B5264" s="114" t="str">
        <f>INDEX(SUM!D:D,MATCH(SUM!$F$3,SUM!B:B,0),0)</f>
        <v>P085</v>
      </c>
      <c r="E5264" s="116">
        <v>2020</v>
      </c>
      <c r="F5264" s="112" t="s">
        <v>11430</v>
      </c>
      <c r="G5264" s="117" t="s">
        <v>16470</v>
      </c>
      <c r="H5264" s="114" t="s">
        <v>6741</v>
      </c>
      <c r="I5264" s="113">
        <f>'22'!K33</f>
        <v>0</v>
      </c>
    </row>
    <row r="5265" spans="2:9" ht="12.75">
      <c r="B5265" s="114" t="str">
        <f>INDEX(SUM!D:D,MATCH(SUM!$F$3,SUM!B:B,0),0)</f>
        <v>P085</v>
      </c>
      <c r="E5265" s="116">
        <v>2020</v>
      </c>
      <c r="F5265" s="112" t="s">
        <v>11431</v>
      </c>
      <c r="G5265" s="117" t="s">
        <v>16471</v>
      </c>
      <c r="H5265" s="114" t="s">
        <v>6741</v>
      </c>
      <c r="I5265" s="113">
        <f>'22'!K34</f>
        <v>0</v>
      </c>
    </row>
    <row r="5266" spans="2:9" ht="12.75">
      <c r="B5266" s="114" t="str">
        <f>INDEX(SUM!D:D,MATCH(SUM!$F$3,SUM!B:B,0),0)</f>
        <v>P085</v>
      </c>
      <c r="E5266" s="116">
        <v>2020</v>
      </c>
      <c r="F5266" s="112" t="s">
        <v>11432</v>
      </c>
      <c r="G5266" s="117" t="s">
        <v>16472</v>
      </c>
      <c r="H5266" s="114" t="s">
        <v>6741</v>
      </c>
      <c r="I5266" s="113">
        <f>'22'!K35</f>
        <v>0</v>
      </c>
    </row>
    <row r="5267" spans="2:9" ht="12.75">
      <c r="B5267" s="114" t="str">
        <f>INDEX(SUM!D:D,MATCH(SUM!$F$3,SUM!B:B,0),0)</f>
        <v>P085</v>
      </c>
      <c r="E5267" s="116">
        <v>2020</v>
      </c>
      <c r="F5267" s="112" t="s">
        <v>11433</v>
      </c>
      <c r="G5267" s="117" t="s">
        <v>16473</v>
      </c>
      <c r="H5267" s="114" t="s">
        <v>6741</v>
      </c>
      <c r="I5267" s="113">
        <f>'22'!K36</f>
        <v>0</v>
      </c>
    </row>
    <row r="5268" spans="2:9" ht="12.75">
      <c r="B5268" s="114" t="str">
        <f>INDEX(SUM!D:D,MATCH(SUM!$F$3,SUM!B:B,0),0)</f>
        <v>P085</v>
      </c>
      <c r="E5268" s="116">
        <v>2020</v>
      </c>
      <c r="F5268" s="112" t="s">
        <v>11434</v>
      </c>
      <c r="G5268" s="117" t="s">
        <v>16474</v>
      </c>
      <c r="H5268" s="114" t="s">
        <v>6741</v>
      </c>
      <c r="I5268" s="113">
        <f>'22'!K37</f>
        <v>0</v>
      </c>
    </row>
    <row r="5269" spans="2:9" ht="12.75">
      <c r="B5269" s="114" t="str">
        <f>INDEX(SUM!D:D,MATCH(SUM!$F$3,SUM!B:B,0),0)</f>
        <v>P085</v>
      </c>
      <c r="E5269" s="116">
        <v>2020</v>
      </c>
      <c r="F5269" s="112" t="s">
        <v>11435</v>
      </c>
      <c r="G5269" s="117" t="s">
        <v>16475</v>
      </c>
      <c r="H5269" s="114" t="s">
        <v>6741</v>
      </c>
      <c r="I5269" s="113">
        <f>'22'!K38</f>
        <v>0</v>
      </c>
    </row>
    <row r="5270" spans="2:9" ht="12.75">
      <c r="B5270" s="114" t="str">
        <f>INDEX(SUM!D:D,MATCH(SUM!$F$3,SUM!B:B,0),0)</f>
        <v>P085</v>
      </c>
      <c r="E5270" s="116">
        <v>2020</v>
      </c>
      <c r="F5270" s="112" t="s">
        <v>11436</v>
      </c>
      <c r="G5270" s="117" t="s">
        <v>16476</v>
      </c>
      <c r="H5270" s="114" t="s">
        <v>6741</v>
      </c>
      <c r="I5270" s="113">
        <f>'22'!K39</f>
        <v>0</v>
      </c>
    </row>
    <row r="5271" spans="2:9" ht="12.75">
      <c r="B5271" s="114" t="str">
        <f>INDEX(SUM!D:D,MATCH(SUM!$F$3,SUM!B:B,0),0)</f>
        <v>P085</v>
      </c>
      <c r="E5271" s="116">
        <v>2020</v>
      </c>
      <c r="F5271" s="112" t="s">
        <v>11437</v>
      </c>
      <c r="G5271" s="117" t="s">
        <v>16477</v>
      </c>
      <c r="H5271" s="114" t="s">
        <v>6741</v>
      </c>
      <c r="I5271" s="113">
        <f>'22'!K40</f>
        <v>0</v>
      </c>
    </row>
    <row r="5272" spans="2:9" ht="12.75">
      <c r="B5272" s="114" t="str">
        <f>INDEX(SUM!D:D,MATCH(SUM!$F$3,SUM!B:B,0),0)</f>
        <v>P085</v>
      </c>
      <c r="E5272" s="116">
        <v>2020</v>
      </c>
      <c r="F5272" s="112" t="s">
        <v>11438</v>
      </c>
      <c r="G5272" s="117" t="s">
        <v>16478</v>
      </c>
      <c r="H5272" s="114" t="s">
        <v>6741</v>
      </c>
      <c r="I5272" s="113">
        <f>'22'!K41</f>
        <v>0</v>
      </c>
    </row>
    <row r="5273" spans="2:9" ht="12.75">
      <c r="B5273" s="114" t="str">
        <f>INDEX(SUM!D:D,MATCH(SUM!$F$3,SUM!B:B,0),0)</f>
        <v>P085</v>
      </c>
      <c r="E5273" s="116">
        <v>2020</v>
      </c>
      <c r="F5273" s="112" t="s">
        <v>11439</v>
      </c>
      <c r="G5273" s="117" t="s">
        <v>16479</v>
      </c>
      <c r="H5273" s="114" t="s">
        <v>6741</v>
      </c>
      <c r="I5273" s="113">
        <f>'22'!K42</f>
        <v>0</v>
      </c>
    </row>
    <row r="5274" spans="2:9" ht="12.75">
      <c r="B5274" s="114" t="str">
        <f>INDEX(SUM!D:D,MATCH(SUM!$F$3,SUM!B:B,0),0)</f>
        <v>P085</v>
      </c>
      <c r="E5274" s="116">
        <v>2020</v>
      </c>
      <c r="F5274" s="112" t="s">
        <v>11440</v>
      </c>
      <c r="G5274" s="117" t="s">
        <v>16480</v>
      </c>
      <c r="H5274" s="114" t="s">
        <v>6741</v>
      </c>
      <c r="I5274" s="113">
        <f>'22'!K43</f>
        <v>0</v>
      </c>
    </row>
    <row r="5275" spans="2:9" ht="12.75">
      <c r="B5275" s="114" t="str">
        <f>INDEX(SUM!D:D,MATCH(SUM!$F$3,SUM!B:B,0),0)</f>
        <v>P085</v>
      </c>
      <c r="E5275" s="116">
        <v>2020</v>
      </c>
      <c r="F5275" s="112" t="s">
        <v>11441</v>
      </c>
      <c r="G5275" s="117" t="s">
        <v>16481</v>
      </c>
      <c r="H5275" s="114" t="s">
        <v>6741</v>
      </c>
      <c r="I5275" s="113">
        <f>'22'!K44</f>
        <v>0</v>
      </c>
    </row>
    <row r="5276" spans="2:9" ht="12.75">
      <c r="B5276" s="114" t="str">
        <f>INDEX(SUM!D:D,MATCH(SUM!$F$3,SUM!B:B,0),0)</f>
        <v>P085</v>
      </c>
      <c r="E5276" s="116">
        <v>2020</v>
      </c>
      <c r="F5276" s="112" t="s">
        <v>11442</v>
      </c>
      <c r="G5276" s="117" t="s">
        <v>16482</v>
      </c>
      <c r="H5276" s="114" t="s">
        <v>6741</v>
      </c>
      <c r="I5276" s="113">
        <f>'22'!K45</f>
        <v>0</v>
      </c>
    </row>
    <row r="5277" spans="2:9" ht="12.75">
      <c r="B5277" s="114" t="str">
        <f>INDEX(SUM!D:D,MATCH(SUM!$F$3,SUM!B:B,0),0)</f>
        <v>P085</v>
      </c>
      <c r="E5277" s="116">
        <v>2020</v>
      </c>
      <c r="F5277" s="112" t="s">
        <v>11443</v>
      </c>
      <c r="G5277" s="117" t="s">
        <v>16483</v>
      </c>
      <c r="H5277" s="114" t="s">
        <v>6741</v>
      </c>
      <c r="I5277" s="113">
        <f>'22'!K46</f>
        <v>0</v>
      </c>
    </row>
    <row r="5278" spans="2:9" ht="12.75">
      <c r="B5278" s="114" t="str">
        <f>INDEX(SUM!D:D,MATCH(SUM!$F$3,SUM!B:B,0),0)</f>
        <v>P085</v>
      </c>
      <c r="E5278" s="116">
        <v>2020</v>
      </c>
      <c r="F5278" s="112" t="s">
        <v>11444</v>
      </c>
      <c r="G5278" s="117" t="s">
        <v>16484</v>
      </c>
      <c r="H5278" s="114" t="s">
        <v>6741</v>
      </c>
      <c r="I5278" s="113">
        <f>'22'!K47</f>
        <v>0</v>
      </c>
    </row>
    <row r="5279" spans="2:9" ht="12.75">
      <c r="B5279" s="114" t="str">
        <f>INDEX(SUM!D:D,MATCH(SUM!$F$3,SUM!B:B,0),0)</f>
        <v>P085</v>
      </c>
      <c r="E5279" s="116">
        <v>2020</v>
      </c>
      <c r="F5279" s="112" t="s">
        <v>11445</v>
      </c>
      <c r="G5279" s="117" t="s">
        <v>16485</v>
      </c>
      <c r="H5279" s="114" t="s">
        <v>6741</v>
      </c>
      <c r="I5279" s="113">
        <f>'22'!K48</f>
        <v>0</v>
      </c>
    </row>
    <row r="5280" spans="2:9" ht="12.75">
      <c r="B5280" s="114" t="str">
        <f>INDEX(SUM!D:D,MATCH(SUM!$F$3,SUM!B:B,0),0)</f>
        <v>P085</v>
      </c>
      <c r="E5280" s="116">
        <v>2020</v>
      </c>
      <c r="F5280" s="112" t="s">
        <v>11446</v>
      </c>
      <c r="G5280" s="117" t="s">
        <v>16486</v>
      </c>
      <c r="H5280" s="114" t="s">
        <v>6741</v>
      </c>
      <c r="I5280" s="113">
        <f>'22'!K49</f>
        <v>0</v>
      </c>
    </row>
    <row r="5281" spans="2:9" ht="12.75">
      <c r="B5281" s="114" t="str">
        <f>INDEX(SUM!D:D,MATCH(SUM!$F$3,SUM!B:B,0),0)</f>
        <v>P085</v>
      </c>
      <c r="E5281" s="116">
        <v>2020</v>
      </c>
      <c r="F5281" s="112" t="s">
        <v>11447</v>
      </c>
      <c r="G5281" s="117" t="s">
        <v>16487</v>
      </c>
      <c r="H5281" s="114" t="s">
        <v>6741</v>
      </c>
      <c r="I5281" s="113">
        <f>'22'!K50</f>
        <v>0</v>
      </c>
    </row>
    <row r="5282" spans="2:9" ht="12.75">
      <c r="B5282" s="114" t="str">
        <f>INDEX(SUM!D:D,MATCH(SUM!$F$3,SUM!B:B,0),0)</f>
        <v>P085</v>
      </c>
      <c r="E5282" s="116">
        <v>2020</v>
      </c>
      <c r="F5282" s="112" t="s">
        <v>11448</v>
      </c>
      <c r="G5282" s="117" t="s">
        <v>16488</v>
      </c>
      <c r="H5282" s="114" t="s">
        <v>6741</v>
      </c>
      <c r="I5282" s="113">
        <f>'22'!K51</f>
        <v>0</v>
      </c>
    </row>
    <row r="5283" spans="2:9" ht="12.75">
      <c r="B5283" s="114" t="str">
        <f>INDEX(SUM!D:D,MATCH(SUM!$F$3,SUM!B:B,0),0)</f>
        <v>P085</v>
      </c>
      <c r="E5283" s="116">
        <v>2020</v>
      </c>
      <c r="F5283" s="112" t="s">
        <v>11449</v>
      </c>
      <c r="G5283" s="117" t="s">
        <v>16489</v>
      </c>
      <c r="H5283" s="114" t="s">
        <v>6741</v>
      </c>
      <c r="I5283" s="113">
        <f>'22'!K52</f>
        <v>0</v>
      </c>
    </row>
    <row r="5284" spans="2:9" ht="12.75">
      <c r="B5284" s="114" t="str">
        <f>INDEX(SUM!D:D,MATCH(SUM!$F$3,SUM!B:B,0),0)</f>
        <v>P085</v>
      </c>
      <c r="E5284" s="116">
        <v>2020</v>
      </c>
      <c r="F5284" s="112" t="s">
        <v>11450</v>
      </c>
      <c r="G5284" s="117" t="s">
        <v>16490</v>
      </c>
      <c r="H5284" s="114" t="s">
        <v>6741</v>
      </c>
      <c r="I5284" s="113">
        <f>'22'!K53</f>
        <v>0</v>
      </c>
    </row>
    <row r="5285" spans="2:9" ht="12.75">
      <c r="B5285" s="114" t="str">
        <f>INDEX(SUM!D:D,MATCH(SUM!$F$3,SUM!B:B,0),0)</f>
        <v>P085</v>
      </c>
      <c r="E5285" s="116">
        <v>2020</v>
      </c>
      <c r="F5285" s="112" t="s">
        <v>11451</v>
      </c>
      <c r="G5285" s="117" t="s">
        <v>16491</v>
      </c>
      <c r="H5285" s="114" t="s">
        <v>6741</v>
      </c>
      <c r="I5285" s="113">
        <f>'22'!K54</f>
        <v>0</v>
      </c>
    </row>
    <row r="5286" spans="2:9" ht="12.75">
      <c r="B5286" s="114" t="str">
        <f>INDEX(SUM!D:D,MATCH(SUM!$F$3,SUM!B:B,0),0)</f>
        <v>P085</v>
      </c>
      <c r="E5286" s="116">
        <v>2020</v>
      </c>
      <c r="F5286" s="112" t="s">
        <v>11452</v>
      </c>
      <c r="G5286" s="117" t="s">
        <v>16492</v>
      </c>
      <c r="H5286" s="114" t="s">
        <v>6741</v>
      </c>
      <c r="I5286" s="113">
        <f>'22'!K55</f>
        <v>0</v>
      </c>
    </row>
    <row r="5287" spans="2:9" ht="12.75">
      <c r="B5287" s="114" t="str">
        <f>INDEX(SUM!D:D,MATCH(SUM!$F$3,SUM!B:B,0),0)</f>
        <v>P085</v>
      </c>
      <c r="E5287" s="116">
        <v>2020</v>
      </c>
      <c r="F5287" s="112" t="s">
        <v>11453</v>
      </c>
      <c r="G5287" s="117" t="s">
        <v>16493</v>
      </c>
      <c r="H5287" s="114" t="s">
        <v>6741</v>
      </c>
      <c r="I5287" s="113">
        <f>'22'!K56</f>
        <v>0</v>
      </c>
    </row>
    <row r="5288" spans="2:9" ht="12.75">
      <c r="B5288" s="114" t="str">
        <f>INDEX(SUM!D:D,MATCH(SUM!$F$3,SUM!B:B,0),0)</f>
        <v>P085</v>
      </c>
      <c r="E5288" s="116">
        <v>2020</v>
      </c>
      <c r="F5288" s="112" t="s">
        <v>11454</v>
      </c>
      <c r="G5288" s="117" t="s">
        <v>16494</v>
      </c>
      <c r="H5288" s="114" t="s">
        <v>6741</v>
      </c>
      <c r="I5288" s="113">
        <f>'22'!K57</f>
        <v>0</v>
      </c>
    </row>
    <row r="5289" spans="2:9" ht="12.75">
      <c r="B5289" s="114" t="str">
        <f>INDEX(SUM!D:D,MATCH(SUM!$F$3,SUM!B:B,0),0)</f>
        <v>P085</v>
      </c>
      <c r="E5289" s="116">
        <v>2020</v>
      </c>
      <c r="F5289" s="112" t="s">
        <v>11455</v>
      </c>
      <c r="G5289" s="117" t="s">
        <v>16495</v>
      </c>
      <c r="H5289" s="114" t="s">
        <v>6741</v>
      </c>
      <c r="I5289" s="113">
        <f>'22'!K58</f>
        <v>0</v>
      </c>
    </row>
    <row r="5290" spans="2:9" ht="12.75">
      <c r="B5290" s="114" t="str">
        <f>INDEX(SUM!D:D,MATCH(SUM!$F$3,SUM!B:B,0),0)</f>
        <v>P085</v>
      </c>
      <c r="E5290" s="116">
        <v>2020</v>
      </c>
      <c r="F5290" s="112" t="s">
        <v>11456</v>
      </c>
      <c r="G5290" s="117" t="s">
        <v>16496</v>
      </c>
      <c r="H5290" s="114" t="s">
        <v>6741</v>
      </c>
      <c r="I5290" s="113">
        <f>'22'!K59</f>
        <v>0</v>
      </c>
    </row>
    <row r="5291" spans="2:9" ht="12.75">
      <c r="B5291" s="114" t="str">
        <f>INDEX(SUM!D:D,MATCH(SUM!$F$3,SUM!B:B,0),0)</f>
        <v>P085</v>
      </c>
      <c r="E5291" s="116">
        <v>2020</v>
      </c>
      <c r="F5291" s="112" t="s">
        <v>11457</v>
      </c>
      <c r="G5291" s="117" t="s">
        <v>16497</v>
      </c>
      <c r="H5291" s="114" t="s">
        <v>6741</v>
      </c>
      <c r="I5291" s="113">
        <f>'22'!K60</f>
        <v>0</v>
      </c>
    </row>
    <row r="5292" spans="2:9" ht="12.75">
      <c r="B5292" s="114" t="str">
        <f>INDEX(SUM!D:D,MATCH(SUM!$F$3,SUM!B:B,0),0)</f>
        <v>P085</v>
      </c>
      <c r="E5292" s="116">
        <v>2020</v>
      </c>
      <c r="F5292" s="112" t="s">
        <v>11458</v>
      </c>
      <c r="G5292" s="117" t="s">
        <v>16498</v>
      </c>
      <c r="H5292" s="114" t="s">
        <v>6741</v>
      </c>
      <c r="I5292" s="113">
        <f>'22'!K61</f>
        <v>0</v>
      </c>
    </row>
    <row r="5293" spans="2:9" ht="12.75">
      <c r="B5293" s="114" t="str">
        <f>INDEX(SUM!D:D,MATCH(SUM!$F$3,SUM!B:B,0),0)</f>
        <v>P085</v>
      </c>
      <c r="E5293" s="116">
        <v>2020</v>
      </c>
      <c r="F5293" s="112" t="s">
        <v>11459</v>
      </c>
      <c r="G5293" s="117" t="s">
        <v>16499</v>
      </c>
      <c r="H5293" s="114" t="s">
        <v>6741</v>
      </c>
      <c r="I5293" s="113">
        <f>'22'!K62</f>
        <v>0</v>
      </c>
    </row>
    <row r="5294" spans="2:9" ht="12.75">
      <c r="B5294" s="114" t="str">
        <f>INDEX(SUM!D:D,MATCH(SUM!$F$3,SUM!B:B,0),0)</f>
        <v>P085</v>
      </c>
      <c r="E5294" s="116">
        <v>2020</v>
      </c>
      <c r="F5294" s="112" t="s">
        <v>11460</v>
      </c>
      <c r="G5294" s="117" t="s">
        <v>16500</v>
      </c>
      <c r="H5294" s="114" t="s">
        <v>6741</v>
      </c>
      <c r="I5294" s="113">
        <f>'22'!K63</f>
        <v>0</v>
      </c>
    </row>
    <row r="5295" spans="2:9" ht="12.75">
      <c r="B5295" s="114" t="str">
        <f>INDEX(SUM!D:D,MATCH(SUM!$F$3,SUM!B:B,0),0)</f>
        <v>P085</v>
      </c>
      <c r="E5295" s="116">
        <v>2020</v>
      </c>
      <c r="F5295" s="112" t="s">
        <v>11461</v>
      </c>
      <c r="G5295" s="117" t="s">
        <v>16501</v>
      </c>
      <c r="H5295" s="114" t="s">
        <v>6741</v>
      </c>
      <c r="I5295" s="113">
        <f>'22'!K64</f>
        <v>0</v>
      </c>
    </row>
    <row r="5296" spans="2:9" ht="12.75">
      <c r="B5296" s="114" t="str">
        <f>INDEX(SUM!D:D,MATCH(SUM!$F$3,SUM!B:B,0),0)</f>
        <v>P085</v>
      </c>
      <c r="E5296" s="116">
        <v>2020</v>
      </c>
      <c r="F5296" s="112" t="s">
        <v>11462</v>
      </c>
      <c r="G5296" s="117" t="s">
        <v>16502</v>
      </c>
      <c r="H5296" s="114" t="s">
        <v>6741</v>
      </c>
      <c r="I5296" s="113">
        <f>'22'!K65</f>
        <v>0</v>
      </c>
    </row>
    <row r="5297" spans="2:9" ht="12.75">
      <c r="B5297" s="114" t="str">
        <f>INDEX(SUM!D:D,MATCH(SUM!$F$3,SUM!B:B,0),0)</f>
        <v>P085</v>
      </c>
      <c r="E5297" s="116">
        <v>2020</v>
      </c>
      <c r="F5297" s="112" t="s">
        <v>11463</v>
      </c>
      <c r="G5297" s="117" t="s">
        <v>16503</v>
      </c>
      <c r="H5297" s="114" t="s">
        <v>6741</v>
      </c>
      <c r="I5297" s="113">
        <f>'22'!K66</f>
        <v>0</v>
      </c>
    </row>
    <row r="5298" spans="2:9" ht="12.75">
      <c r="B5298" s="114" t="str">
        <f>INDEX(SUM!D:D,MATCH(SUM!$F$3,SUM!B:B,0),0)</f>
        <v>P085</v>
      </c>
      <c r="E5298" s="116">
        <v>2020</v>
      </c>
      <c r="F5298" s="112" t="s">
        <v>11464</v>
      </c>
      <c r="G5298" s="117" t="s">
        <v>16504</v>
      </c>
      <c r="H5298" s="114" t="s">
        <v>6741</v>
      </c>
      <c r="I5298" s="113">
        <f>'22'!K67</f>
        <v>0</v>
      </c>
    </row>
    <row r="5299" spans="2:9" ht="12.75">
      <c r="B5299" s="114" t="str">
        <f>INDEX(SUM!D:D,MATCH(SUM!$F$3,SUM!B:B,0),0)</f>
        <v>P085</v>
      </c>
      <c r="E5299" s="116">
        <v>2020</v>
      </c>
      <c r="F5299" s="112" t="s">
        <v>11465</v>
      </c>
      <c r="G5299" s="117" t="s">
        <v>16505</v>
      </c>
      <c r="H5299" s="114" t="s">
        <v>6741</v>
      </c>
      <c r="I5299" s="113">
        <f>'22'!K68</f>
        <v>0</v>
      </c>
    </row>
    <row r="5300" spans="2:9" ht="12.75">
      <c r="B5300" s="114" t="str">
        <f>INDEX(SUM!D:D,MATCH(SUM!$F$3,SUM!B:B,0),0)</f>
        <v>P085</v>
      </c>
      <c r="E5300" s="116">
        <v>2020</v>
      </c>
      <c r="F5300" s="112" t="s">
        <v>11466</v>
      </c>
      <c r="G5300" s="117" t="s">
        <v>16506</v>
      </c>
      <c r="H5300" s="114" t="s">
        <v>6741</v>
      </c>
      <c r="I5300" s="113">
        <f>'22'!K69</f>
        <v>0</v>
      </c>
    </row>
    <row r="5301" spans="2:9" ht="12.75">
      <c r="B5301" s="114" t="str">
        <f>INDEX(SUM!D:D,MATCH(SUM!$F$3,SUM!B:B,0),0)</f>
        <v>P085</v>
      </c>
      <c r="E5301" s="116">
        <v>2020</v>
      </c>
      <c r="F5301" s="112" t="s">
        <v>11467</v>
      </c>
      <c r="G5301" s="117" t="s">
        <v>16507</v>
      </c>
      <c r="H5301" s="114" t="s">
        <v>6741</v>
      </c>
      <c r="I5301" s="113">
        <f>'22'!K70</f>
        <v>0</v>
      </c>
    </row>
    <row r="5302" spans="2:9" ht="12.75">
      <c r="B5302" s="114" t="str">
        <f>INDEX(SUM!D:D,MATCH(SUM!$F$3,SUM!B:B,0),0)</f>
        <v>P085</v>
      </c>
      <c r="E5302" s="116">
        <v>2020</v>
      </c>
      <c r="F5302" s="112" t="s">
        <v>11468</v>
      </c>
      <c r="G5302" s="117" t="s">
        <v>16508</v>
      </c>
      <c r="H5302" s="114" t="s">
        <v>6741</v>
      </c>
      <c r="I5302" s="113">
        <f>'22'!K71</f>
        <v>0</v>
      </c>
    </row>
    <row r="5303" spans="2:9" ht="12.75">
      <c r="B5303" s="114" t="str">
        <f>INDEX(SUM!D:D,MATCH(SUM!$F$3,SUM!B:B,0),0)</f>
        <v>P085</v>
      </c>
      <c r="E5303" s="116">
        <v>2020</v>
      </c>
      <c r="F5303" s="112" t="s">
        <v>11469</v>
      </c>
      <c r="G5303" s="117" t="s">
        <v>16509</v>
      </c>
      <c r="H5303" s="114" t="s">
        <v>6741</v>
      </c>
      <c r="I5303" s="113">
        <f>'22'!K72</f>
        <v>0</v>
      </c>
    </row>
    <row r="5304" spans="2:9" ht="12.75">
      <c r="B5304" s="114" t="str">
        <f>INDEX(SUM!D:D,MATCH(SUM!$F$3,SUM!B:B,0),0)</f>
        <v>P085</v>
      </c>
      <c r="E5304" s="116">
        <v>2020</v>
      </c>
      <c r="F5304" s="112" t="s">
        <v>11470</v>
      </c>
      <c r="G5304" s="117" t="s">
        <v>16510</v>
      </c>
      <c r="H5304" s="114" t="s">
        <v>6741</v>
      </c>
      <c r="I5304" s="113">
        <f>'22'!K73</f>
        <v>0</v>
      </c>
    </row>
    <row r="5305" spans="2:9" ht="12.75">
      <c r="B5305" s="114" t="str">
        <f>INDEX(SUM!D:D,MATCH(SUM!$F$3,SUM!B:B,0),0)</f>
        <v>P085</v>
      </c>
      <c r="E5305" s="116">
        <v>2020</v>
      </c>
      <c r="F5305" s="112" t="s">
        <v>11471</v>
      </c>
      <c r="G5305" s="117" t="s">
        <v>16511</v>
      </c>
      <c r="H5305" s="114" t="s">
        <v>6741</v>
      </c>
      <c r="I5305" s="113">
        <f>'22'!K74</f>
        <v>0</v>
      </c>
    </row>
    <row r="5306" spans="2:9" ht="12.75">
      <c r="B5306" s="114" t="str">
        <f>INDEX(SUM!D:D,MATCH(SUM!$F$3,SUM!B:B,0),0)</f>
        <v>P085</v>
      </c>
      <c r="E5306" s="116">
        <v>2020</v>
      </c>
      <c r="F5306" s="112" t="s">
        <v>11472</v>
      </c>
      <c r="G5306" s="117" t="s">
        <v>16512</v>
      </c>
      <c r="H5306" s="114" t="s">
        <v>6741</v>
      </c>
      <c r="I5306" s="113">
        <f>'22'!K75</f>
        <v>0</v>
      </c>
    </row>
    <row r="5307" spans="2:9" ht="12.75">
      <c r="B5307" s="114" t="str">
        <f>INDEX(SUM!D:D,MATCH(SUM!$F$3,SUM!B:B,0),0)</f>
        <v>P085</v>
      </c>
      <c r="E5307" s="116">
        <v>2020</v>
      </c>
      <c r="F5307" s="112" t="s">
        <v>11473</v>
      </c>
      <c r="G5307" s="117" t="s">
        <v>16513</v>
      </c>
      <c r="H5307" s="114" t="s">
        <v>6741</v>
      </c>
      <c r="I5307" s="113">
        <f>'22'!K76</f>
        <v>0</v>
      </c>
    </row>
    <row r="5308" spans="2:9" ht="12.75">
      <c r="B5308" s="114" t="str">
        <f>INDEX(SUM!D:D,MATCH(SUM!$F$3,SUM!B:B,0),0)</f>
        <v>P085</v>
      </c>
      <c r="E5308" s="116">
        <v>2020</v>
      </c>
      <c r="F5308" s="112" t="s">
        <v>11474</v>
      </c>
      <c r="G5308" s="117" t="s">
        <v>16514</v>
      </c>
      <c r="H5308" s="114" t="s">
        <v>6741</v>
      </c>
      <c r="I5308" s="113">
        <f>'22'!K77</f>
        <v>0</v>
      </c>
    </row>
    <row r="5309" spans="2:9" ht="12.75">
      <c r="B5309" s="114" t="str">
        <f>INDEX(SUM!D:D,MATCH(SUM!$F$3,SUM!B:B,0),0)</f>
        <v>P085</v>
      </c>
      <c r="E5309" s="116">
        <v>2020</v>
      </c>
      <c r="F5309" s="112" t="s">
        <v>11475</v>
      </c>
      <c r="G5309" s="117" t="s">
        <v>16515</v>
      </c>
      <c r="H5309" s="114" t="s">
        <v>6741</v>
      </c>
      <c r="I5309" s="113">
        <f>'22'!K78</f>
        <v>0</v>
      </c>
    </row>
    <row r="5310" spans="2:9" ht="12.75">
      <c r="B5310" s="114" t="str">
        <f>INDEX(SUM!D:D,MATCH(SUM!$F$3,SUM!B:B,0),0)</f>
        <v>P085</v>
      </c>
      <c r="E5310" s="116">
        <v>2020</v>
      </c>
      <c r="F5310" s="112" t="s">
        <v>11476</v>
      </c>
      <c r="G5310" s="117" t="s">
        <v>16516</v>
      </c>
      <c r="H5310" s="114" t="s">
        <v>6741</v>
      </c>
      <c r="I5310" s="113">
        <f>'22'!K79</f>
        <v>0</v>
      </c>
    </row>
    <row r="5311" spans="2:9" ht="12.75">
      <c r="B5311" s="114" t="str">
        <f>INDEX(SUM!D:D,MATCH(SUM!$F$3,SUM!B:B,0),0)</f>
        <v>P085</v>
      </c>
      <c r="E5311" s="116">
        <v>2020</v>
      </c>
      <c r="F5311" s="112" t="s">
        <v>11477</v>
      </c>
      <c r="G5311" s="117" t="s">
        <v>16517</v>
      </c>
      <c r="H5311" s="114" t="s">
        <v>6741</v>
      </c>
      <c r="I5311" s="113">
        <f>'22'!K80</f>
        <v>0</v>
      </c>
    </row>
    <row r="5312" spans="2:9" ht="12.75">
      <c r="B5312" s="114" t="str">
        <f>INDEX(SUM!D:D,MATCH(SUM!$F$3,SUM!B:B,0),0)</f>
        <v>P085</v>
      </c>
      <c r="E5312" s="116">
        <v>2020</v>
      </c>
      <c r="F5312" s="112" t="s">
        <v>11478</v>
      </c>
      <c r="G5312" s="117" t="s">
        <v>16518</v>
      </c>
      <c r="H5312" s="114" t="s">
        <v>6741</v>
      </c>
      <c r="I5312" s="113">
        <f>'22'!K81</f>
        <v>0</v>
      </c>
    </row>
    <row r="5313" spans="2:9" ht="12.75">
      <c r="B5313" s="114" t="str">
        <f>INDEX(SUM!D:D,MATCH(SUM!$F$3,SUM!B:B,0),0)</f>
        <v>P085</v>
      </c>
      <c r="E5313" s="116">
        <v>2020</v>
      </c>
      <c r="F5313" s="112" t="s">
        <v>11479</v>
      </c>
      <c r="G5313" s="117" t="s">
        <v>16519</v>
      </c>
      <c r="H5313" s="114" t="s">
        <v>6741</v>
      </c>
      <c r="I5313" s="113">
        <f>'22'!K82</f>
        <v>0</v>
      </c>
    </row>
    <row r="5314" spans="2:9" ht="12.75">
      <c r="B5314" s="114" t="str">
        <f>INDEX(SUM!D:D,MATCH(SUM!$F$3,SUM!B:B,0),0)</f>
        <v>P085</v>
      </c>
      <c r="E5314" s="116">
        <v>2020</v>
      </c>
      <c r="F5314" s="112" t="s">
        <v>11480</v>
      </c>
      <c r="G5314" s="117" t="s">
        <v>16520</v>
      </c>
      <c r="H5314" s="114" t="s">
        <v>6741</v>
      </c>
      <c r="I5314" s="113">
        <f>'22'!K83</f>
        <v>0</v>
      </c>
    </row>
    <row r="5315" spans="2:9" ht="12.75">
      <c r="B5315" s="114" t="str">
        <f>INDEX(SUM!D:D,MATCH(SUM!$F$3,SUM!B:B,0),0)</f>
        <v>P085</v>
      </c>
      <c r="E5315" s="116">
        <v>2020</v>
      </c>
      <c r="F5315" s="112" t="s">
        <v>11481</v>
      </c>
      <c r="G5315" s="117" t="s">
        <v>16521</v>
      </c>
      <c r="H5315" s="114" t="s">
        <v>6741</v>
      </c>
      <c r="I5315" s="113">
        <f>'22'!K84</f>
        <v>0</v>
      </c>
    </row>
    <row r="5316" spans="2:9" ht="12.75">
      <c r="B5316" s="114" t="str">
        <f>INDEX(SUM!D:D,MATCH(SUM!$F$3,SUM!B:B,0),0)</f>
        <v>P085</v>
      </c>
      <c r="E5316" s="116">
        <v>2020</v>
      </c>
      <c r="F5316" s="112" t="s">
        <v>11482</v>
      </c>
      <c r="G5316" s="117" t="s">
        <v>16522</v>
      </c>
      <c r="H5316" s="114" t="s">
        <v>6741</v>
      </c>
      <c r="I5316" s="113">
        <f>'22'!K85</f>
        <v>0</v>
      </c>
    </row>
    <row r="5317" spans="2:9" ht="12.75">
      <c r="B5317" s="114" t="str">
        <f>INDEX(SUM!D:D,MATCH(SUM!$F$3,SUM!B:B,0),0)</f>
        <v>P085</v>
      </c>
      <c r="E5317" s="116">
        <v>2020</v>
      </c>
      <c r="F5317" s="112" t="s">
        <v>11483</v>
      </c>
      <c r="G5317" s="117" t="s">
        <v>16523</v>
      </c>
      <c r="H5317" s="114" t="s">
        <v>6741</v>
      </c>
      <c r="I5317" s="113">
        <f>'22'!K86</f>
        <v>0</v>
      </c>
    </row>
    <row r="5318" spans="2:9" ht="12.75">
      <c r="B5318" s="114" t="str">
        <f>INDEX(SUM!D:D,MATCH(SUM!$F$3,SUM!B:B,0),0)</f>
        <v>P085</v>
      </c>
      <c r="E5318" s="116">
        <v>2020</v>
      </c>
      <c r="F5318" s="112" t="s">
        <v>11484</v>
      </c>
      <c r="G5318" s="117" t="s">
        <v>16524</v>
      </c>
      <c r="H5318" s="114" t="s">
        <v>6741</v>
      </c>
      <c r="I5318" s="113">
        <f>'22'!K87</f>
        <v>0</v>
      </c>
    </row>
    <row r="5319" spans="2:9" ht="12.75">
      <c r="B5319" s="114" t="str">
        <f>INDEX(SUM!D:D,MATCH(SUM!$F$3,SUM!B:B,0),0)</f>
        <v>P085</v>
      </c>
      <c r="E5319" s="116">
        <v>2020</v>
      </c>
      <c r="F5319" s="112" t="s">
        <v>11485</v>
      </c>
      <c r="G5319" s="117" t="s">
        <v>16525</v>
      </c>
      <c r="H5319" s="114" t="s">
        <v>6741</v>
      </c>
      <c r="I5319" s="113">
        <f>'22'!K88</f>
        <v>0</v>
      </c>
    </row>
    <row r="5320" spans="2:9" ht="12.75">
      <c r="B5320" s="114" t="str">
        <f>INDEX(SUM!D:D,MATCH(SUM!$F$3,SUM!B:B,0),0)</f>
        <v>P085</v>
      </c>
      <c r="E5320" s="116">
        <v>2020</v>
      </c>
      <c r="F5320" s="112" t="s">
        <v>11486</v>
      </c>
      <c r="G5320" s="117" t="s">
        <v>16526</v>
      </c>
      <c r="H5320" s="114" t="s">
        <v>6741</v>
      </c>
      <c r="I5320" s="113">
        <f>'22'!K89</f>
        <v>0</v>
      </c>
    </row>
    <row r="5321" spans="2:9" ht="12.75">
      <c r="B5321" s="114" t="str">
        <f>INDEX(SUM!D:D,MATCH(SUM!$F$3,SUM!B:B,0),0)</f>
        <v>P085</v>
      </c>
      <c r="E5321" s="116">
        <v>2020</v>
      </c>
      <c r="F5321" s="112" t="s">
        <v>11487</v>
      </c>
      <c r="G5321" s="117" t="s">
        <v>16527</v>
      </c>
      <c r="H5321" s="114" t="s">
        <v>6741</v>
      </c>
      <c r="I5321" s="113">
        <f>'22'!K90</f>
        <v>0</v>
      </c>
    </row>
    <row r="5322" spans="2:9" ht="12.75">
      <c r="B5322" s="114" t="str">
        <f>INDEX(SUM!D:D,MATCH(SUM!$F$3,SUM!B:B,0),0)</f>
        <v>P085</v>
      </c>
      <c r="E5322" s="116">
        <v>2020</v>
      </c>
      <c r="F5322" s="112" t="s">
        <v>11488</v>
      </c>
      <c r="G5322" s="117" t="s">
        <v>16528</v>
      </c>
      <c r="H5322" s="114" t="s">
        <v>6741</v>
      </c>
      <c r="I5322" s="113">
        <f>'22'!K91</f>
        <v>0</v>
      </c>
    </row>
    <row r="5323" spans="2:9" ht="12.75">
      <c r="B5323" s="114" t="str">
        <f>INDEX(SUM!D:D,MATCH(SUM!$F$3,SUM!B:B,0),0)</f>
        <v>P085</v>
      </c>
      <c r="E5323" s="116">
        <v>2020</v>
      </c>
      <c r="F5323" s="112" t="s">
        <v>11489</v>
      </c>
      <c r="G5323" s="117" t="s">
        <v>16529</v>
      </c>
      <c r="H5323" s="114" t="s">
        <v>6741</v>
      </c>
      <c r="I5323" s="113">
        <f>'22'!K92</f>
        <v>0</v>
      </c>
    </row>
    <row r="5324" spans="2:9" ht="12.75">
      <c r="B5324" s="114" t="str">
        <f>INDEX(SUM!D:D,MATCH(SUM!$F$3,SUM!B:B,0),0)</f>
        <v>P085</v>
      </c>
      <c r="E5324" s="116">
        <v>2020</v>
      </c>
      <c r="F5324" s="112" t="s">
        <v>11490</v>
      </c>
      <c r="G5324" s="117" t="s">
        <v>16530</v>
      </c>
      <c r="H5324" s="114" t="s">
        <v>6741</v>
      </c>
      <c r="I5324" s="113">
        <f>'22'!K93</f>
        <v>0</v>
      </c>
    </row>
    <row r="5325" spans="2:9" ht="12.75">
      <c r="B5325" s="114" t="str">
        <f>INDEX(SUM!D:D,MATCH(SUM!$F$3,SUM!B:B,0),0)</f>
        <v>P085</v>
      </c>
      <c r="E5325" s="116">
        <v>2020</v>
      </c>
      <c r="F5325" s="112" t="s">
        <v>11491</v>
      </c>
      <c r="G5325" s="117" t="s">
        <v>16531</v>
      </c>
      <c r="H5325" s="114" t="s">
        <v>6741</v>
      </c>
      <c r="I5325" s="113">
        <f>'22'!K94</f>
        <v>0</v>
      </c>
    </row>
    <row r="5326" spans="2:9" ht="12.75">
      <c r="B5326" s="114" t="str">
        <f>INDEX(SUM!D:D,MATCH(SUM!$F$3,SUM!B:B,0),0)</f>
        <v>P085</v>
      </c>
      <c r="E5326" s="116">
        <v>2020</v>
      </c>
      <c r="F5326" s="112" t="s">
        <v>11492</v>
      </c>
      <c r="G5326" s="117" t="s">
        <v>16532</v>
      </c>
      <c r="H5326" s="114" t="s">
        <v>6741</v>
      </c>
      <c r="I5326" s="113">
        <f>'22'!K95</f>
        <v>0</v>
      </c>
    </row>
    <row r="5327" spans="2:9" ht="12.75">
      <c r="B5327" s="114" t="str">
        <f>INDEX(SUM!D:D,MATCH(SUM!$F$3,SUM!B:B,0),0)</f>
        <v>P085</v>
      </c>
      <c r="E5327" s="116">
        <v>2020</v>
      </c>
      <c r="F5327" s="112" t="s">
        <v>11493</v>
      </c>
      <c r="G5327" s="117" t="s">
        <v>16533</v>
      </c>
      <c r="H5327" s="114" t="s">
        <v>6741</v>
      </c>
      <c r="I5327" s="113">
        <f>'22'!K96</f>
        <v>0</v>
      </c>
    </row>
    <row r="5328" spans="2:9" ht="12.75">
      <c r="B5328" s="114" t="str">
        <f>INDEX(SUM!D:D,MATCH(SUM!$F$3,SUM!B:B,0),0)</f>
        <v>P085</v>
      </c>
      <c r="E5328" s="116">
        <v>2020</v>
      </c>
      <c r="F5328" s="112" t="s">
        <v>11494</v>
      </c>
      <c r="G5328" s="117" t="s">
        <v>16534</v>
      </c>
      <c r="H5328" s="114" t="s">
        <v>6741</v>
      </c>
      <c r="I5328" s="113">
        <f>'22'!K97</f>
        <v>0</v>
      </c>
    </row>
    <row r="5329" spans="2:9" ht="12.75">
      <c r="B5329" s="114" t="str">
        <f>INDEX(SUM!D:D,MATCH(SUM!$F$3,SUM!B:B,0),0)</f>
        <v>P085</v>
      </c>
      <c r="E5329" s="116">
        <v>2020</v>
      </c>
      <c r="F5329" s="112" t="s">
        <v>11495</v>
      </c>
      <c r="G5329" s="117" t="s">
        <v>16535</v>
      </c>
      <c r="H5329" s="114" t="s">
        <v>6741</v>
      </c>
      <c r="I5329" s="113">
        <f>'22'!K98</f>
        <v>0</v>
      </c>
    </row>
    <row r="5330" spans="2:9" ht="12.75">
      <c r="B5330" s="114" t="str">
        <f>INDEX(SUM!D:D,MATCH(SUM!$F$3,SUM!B:B,0),0)</f>
        <v>P085</v>
      </c>
      <c r="E5330" s="116">
        <v>2020</v>
      </c>
      <c r="F5330" s="112" t="s">
        <v>11496</v>
      </c>
      <c r="G5330" s="117" t="s">
        <v>16536</v>
      </c>
      <c r="H5330" s="114" t="s">
        <v>6741</v>
      </c>
      <c r="I5330" s="113">
        <f>'22'!K99</f>
        <v>0</v>
      </c>
    </row>
    <row r="5331" spans="2:9" ht="12.75">
      <c r="B5331" s="114" t="str">
        <f>INDEX(SUM!D:D,MATCH(SUM!$F$3,SUM!B:B,0),0)</f>
        <v>P085</v>
      </c>
      <c r="E5331" s="116">
        <v>2020</v>
      </c>
      <c r="F5331" s="112" t="s">
        <v>11497</v>
      </c>
      <c r="G5331" s="117" t="s">
        <v>16537</v>
      </c>
      <c r="H5331" s="114" t="s">
        <v>6741</v>
      </c>
      <c r="I5331" s="113">
        <f>'22'!K100</f>
        <v>0</v>
      </c>
    </row>
    <row r="5332" spans="2:9" ht="12.75">
      <c r="B5332" s="114" t="str">
        <f>INDEX(SUM!D:D,MATCH(SUM!$F$3,SUM!B:B,0),0)</f>
        <v>P085</v>
      </c>
      <c r="E5332" s="116">
        <v>2020</v>
      </c>
      <c r="F5332" s="112" t="s">
        <v>11498</v>
      </c>
      <c r="G5332" s="117" t="s">
        <v>16538</v>
      </c>
      <c r="H5332" s="114" t="s">
        <v>6742</v>
      </c>
      <c r="I5332" s="113">
        <f>'22'!L11</f>
        <v>10</v>
      </c>
    </row>
    <row r="5333" spans="2:9" ht="12.75">
      <c r="B5333" s="114" t="str">
        <f>INDEX(SUM!D:D,MATCH(SUM!$F$3,SUM!B:B,0),0)</f>
        <v>P085</v>
      </c>
      <c r="E5333" s="116">
        <v>2020</v>
      </c>
      <c r="F5333" s="112" t="s">
        <v>11499</v>
      </c>
      <c r="G5333" s="117" t="s">
        <v>16539</v>
      </c>
      <c r="H5333" s="114" t="s">
        <v>6742</v>
      </c>
      <c r="I5333" s="113">
        <f>'22'!L12</f>
        <v>0</v>
      </c>
    </row>
    <row r="5334" spans="2:9" ht="12.75">
      <c r="B5334" s="114" t="str">
        <f>INDEX(SUM!D:D,MATCH(SUM!$F$3,SUM!B:B,0),0)</f>
        <v>P085</v>
      </c>
      <c r="E5334" s="116">
        <v>2020</v>
      </c>
      <c r="F5334" s="112" t="s">
        <v>11500</v>
      </c>
      <c r="G5334" s="117" t="s">
        <v>16540</v>
      </c>
      <c r="H5334" s="114" t="s">
        <v>6742</v>
      </c>
      <c r="I5334" s="113">
        <f>'22'!L13</f>
        <v>2</v>
      </c>
    </row>
    <row r="5335" spans="2:9" ht="12.75">
      <c r="B5335" s="114" t="str">
        <f>INDEX(SUM!D:D,MATCH(SUM!$F$3,SUM!B:B,0),0)</f>
        <v>P085</v>
      </c>
      <c r="E5335" s="116">
        <v>2020</v>
      </c>
      <c r="F5335" s="112" t="s">
        <v>11501</v>
      </c>
      <c r="G5335" s="117" t="s">
        <v>16541</v>
      </c>
      <c r="H5335" s="114" t="s">
        <v>6742</v>
      </c>
      <c r="I5335" s="113">
        <f>'22'!L14</f>
        <v>5</v>
      </c>
    </row>
    <row r="5336" spans="2:9" ht="12.75">
      <c r="B5336" s="114" t="str">
        <f>INDEX(SUM!D:D,MATCH(SUM!$F$3,SUM!B:B,0),0)</f>
        <v>P085</v>
      </c>
      <c r="E5336" s="116">
        <v>2020</v>
      </c>
      <c r="F5336" s="112" t="s">
        <v>11502</v>
      </c>
      <c r="G5336" s="117" t="s">
        <v>16542</v>
      </c>
      <c r="H5336" s="114" t="s">
        <v>6742</v>
      </c>
      <c r="I5336" s="113">
        <f>'22'!L15</f>
        <v>2</v>
      </c>
    </row>
    <row r="5337" spans="2:9" ht="12.75">
      <c r="B5337" s="114" t="str">
        <f>INDEX(SUM!D:D,MATCH(SUM!$F$3,SUM!B:B,0),0)</f>
        <v>P085</v>
      </c>
      <c r="E5337" s="116">
        <v>2020</v>
      </c>
      <c r="F5337" s="112" t="s">
        <v>11503</v>
      </c>
      <c r="G5337" s="117" t="s">
        <v>16543</v>
      </c>
      <c r="H5337" s="114" t="s">
        <v>6742</v>
      </c>
      <c r="I5337" s="113">
        <f>'22'!L16</f>
        <v>1</v>
      </c>
    </row>
    <row r="5338" spans="2:9" ht="12.75">
      <c r="B5338" s="114" t="str">
        <f>INDEX(SUM!D:D,MATCH(SUM!$F$3,SUM!B:B,0),0)</f>
        <v>P085</v>
      </c>
      <c r="E5338" s="116">
        <v>2020</v>
      </c>
      <c r="F5338" s="112" t="s">
        <v>11504</v>
      </c>
      <c r="G5338" s="117" t="s">
        <v>16544</v>
      </c>
      <c r="H5338" s="114" t="s">
        <v>6742</v>
      </c>
      <c r="I5338" s="113">
        <f>'22'!L17</f>
        <v>0</v>
      </c>
    </row>
    <row r="5339" spans="2:9" ht="12.75">
      <c r="B5339" s="114" t="str">
        <f>INDEX(SUM!D:D,MATCH(SUM!$F$3,SUM!B:B,0),0)</f>
        <v>P085</v>
      </c>
      <c r="E5339" s="116">
        <v>2020</v>
      </c>
      <c r="F5339" s="112" t="s">
        <v>11505</v>
      </c>
      <c r="G5339" s="117" t="s">
        <v>16545</v>
      </c>
      <c r="H5339" s="114" t="s">
        <v>6742</v>
      </c>
      <c r="I5339" s="113">
        <f>'22'!L18</f>
        <v>0</v>
      </c>
    </row>
    <row r="5340" spans="2:9" ht="12.75">
      <c r="B5340" s="114" t="str">
        <f>INDEX(SUM!D:D,MATCH(SUM!$F$3,SUM!B:B,0),0)</f>
        <v>P085</v>
      </c>
      <c r="E5340" s="116">
        <v>2020</v>
      </c>
      <c r="F5340" s="112" t="s">
        <v>11506</v>
      </c>
      <c r="G5340" s="117" t="s">
        <v>16546</v>
      </c>
      <c r="H5340" s="114" t="s">
        <v>6742</v>
      </c>
      <c r="I5340" s="113">
        <f>'22'!L19</f>
        <v>0</v>
      </c>
    </row>
    <row r="5341" spans="2:9" ht="12.75">
      <c r="B5341" s="114" t="str">
        <f>INDEX(SUM!D:D,MATCH(SUM!$F$3,SUM!B:B,0),0)</f>
        <v>P085</v>
      </c>
      <c r="E5341" s="116">
        <v>2020</v>
      </c>
      <c r="F5341" s="112" t="s">
        <v>11507</v>
      </c>
      <c r="G5341" s="117" t="s">
        <v>16547</v>
      </c>
      <c r="H5341" s="114" t="s">
        <v>6742</v>
      </c>
      <c r="I5341" s="113">
        <f>'22'!L20</f>
        <v>1</v>
      </c>
    </row>
    <row r="5342" spans="2:9" ht="12.75">
      <c r="B5342" s="114" t="str">
        <f>INDEX(SUM!D:D,MATCH(SUM!$F$3,SUM!B:B,0),0)</f>
        <v>P085</v>
      </c>
      <c r="E5342" s="116">
        <v>2020</v>
      </c>
      <c r="F5342" s="112" t="s">
        <v>11508</v>
      </c>
      <c r="G5342" s="117" t="s">
        <v>16548</v>
      </c>
      <c r="H5342" s="114" t="s">
        <v>6742</v>
      </c>
      <c r="I5342" s="113">
        <f>'22'!L21</f>
        <v>0</v>
      </c>
    </row>
    <row r="5343" spans="2:9" ht="12.75">
      <c r="B5343" s="114" t="str">
        <f>INDEX(SUM!D:D,MATCH(SUM!$F$3,SUM!B:B,0),0)</f>
        <v>P085</v>
      </c>
      <c r="E5343" s="116">
        <v>2020</v>
      </c>
      <c r="F5343" s="112" t="s">
        <v>11509</v>
      </c>
      <c r="G5343" s="117" t="s">
        <v>16549</v>
      </c>
      <c r="H5343" s="114" t="s">
        <v>6742</v>
      </c>
      <c r="I5343" s="113">
        <f>'22'!L22</f>
        <v>1</v>
      </c>
    </row>
    <row r="5344" spans="2:9" ht="12.75">
      <c r="B5344" s="114" t="str">
        <f>INDEX(SUM!D:D,MATCH(SUM!$F$3,SUM!B:B,0),0)</f>
        <v>P085</v>
      </c>
      <c r="E5344" s="116">
        <v>2020</v>
      </c>
      <c r="F5344" s="112" t="s">
        <v>11510</v>
      </c>
      <c r="G5344" s="117" t="s">
        <v>16550</v>
      </c>
      <c r="H5344" s="114" t="s">
        <v>6742</v>
      </c>
      <c r="I5344" s="113">
        <f>'22'!L23</f>
        <v>0</v>
      </c>
    </row>
    <row r="5345" spans="2:9" ht="12.75">
      <c r="B5345" s="114" t="str">
        <f>INDEX(SUM!D:D,MATCH(SUM!$F$3,SUM!B:B,0),0)</f>
        <v>P085</v>
      </c>
      <c r="E5345" s="116">
        <v>2020</v>
      </c>
      <c r="F5345" s="112" t="s">
        <v>11511</v>
      </c>
      <c r="G5345" s="117" t="s">
        <v>16551</v>
      </c>
      <c r="H5345" s="114" t="s">
        <v>6742</v>
      </c>
      <c r="I5345" s="113">
        <f>'22'!L24</f>
        <v>0</v>
      </c>
    </row>
    <row r="5346" spans="2:9" ht="12.75">
      <c r="B5346" s="114" t="str">
        <f>INDEX(SUM!D:D,MATCH(SUM!$F$3,SUM!B:B,0),0)</f>
        <v>P085</v>
      </c>
      <c r="E5346" s="116">
        <v>2020</v>
      </c>
      <c r="F5346" s="112" t="s">
        <v>11512</v>
      </c>
      <c r="G5346" s="117" t="s">
        <v>16552</v>
      </c>
      <c r="H5346" s="114" t="s">
        <v>6742</v>
      </c>
      <c r="I5346" s="113">
        <f>'22'!L25</f>
        <v>0</v>
      </c>
    </row>
    <row r="5347" spans="2:9" ht="12.75">
      <c r="B5347" s="114" t="str">
        <f>INDEX(SUM!D:D,MATCH(SUM!$F$3,SUM!B:B,0),0)</f>
        <v>P085</v>
      </c>
      <c r="E5347" s="116">
        <v>2020</v>
      </c>
      <c r="F5347" s="112" t="s">
        <v>11513</v>
      </c>
      <c r="G5347" s="117" t="s">
        <v>16553</v>
      </c>
      <c r="H5347" s="114" t="s">
        <v>6742</v>
      </c>
      <c r="I5347" s="113">
        <f>'22'!L26</f>
        <v>0</v>
      </c>
    </row>
    <row r="5348" spans="2:9" ht="12.75">
      <c r="B5348" s="114" t="str">
        <f>INDEX(SUM!D:D,MATCH(SUM!$F$3,SUM!B:B,0),0)</f>
        <v>P085</v>
      </c>
      <c r="E5348" s="116">
        <v>2020</v>
      </c>
      <c r="F5348" s="112" t="s">
        <v>11514</v>
      </c>
      <c r="G5348" s="117" t="s">
        <v>16554</v>
      </c>
      <c r="H5348" s="114" t="s">
        <v>6742</v>
      </c>
      <c r="I5348" s="113">
        <f>'22'!L27</f>
        <v>0</v>
      </c>
    </row>
    <row r="5349" spans="2:9" ht="12.75">
      <c r="B5349" s="114" t="str">
        <f>INDEX(SUM!D:D,MATCH(SUM!$F$3,SUM!B:B,0),0)</f>
        <v>P085</v>
      </c>
      <c r="E5349" s="116">
        <v>2020</v>
      </c>
      <c r="F5349" s="112" t="s">
        <v>11515</v>
      </c>
      <c r="G5349" s="117" t="s">
        <v>16555</v>
      </c>
      <c r="H5349" s="114" t="s">
        <v>6742</v>
      </c>
      <c r="I5349" s="113">
        <f>'22'!L28</f>
        <v>0</v>
      </c>
    </row>
    <row r="5350" spans="2:9" ht="12.75">
      <c r="B5350" s="114" t="str">
        <f>INDEX(SUM!D:D,MATCH(SUM!$F$3,SUM!B:B,0),0)</f>
        <v>P085</v>
      </c>
      <c r="E5350" s="116">
        <v>2020</v>
      </c>
      <c r="F5350" s="112" t="s">
        <v>11516</v>
      </c>
      <c r="G5350" s="117" t="s">
        <v>16556</v>
      </c>
      <c r="H5350" s="114" t="s">
        <v>6742</v>
      </c>
      <c r="I5350" s="113">
        <f>'22'!L29</f>
        <v>0</v>
      </c>
    </row>
    <row r="5351" spans="2:9" ht="12.75">
      <c r="B5351" s="114" t="str">
        <f>INDEX(SUM!D:D,MATCH(SUM!$F$3,SUM!B:B,0),0)</f>
        <v>P085</v>
      </c>
      <c r="E5351" s="116">
        <v>2020</v>
      </c>
      <c r="F5351" s="112" t="s">
        <v>11517</v>
      </c>
      <c r="G5351" s="117" t="s">
        <v>16557</v>
      </c>
      <c r="H5351" s="114" t="s">
        <v>6742</v>
      </c>
      <c r="I5351" s="113">
        <f>'22'!L30</f>
        <v>0</v>
      </c>
    </row>
    <row r="5352" spans="2:9" ht="12.75">
      <c r="B5352" s="114" t="str">
        <f>INDEX(SUM!D:D,MATCH(SUM!$F$3,SUM!B:B,0),0)</f>
        <v>P085</v>
      </c>
      <c r="E5352" s="116">
        <v>2020</v>
      </c>
      <c r="F5352" s="112" t="s">
        <v>11518</v>
      </c>
      <c r="G5352" s="117" t="s">
        <v>16558</v>
      </c>
      <c r="H5352" s="114" t="s">
        <v>6742</v>
      </c>
      <c r="I5352" s="113">
        <f>'22'!L31</f>
        <v>0</v>
      </c>
    </row>
    <row r="5353" spans="2:9" ht="12.75">
      <c r="B5353" s="114" t="str">
        <f>INDEX(SUM!D:D,MATCH(SUM!$F$3,SUM!B:B,0),0)</f>
        <v>P085</v>
      </c>
      <c r="E5353" s="116">
        <v>2020</v>
      </c>
      <c r="F5353" s="112" t="s">
        <v>11519</v>
      </c>
      <c r="G5353" s="117" t="s">
        <v>16559</v>
      </c>
      <c r="H5353" s="114" t="s">
        <v>6742</v>
      </c>
      <c r="I5353" s="113">
        <f>'22'!L32</f>
        <v>0</v>
      </c>
    </row>
    <row r="5354" spans="2:9" ht="12.75">
      <c r="B5354" s="114" t="str">
        <f>INDEX(SUM!D:D,MATCH(SUM!$F$3,SUM!B:B,0),0)</f>
        <v>P085</v>
      </c>
      <c r="E5354" s="116">
        <v>2020</v>
      </c>
      <c r="F5354" s="112" t="s">
        <v>11520</v>
      </c>
      <c r="G5354" s="117" t="s">
        <v>16560</v>
      </c>
      <c r="H5354" s="114" t="s">
        <v>6742</v>
      </c>
      <c r="I5354" s="113">
        <f>'22'!L33</f>
        <v>0</v>
      </c>
    </row>
    <row r="5355" spans="2:9" ht="12.75">
      <c r="B5355" s="114" t="str">
        <f>INDEX(SUM!D:D,MATCH(SUM!$F$3,SUM!B:B,0),0)</f>
        <v>P085</v>
      </c>
      <c r="E5355" s="116">
        <v>2020</v>
      </c>
      <c r="F5355" s="112" t="s">
        <v>11521</v>
      </c>
      <c r="G5355" s="117" t="s">
        <v>16561</v>
      </c>
      <c r="H5355" s="114" t="s">
        <v>6742</v>
      </c>
      <c r="I5355" s="113">
        <f>'22'!L34</f>
        <v>0</v>
      </c>
    </row>
    <row r="5356" spans="2:9" ht="12.75">
      <c r="B5356" s="114" t="str">
        <f>INDEX(SUM!D:D,MATCH(SUM!$F$3,SUM!B:B,0),0)</f>
        <v>P085</v>
      </c>
      <c r="E5356" s="116">
        <v>2020</v>
      </c>
      <c r="F5356" s="112" t="s">
        <v>11522</v>
      </c>
      <c r="G5356" s="117" t="s">
        <v>16562</v>
      </c>
      <c r="H5356" s="114" t="s">
        <v>6742</v>
      </c>
      <c r="I5356" s="113">
        <f>'22'!L35</f>
        <v>0</v>
      </c>
    </row>
    <row r="5357" spans="2:9" ht="12.75">
      <c r="B5357" s="114" t="str">
        <f>INDEX(SUM!D:D,MATCH(SUM!$F$3,SUM!B:B,0),0)</f>
        <v>P085</v>
      </c>
      <c r="E5357" s="116">
        <v>2020</v>
      </c>
      <c r="F5357" s="112" t="s">
        <v>11523</v>
      </c>
      <c r="G5357" s="117" t="s">
        <v>16563</v>
      </c>
      <c r="H5357" s="114" t="s">
        <v>6742</v>
      </c>
      <c r="I5357" s="113">
        <f>'22'!L36</f>
        <v>0</v>
      </c>
    </row>
    <row r="5358" spans="2:9" ht="12.75">
      <c r="B5358" s="114" t="str">
        <f>INDEX(SUM!D:D,MATCH(SUM!$F$3,SUM!B:B,0),0)</f>
        <v>P085</v>
      </c>
      <c r="E5358" s="116">
        <v>2020</v>
      </c>
      <c r="F5358" s="112" t="s">
        <v>11524</v>
      </c>
      <c r="G5358" s="117" t="s">
        <v>16564</v>
      </c>
      <c r="H5358" s="114" t="s">
        <v>6742</v>
      </c>
      <c r="I5358" s="113">
        <f>'22'!L37</f>
        <v>0</v>
      </c>
    </row>
    <row r="5359" spans="2:9" ht="12.75">
      <c r="B5359" s="114" t="str">
        <f>INDEX(SUM!D:D,MATCH(SUM!$F$3,SUM!B:B,0),0)</f>
        <v>P085</v>
      </c>
      <c r="E5359" s="116">
        <v>2020</v>
      </c>
      <c r="F5359" s="112" t="s">
        <v>11525</v>
      </c>
      <c r="G5359" s="117" t="s">
        <v>16565</v>
      </c>
      <c r="H5359" s="114" t="s">
        <v>6742</v>
      </c>
      <c r="I5359" s="113">
        <f>'22'!L38</f>
        <v>0</v>
      </c>
    </row>
    <row r="5360" spans="2:9" ht="12.75">
      <c r="B5360" s="114" t="str">
        <f>INDEX(SUM!D:D,MATCH(SUM!$F$3,SUM!B:B,0),0)</f>
        <v>P085</v>
      </c>
      <c r="E5360" s="116">
        <v>2020</v>
      </c>
      <c r="F5360" s="112" t="s">
        <v>11526</v>
      </c>
      <c r="G5360" s="117" t="s">
        <v>16566</v>
      </c>
      <c r="H5360" s="114" t="s">
        <v>6742</v>
      </c>
      <c r="I5360" s="113">
        <f>'22'!L39</f>
        <v>0</v>
      </c>
    </row>
    <row r="5361" spans="2:9" ht="12.75">
      <c r="B5361" s="114" t="str">
        <f>INDEX(SUM!D:D,MATCH(SUM!$F$3,SUM!B:B,0),0)</f>
        <v>P085</v>
      </c>
      <c r="E5361" s="116">
        <v>2020</v>
      </c>
      <c r="F5361" s="112" t="s">
        <v>11527</v>
      </c>
      <c r="G5361" s="117" t="s">
        <v>16567</v>
      </c>
      <c r="H5361" s="114" t="s">
        <v>6742</v>
      </c>
      <c r="I5361" s="113">
        <f>'22'!L40</f>
        <v>0</v>
      </c>
    </row>
    <row r="5362" spans="2:9" ht="12.75">
      <c r="B5362" s="114" t="str">
        <f>INDEX(SUM!D:D,MATCH(SUM!$F$3,SUM!B:B,0),0)</f>
        <v>P085</v>
      </c>
      <c r="E5362" s="116">
        <v>2020</v>
      </c>
      <c r="F5362" s="112" t="s">
        <v>11528</v>
      </c>
      <c r="G5362" s="117" t="s">
        <v>16568</v>
      </c>
      <c r="H5362" s="114" t="s">
        <v>6742</v>
      </c>
      <c r="I5362" s="113">
        <f>'22'!L41</f>
        <v>0</v>
      </c>
    </row>
    <row r="5363" spans="2:9" ht="12.75">
      <c r="B5363" s="114" t="str">
        <f>INDEX(SUM!D:D,MATCH(SUM!$F$3,SUM!B:B,0),0)</f>
        <v>P085</v>
      </c>
      <c r="E5363" s="116">
        <v>2020</v>
      </c>
      <c r="F5363" s="112" t="s">
        <v>11529</v>
      </c>
      <c r="G5363" s="117" t="s">
        <v>16569</v>
      </c>
      <c r="H5363" s="114" t="s">
        <v>6742</v>
      </c>
      <c r="I5363" s="113">
        <f>'22'!L42</f>
        <v>0</v>
      </c>
    </row>
    <row r="5364" spans="2:9" ht="12.75">
      <c r="B5364" s="114" t="str">
        <f>INDEX(SUM!D:D,MATCH(SUM!$F$3,SUM!B:B,0),0)</f>
        <v>P085</v>
      </c>
      <c r="E5364" s="116">
        <v>2020</v>
      </c>
      <c r="F5364" s="112" t="s">
        <v>11530</v>
      </c>
      <c r="G5364" s="117" t="s">
        <v>16570</v>
      </c>
      <c r="H5364" s="114" t="s">
        <v>6742</v>
      </c>
      <c r="I5364" s="113">
        <f>'22'!L43</f>
        <v>0</v>
      </c>
    </row>
    <row r="5365" spans="2:9" ht="12.75">
      <c r="B5365" s="114" t="str">
        <f>INDEX(SUM!D:D,MATCH(SUM!$F$3,SUM!B:B,0),0)</f>
        <v>P085</v>
      </c>
      <c r="E5365" s="116">
        <v>2020</v>
      </c>
      <c r="F5365" s="112" t="s">
        <v>11531</v>
      </c>
      <c r="G5365" s="117" t="s">
        <v>16571</v>
      </c>
      <c r="H5365" s="114" t="s">
        <v>6742</v>
      </c>
      <c r="I5365" s="113">
        <f>'22'!L44</f>
        <v>0</v>
      </c>
    </row>
    <row r="5366" spans="2:9" ht="12.75">
      <c r="B5366" s="114" t="str">
        <f>INDEX(SUM!D:D,MATCH(SUM!$F$3,SUM!B:B,0),0)</f>
        <v>P085</v>
      </c>
      <c r="E5366" s="116">
        <v>2020</v>
      </c>
      <c r="F5366" s="112" t="s">
        <v>11532</v>
      </c>
      <c r="G5366" s="117" t="s">
        <v>16572</v>
      </c>
      <c r="H5366" s="114" t="s">
        <v>6742</v>
      </c>
      <c r="I5366" s="113">
        <f>'22'!L45</f>
        <v>0</v>
      </c>
    </row>
    <row r="5367" spans="2:9" ht="12.75">
      <c r="B5367" s="114" t="str">
        <f>INDEX(SUM!D:D,MATCH(SUM!$F$3,SUM!B:B,0),0)</f>
        <v>P085</v>
      </c>
      <c r="E5367" s="116">
        <v>2020</v>
      </c>
      <c r="F5367" s="112" t="s">
        <v>11533</v>
      </c>
      <c r="G5367" s="117" t="s">
        <v>16573</v>
      </c>
      <c r="H5367" s="114" t="s">
        <v>6742</v>
      </c>
      <c r="I5367" s="113">
        <f>'22'!L46</f>
        <v>0</v>
      </c>
    </row>
    <row r="5368" spans="2:9" ht="12.75">
      <c r="B5368" s="114" t="str">
        <f>INDEX(SUM!D:D,MATCH(SUM!$F$3,SUM!B:B,0),0)</f>
        <v>P085</v>
      </c>
      <c r="E5368" s="116">
        <v>2020</v>
      </c>
      <c r="F5368" s="112" t="s">
        <v>11534</v>
      </c>
      <c r="G5368" s="117" t="s">
        <v>16574</v>
      </c>
      <c r="H5368" s="114" t="s">
        <v>6742</v>
      </c>
      <c r="I5368" s="113">
        <f>'22'!L47</f>
        <v>0</v>
      </c>
    </row>
    <row r="5369" spans="2:9" ht="12.75">
      <c r="B5369" s="114" t="str">
        <f>INDEX(SUM!D:D,MATCH(SUM!$F$3,SUM!B:B,0),0)</f>
        <v>P085</v>
      </c>
      <c r="E5369" s="116">
        <v>2020</v>
      </c>
      <c r="F5369" s="112" t="s">
        <v>11535</v>
      </c>
      <c r="G5369" s="117" t="s">
        <v>16575</v>
      </c>
      <c r="H5369" s="114" t="s">
        <v>6742</v>
      </c>
      <c r="I5369" s="113">
        <f>'22'!L48</f>
        <v>0</v>
      </c>
    </row>
    <row r="5370" spans="2:9" ht="12.75">
      <c r="B5370" s="114" t="str">
        <f>INDEX(SUM!D:D,MATCH(SUM!$F$3,SUM!B:B,0),0)</f>
        <v>P085</v>
      </c>
      <c r="E5370" s="116">
        <v>2020</v>
      </c>
      <c r="F5370" s="112" t="s">
        <v>11536</v>
      </c>
      <c r="G5370" s="117" t="s">
        <v>16576</v>
      </c>
      <c r="H5370" s="114" t="s">
        <v>6742</v>
      </c>
      <c r="I5370" s="113">
        <f>'22'!L49</f>
        <v>0</v>
      </c>
    </row>
    <row r="5371" spans="2:9" ht="12.75">
      <c r="B5371" s="114" t="str">
        <f>INDEX(SUM!D:D,MATCH(SUM!$F$3,SUM!B:B,0),0)</f>
        <v>P085</v>
      </c>
      <c r="E5371" s="116">
        <v>2020</v>
      </c>
      <c r="F5371" s="112" t="s">
        <v>11537</v>
      </c>
      <c r="G5371" s="117" t="s">
        <v>16577</v>
      </c>
      <c r="H5371" s="114" t="s">
        <v>6742</v>
      </c>
      <c r="I5371" s="113">
        <f>'22'!L50</f>
        <v>0</v>
      </c>
    </row>
    <row r="5372" spans="2:9" ht="12.75">
      <c r="B5372" s="114" t="str">
        <f>INDEX(SUM!D:D,MATCH(SUM!$F$3,SUM!B:B,0),0)</f>
        <v>P085</v>
      </c>
      <c r="E5372" s="116">
        <v>2020</v>
      </c>
      <c r="F5372" s="112" t="s">
        <v>11538</v>
      </c>
      <c r="G5372" s="117" t="s">
        <v>16578</v>
      </c>
      <c r="H5372" s="114" t="s">
        <v>6742</v>
      </c>
      <c r="I5372" s="113">
        <f>'22'!L51</f>
        <v>0</v>
      </c>
    </row>
    <row r="5373" spans="2:9" ht="12.75">
      <c r="B5373" s="114" t="str">
        <f>INDEX(SUM!D:D,MATCH(SUM!$F$3,SUM!B:B,0),0)</f>
        <v>P085</v>
      </c>
      <c r="E5373" s="116">
        <v>2020</v>
      </c>
      <c r="F5373" s="112" t="s">
        <v>11539</v>
      </c>
      <c r="G5373" s="117" t="s">
        <v>16579</v>
      </c>
      <c r="H5373" s="114" t="s">
        <v>6742</v>
      </c>
      <c r="I5373" s="113">
        <f>'22'!L52</f>
        <v>0</v>
      </c>
    </row>
    <row r="5374" spans="2:9" ht="12.75">
      <c r="B5374" s="114" t="str">
        <f>INDEX(SUM!D:D,MATCH(SUM!$F$3,SUM!B:B,0),0)</f>
        <v>P085</v>
      </c>
      <c r="E5374" s="116">
        <v>2020</v>
      </c>
      <c r="F5374" s="112" t="s">
        <v>11540</v>
      </c>
      <c r="G5374" s="117" t="s">
        <v>16580</v>
      </c>
      <c r="H5374" s="114" t="s">
        <v>6742</v>
      </c>
      <c r="I5374" s="113">
        <f>'22'!L53</f>
        <v>0</v>
      </c>
    </row>
    <row r="5375" spans="2:9" ht="12.75">
      <c r="B5375" s="114" t="str">
        <f>INDEX(SUM!D:D,MATCH(SUM!$F$3,SUM!B:B,0),0)</f>
        <v>P085</v>
      </c>
      <c r="E5375" s="116">
        <v>2020</v>
      </c>
      <c r="F5375" s="112" t="s">
        <v>11541</v>
      </c>
      <c r="G5375" s="117" t="s">
        <v>16581</v>
      </c>
      <c r="H5375" s="114" t="s">
        <v>6742</v>
      </c>
      <c r="I5375" s="113">
        <f>'22'!L54</f>
        <v>0</v>
      </c>
    </row>
    <row r="5376" spans="2:9" ht="12.75">
      <c r="B5376" s="114" t="str">
        <f>INDEX(SUM!D:D,MATCH(SUM!$F$3,SUM!B:B,0),0)</f>
        <v>P085</v>
      </c>
      <c r="E5376" s="116">
        <v>2020</v>
      </c>
      <c r="F5376" s="112" t="s">
        <v>11542</v>
      </c>
      <c r="G5376" s="117" t="s">
        <v>16582</v>
      </c>
      <c r="H5376" s="114" t="s">
        <v>6742</v>
      </c>
      <c r="I5376" s="113">
        <f>'22'!L55</f>
        <v>0</v>
      </c>
    </row>
    <row r="5377" spans="2:9" ht="12.75">
      <c r="B5377" s="114" t="str">
        <f>INDEX(SUM!D:D,MATCH(SUM!$F$3,SUM!B:B,0),0)</f>
        <v>P085</v>
      </c>
      <c r="E5377" s="116">
        <v>2020</v>
      </c>
      <c r="F5377" s="112" t="s">
        <v>11543</v>
      </c>
      <c r="G5377" s="117" t="s">
        <v>16583</v>
      </c>
      <c r="H5377" s="114" t="s">
        <v>6742</v>
      </c>
      <c r="I5377" s="113">
        <f>'22'!L56</f>
        <v>0</v>
      </c>
    </row>
    <row r="5378" spans="2:9" ht="12.75">
      <c r="B5378" s="114" t="str">
        <f>INDEX(SUM!D:D,MATCH(SUM!$F$3,SUM!B:B,0),0)</f>
        <v>P085</v>
      </c>
      <c r="E5378" s="116">
        <v>2020</v>
      </c>
      <c r="F5378" s="112" t="s">
        <v>11544</v>
      </c>
      <c r="G5378" s="117" t="s">
        <v>16584</v>
      </c>
      <c r="H5378" s="114" t="s">
        <v>6742</v>
      </c>
      <c r="I5378" s="113">
        <f>'22'!L57</f>
        <v>0</v>
      </c>
    </row>
    <row r="5379" spans="2:9" ht="12.75">
      <c r="B5379" s="114" t="str">
        <f>INDEX(SUM!D:D,MATCH(SUM!$F$3,SUM!B:B,0),0)</f>
        <v>P085</v>
      </c>
      <c r="E5379" s="116">
        <v>2020</v>
      </c>
      <c r="F5379" s="112" t="s">
        <v>11545</v>
      </c>
      <c r="G5379" s="117" t="s">
        <v>16585</v>
      </c>
      <c r="H5379" s="114" t="s">
        <v>6742</v>
      </c>
      <c r="I5379" s="113">
        <f>'22'!L58</f>
        <v>0</v>
      </c>
    </row>
    <row r="5380" spans="2:9" ht="12.75">
      <c r="B5380" s="114" t="str">
        <f>INDEX(SUM!D:D,MATCH(SUM!$F$3,SUM!B:B,0),0)</f>
        <v>P085</v>
      </c>
      <c r="E5380" s="116">
        <v>2020</v>
      </c>
      <c r="F5380" s="112" t="s">
        <v>11546</v>
      </c>
      <c r="G5380" s="117" t="s">
        <v>16586</v>
      </c>
      <c r="H5380" s="114" t="s">
        <v>6742</v>
      </c>
      <c r="I5380" s="113">
        <f>'22'!L59</f>
        <v>0</v>
      </c>
    </row>
    <row r="5381" spans="2:9" ht="12.75">
      <c r="B5381" s="114" t="str">
        <f>INDEX(SUM!D:D,MATCH(SUM!$F$3,SUM!B:B,0),0)</f>
        <v>P085</v>
      </c>
      <c r="E5381" s="116">
        <v>2020</v>
      </c>
      <c r="F5381" s="112" t="s">
        <v>11547</v>
      </c>
      <c r="G5381" s="117" t="s">
        <v>16587</v>
      </c>
      <c r="H5381" s="114" t="s">
        <v>6742</v>
      </c>
      <c r="I5381" s="113">
        <f>'22'!L60</f>
        <v>0</v>
      </c>
    </row>
    <row r="5382" spans="2:9" ht="12.75">
      <c r="B5382" s="114" t="str">
        <f>INDEX(SUM!D:D,MATCH(SUM!$F$3,SUM!B:B,0),0)</f>
        <v>P085</v>
      </c>
      <c r="E5382" s="116">
        <v>2020</v>
      </c>
      <c r="F5382" s="112" t="s">
        <v>11548</v>
      </c>
      <c r="G5382" s="117" t="s">
        <v>16588</v>
      </c>
      <c r="H5382" s="114" t="s">
        <v>6742</v>
      </c>
      <c r="I5382" s="113">
        <f>'22'!L61</f>
        <v>0</v>
      </c>
    </row>
    <row r="5383" spans="2:9" ht="12.75">
      <c r="B5383" s="114" t="str">
        <f>INDEX(SUM!D:D,MATCH(SUM!$F$3,SUM!B:B,0),0)</f>
        <v>P085</v>
      </c>
      <c r="E5383" s="116">
        <v>2020</v>
      </c>
      <c r="F5383" s="112" t="s">
        <v>11549</v>
      </c>
      <c r="G5383" s="117" t="s">
        <v>16589</v>
      </c>
      <c r="H5383" s="114" t="s">
        <v>6742</v>
      </c>
      <c r="I5383" s="113">
        <f>'22'!L62</f>
        <v>0</v>
      </c>
    </row>
    <row r="5384" spans="2:9" ht="12.75">
      <c r="B5384" s="114" t="str">
        <f>INDEX(SUM!D:D,MATCH(SUM!$F$3,SUM!B:B,0),0)</f>
        <v>P085</v>
      </c>
      <c r="E5384" s="116">
        <v>2020</v>
      </c>
      <c r="F5384" s="112" t="s">
        <v>11550</v>
      </c>
      <c r="G5384" s="117" t="s">
        <v>16590</v>
      </c>
      <c r="H5384" s="114" t="s">
        <v>6742</v>
      </c>
      <c r="I5384" s="113">
        <f>'22'!L63</f>
        <v>0</v>
      </c>
    </row>
    <row r="5385" spans="2:9" ht="12.75">
      <c r="B5385" s="114" t="str">
        <f>INDEX(SUM!D:D,MATCH(SUM!$F$3,SUM!B:B,0),0)</f>
        <v>P085</v>
      </c>
      <c r="E5385" s="116">
        <v>2020</v>
      </c>
      <c r="F5385" s="112" t="s">
        <v>11551</v>
      </c>
      <c r="G5385" s="117" t="s">
        <v>16591</v>
      </c>
      <c r="H5385" s="114" t="s">
        <v>6742</v>
      </c>
      <c r="I5385" s="113">
        <f>'22'!L64</f>
        <v>0</v>
      </c>
    </row>
    <row r="5386" spans="2:9" ht="12.75">
      <c r="B5386" s="114" t="str">
        <f>INDEX(SUM!D:D,MATCH(SUM!$F$3,SUM!B:B,0),0)</f>
        <v>P085</v>
      </c>
      <c r="E5386" s="116">
        <v>2020</v>
      </c>
      <c r="F5386" s="112" t="s">
        <v>11552</v>
      </c>
      <c r="G5386" s="117" t="s">
        <v>16592</v>
      </c>
      <c r="H5386" s="114" t="s">
        <v>6742</v>
      </c>
      <c r="I5386" s="113">
        <f>'22'!L65</f>
        <v>0</v>
      </c>
    </row>
    <row r="5387" spans="2:9" ht="12.75">
      <c r="B5387" s="114" t="str">
        <f>INDEX(SUM!D:D,MATCH(SUM!$F$3,SUM!B:B,0),0)</f>
        <v>P085</v>
      </c>
      <c r="E5387" s="116">
        <v>2020</v>
      </c>
      <c r="F5387" s="112" t="s">
        <v>11553</v>
      </c>
      <c r="G5387" s="117" t="s">
        <v>16593</v>
      </c>
      <c r="H5387" s="114" t="s">
        <v>6742</v>
      </c>
      <c r="I5387" s="113">
        <f>'22'!L66</f>
        <v>0</v>
      </c>
    </row>
    <row r="5388" spans="2:9" ht="12.75">
      <c r="B5388" s="114" t="str">
        <f>INDEX(SUM!D:D,MATCH(SUM!$F$3,SUM!B:B,0),0)</f>
        <v>P085</v>
      </c>
      <c r="E5388" s="116">
        <v>2020</v>
      </c>
      <c r="F5388" s="112" t="s">
        <v>11554</v>
      </c>
      <c r="G5388" s="117" t="s">
        <v>16594</v>
      </c>
      <c r="H5388" s="114" t="s">
        <v>6742</v>
      </c>
      <c r="I5388" s="113">
        <f>'22'!L67</f>
        <v>0</v>
      </c>
    </row>
    <row r="5389" spans="2:9" ht="12.75">
      <c r="B5389" s="114" t="str">
        <f>INDEX(SUM!D:D,MATCH(SUM!$F$3,SUM!B:B,0),0)</f>
        <v>P085</v>
      </c>
      <c r="E5389" s="116">
        <v>2020</v>
      </c>
      <c r="F5389" s="112" t="s">
        <v>11555</v>
      </c>
      <c r="G5389" s="117" t="s">
        <v>16595</v>
      </c>
      <c r="H5389" s="114" t="s">
        <v>6742</v>
      </c>
      <c r="I5389" s="113">
        <f>'22'!L68</f>
        <v>0</v>
      </c>
    </row>
    <row r="5390" spans="2:9" ht="12.75">
      <c r="B5390" s="114" t="str">
        <f>INDEX(SUM!D:D,MATCH(SUM!$F$3,SUM!B:B,0),0)</f>
        <v>P085</v>
      </c>
      <c r="E5390" s="116">
        <v>2020</v>
      </c>
      <c r="F5390" s="112" t="s">
        <v>11556</v>
      </c>
      <c r="G5390" s="117" t="s">
        <v>16596</v>
      </c>
      <c r="H5390" s="114" t="s">
        <v>6742</v>
      </c>
      <c r="I5390" s="113">
        <f>'22'!L69</f>
        <v>0</v>
      </c>
    </row>
    <row r="5391" spans="2:9" ht="12.75">
      <c r="B5391" s="114" t="str">
        <f>INDEX(SUM!D:D,MATCH(SUM!$F$3,SUM!B:B,0),0)</f>
        <v>P085</v>
      </c>
      <c r="E5391" s="116">
        <v>2020</v>
      </c>
      <c r="F5391" s="112" t="s">
        <v>11557</v>
      </c>
      <c r="G5391" s="117" t="s">
        <v>16597</v>
      </c>
      <c r="H5391" s="114" t="s">
        <v>6742</v>
      </c>
      <c r="I5391" s="113">
        <f>'22'!L70</f>
        <v>0</v>
      </c>
    </row>
    <row r="5392" spans="2:9" ht="12.75">
      <c r="B5392" s="114" t="str">
        <f>INDEX(SUM!D:D,MATCH(SUM!$F$3,SUM!B:B,0),0)</f>
        <v>P085</v>
      </c>
      <c r="E5392" s="116">
        <v>2020</v>
      </c>
      <c r="F5392" s="112" t="s">
        <v>11558</v>
      </c>
      <c r="G5392" s="117" t="s">
        <v>16598</v>
      </c>
      <c r="H5392" s="114" t="s">
        <v>6742</v>
      </c>
      <c r="I5392" s="113">
        <f>'22'!L71</f>
        <v>0</v>
      </c>
    </row>
    <row r="5393" spans="2:9" ht="12.75">
      <c r="B5393" s="114" t="str">
        <f>INDEX(SUM!D:D,MATCH(SUM!$F$3,SUM!B:B,0),0)</f>
        <v>P085</v>
      </c>
      <c r="E5393" s="116">
        <v>2020</v>
      </c>
      <c r="F5393" s="112" t="s">
        <v>11559</v>
      </c>
      <c r="G5393" s="117" t="s">
        <v>16599</v>
      </c>
      <c r="H5393" s="114" t="s">
        <v>6742</v>
      </c>
      <c r="I5393" s="113">
        <f>'22'!L72</f>
        <v>0</v>
      </c>
    </row>
    <row r="5394" spans="2:9" ht="12.75">
      <c r="B5394" s="114" t="str">
        <f>INDEX(SUM!D:D,MATCH(SUM!$F$3,SUM!B:B,0),0)</f>
        <v>P085</v>
      </c>
      <c r="E5394" s="116">
        <v>2020</v>
      </c>
      <c r="F5394" s="112" t="s">
        <v>11560</v>
      </c>
      <c r="G5394" s="117" t="s">
        <v>16600</v>
      </c>
      <c r="H5394" s="114" t="s">
        <v>6742</v>
      </c>
      <c r="I5394" s="113">
        <f>'22'!L73</f>
        <v>0</v>
      </c>
    </row>
    <row r="5395" spans="2:9" ht="12.75">
      <c r="B5395" s="114" t="str">
        <f>INDEX(SUM!D:D,MATCH(SUM!$F$3,SUM!B:B,0),0)</f>
        <v>P085</v>
      </c>
      <c r="E5395" s="116">
        <v>2020</v>
      </c>
      <c r="F5395" s="112" t="s">
        <v>11561</v>
      </c>
      <c r="G5395" s="117" t="s">
        <v>16601</v>
      </c>
      <c r="H5395" s="114" t="s">
        <v>6742</v>
      </c>
      <c r="I5395" s="113">
        <f>'22'!L74</f>
        <v>0</v>
      </c>
    </row>
    <row r="5396" spans="2:9" ht="12.75">
      <c r="B5396" s="114" t="str">
        <f>INDEX(SUM!D:D,MATCH(SUM!$F$3,SUM!B:B,0),0)</f>
        <v>P085</v>
      </c>
      <c r="E5396" s="116">
        <v>2020</v>
      </c>
      <c r="F5396" s="112" t="s">
        <v>11562</v>
      </c>
      <c r="G5396" s="117" t="s">
        <v>16602</v>
      </c>
      <c r="H5396" s="114" t="s">
        <v>6742</v>
      </c>
      <c r="I5396" s="113">
        <f>'22'!L75</f>
        <v>0</v>
      </c>
    </row>
    <row r="5397" spans="2:9" ht="12.75">
      <c r="B5397" s="114" t="str">
        <f>INDEX(SUM!D:D,MATCH(SUM!$F$3,SUM!B:B,0),0)</f>
        <v>P085</v>
      </c>
      <c r="E5397" s="116">
        <v>2020</v>
      </c>
      <c r="F5397" s="112" t="s">
        <v>11563</v>
      </c>
      <c r="G5397" s="117" t="s">
        <v>16603</v>
      </c>
      <c r="H5397" s="114" t="s">
        <v>6742</v>
      </c>
      <c r="I5397" s="113">
        <f>'22'!L76</f>
        <v>0</v>
      </c>
    </row>
    <row r="5398" spans="2:9" ht="12.75">
      <c r="B5398" s="114" t="str">
        <f>INDEX(SUM!D:D,MATCH(SUM!$F$3,SUM!B:B,0),0)</f>
        <v>P085</v>
      </c>
      <c r="E5398" s="116">
        <v>2020</v>
      </c>
      <c r="F5398" s="112" t="s">
        <v>11564</v>
      </c>
      <c r="G5398" s="117" t="s">
        <v>16604</v>
      </c>
      <c r="H5398" s="114" t="s">
        <v>6742</v>
      </c>
      <c r="I5398" s="113">
        <f>'22'!L77</f>
        <v>0</v>
      </c>
    </row>
    <row r="5399" spans="2:9" ht="12.75">
      <c r="B5399" s="114" t="str">
        <f>INDEX(SUM!D:D,MATCH(SUM!$F$3,SUM!B:B,0),0)</f>
        <v>P085</v>
      </c>
      <c r="E5399" s="116">
        <v>2020</v>
      </c>
      <c r="F5399" s="112" t="s">
        <v>11565</v>
      </c>
      <c r="G5399" s="117" t="s">
        <v>16605</v>
      </c>
      <c r="H5399" s="114" t="s">
        <v>6742</v>
      </c>
      <c r="I5399" s="113">
        <f>'22'!L78</f>
        <v>0</v>
      </c>
    </row>
    <row r="5400" spans="2:9" ht="12.75">
      <c r="B5400" s="114" t="str">
        <f>INDEX(SUM!D:D,MATCH(SUM!$F$3,SUM!B:B,0),0)</f>
        <v>P085</v>
      </c>
      <c r="E5400" s="116">
        <v>2020</v>
      </c>
      <c r="F5400" s="112" t="s">
        <v>11566</v>
      </c>
      <c r="G5400" s="117" t="s">
        <v>16606</v>
      </c>
      <c r="H5400" s="114" t="s">
        <v>6742</v>
      </c>
      <c r="I5400" s="113">
        <f>'22'!L79</f>
        <v>0</v>
      </c>
    </row>
    <row r="5401" spans="2:9" ht="12.75">
      <c r="B5401" s="114" t="str">
        <f>INDEX(SUM!D:D,MATCH(SUM!$F$3,SUM!B:B,0),0)</f>
        <v>P085</v>
      </c>
      <c r="E5401" s="116">
        <v>2020</v>
      </c>
      <c r="F5401" s="112" t="s">
        <v>11567</v>
      </c>
      <c r="G5401" s="117" t="s">
        <v>16607</v>
      </c>
      <c r="H5401" s="114" t="s">
        <v>6742</v>
      </c>
      <c r="I5401" s="113">
        <f>'22'!L80</f>
        <v>0</v>
      </c>
    </row>
    <row r="5402" spans="2:9" ht="12.75">
      <c r="B5402" s="114" t="str">
        <f>INDEX(SUM!D:D,MATCH(SUM!$F$3,SUM!B:B,0),0)</f>
        <v>P085</v>
      </c>
      <c r="E5402" s="116">
        <v>2020</v>
      </c>
      <c r="F5402" s="112" t="s">
        <v>11568</v>
      </c>
      <c r="G5402" s="117" t="s">
        <v>16608</v>
      </c>
      <c r="H5402" s="114" t="s">
        <v>6742</v>
      </c>
      <c r="I5402" s="113">
        <f>'22'!L81</f>
        <v>0</v>
      </c>
    </row>
    <row r="5403" spans="2:9" ht="12.75">
      <c r="B5403" s="114" t="str">
        <f>INDEX(SUM!D:D,MATCH(SUM!$F$3,SUM!B:B,0),0)</f>
        <v>P085</v>
      </c>
      <c r="E5403" s="116">
        <v>2020</v>
      </c>
      <c r="F5403" s="112" t="s">
        <v>11569</v>
      </c>
      <c r="G5403" s="117" t="s">
        <v>16609</v>
      </c>
      <c r="H5403" s="114" t="s">
        <v>6742</v>
      </c>
      <c r="I5403" s="113">
        <f>'22'!L82</f>
        <v>0</v>
      </c>
    </row>
    <row r="5404" spans="2:9" ht="12.75">
      <c r="B5404" s="114" t="str">
        <f>INDEX(SUM!D:D,MATCH(SUM!$F$3,SUM!B:B,0),0)</f>
        <v>P085</v>
      </c>
      <c r="E5404" s="116">
        <v>2020</v>
      </c>
      <c r="F5404" s="112" t="s">
        <v>11570</v>
      </c>
      <c r="G5404" s="117" t="s">
        <v>16610</v>
      </c>
      <c r="H5404" s="114" t="s">
        <v>6742</v>
      </c>
      <c r="I5404" s="113">
        <f>'22'!L83</f>
        <v>0</v>
      </c>
    </row>
    <row r="5405" spans="2:9" ht="12.75">
      <c r="B5405" s="114" t="str">
        <f>INDEX(SUM!D:D,MATCH(SUM!$F$3,SUM!B:B,0),0)</f>
        <v>P085</v>
      </c>
      <c r="E5405" s="116">
        <v>2020</v>
      </c>
      <c r="F5405" s="112" t="s">
        <v>11571</v>
      </c>
      <c r="G5405" s="117" t="s">
        <v>16611</v>
      </c>
      <c r="H5405" s="114" t="s">
        <v>6742</v>
      </c>
      <c r="I5405" s="113">
        <f>'22'!L84</f>
        <v>0</v>
      </c>
    </row>
    <row r="5406" spans="2:9" ht="12.75">
      <c r="B5406" s="114" t="str">
        <f>INDEX(SUM!D:D,MATCH(SUM!$F$3,SUM!B:B,0),0)</f>
        <v>P085</v>
      </c>
      <c r="E5406" s="116">
        <v>2020</v>
      </c>
      <c r="F5406" s="112" t="s">
        <v>11572</v>
      </c>
      <c r="G5406" s="117" t="s">
        <v>16612</v>
      </c>
      <c r="H5406" s="114" t="s">
        <v>6742</v>
      </c>
      <c r="I5406" s="113">
        <f>'22'!L85</f>
        <v>0</v>
      </c>
    </row>
    <row r="5407" spans="2:9" ht="12.75">
      <c r="B5407" s="114" t="str">
        <f>INDEX(SUM!D:D,MATCH(SUM!$F$3,SUM!B:B,0),0)</f>
        <v>P085</v>
      </c>
      <c r="E5407" s="116">
        <v>2020</v>
      </c>
      <c r="F5407" s="112" t="s">
        <v>11573</v>
      </c>
      <c r="G5407" s="117" t="s">
        <v>16613</v>
      </c>
      <c r="H5407" s="114" t="s">
        <v>6742</v>
      </c>
      <c r="I5407" s="113">
        <f>'22'!L86</f>
        <v>0</v>
      </c>
    </row>
    <row r="5408" spans="2:9" ht="12.75">
      <c r="B5408" s="114" t="str">
        <f>INDEX(SUM!D:D,MATCH(SUM!$F$3,SUM!B:B,0),0)</f>
        <v>P085</v>
      </c>
      <c r="E5408" s="116">
        <v>2020</v>
      </c>
      <c r="F5408" s="112" t="s">
        <v>11574</v>
      </c>
      <c r="G5408" s="117" t="s">
        <v>16614</v>
      </c>
      <c r="H5408" s="114" t="s">
        <v>6742</v>
      </c>
      <c r="I5408" s="113">
        <f>'22'!L87</f>
        <v>0</v>
      </c>
    </row>
    <row r="5409" spans="2:9" ht="12.75">
      <c r="B5409" s="114" t="str">
        <f>INDEX(SUM!D:D,MATCH(SUM!$F$3,SUM!B:B,0),0)</f>
        <v>P085</v>
      </c>
      <c r="E5409" s="116">
        <v>2020</v>
      </c>
      <c r="F5409" s="112" t="s">
        <v>11575</v>
      </c>
      <c r="G5409" s="117" t="s">
        <v>16615</v>
      </c>
      <c r="H5409" s="114" t="s">
        <v>6742</v>
      </c>
      <c r="I5409" s="113">
        <f>'22'!L88</f>
        <v>0</v>
      </c>
    </row>
    <row r="5410" spans="2:9" ht="12.75">
      <c r="B5410" s="114" t="str">
        <f>INDEX(SUM!D:D,MATCH(SUM!$F$3,SUM!B:B,0),0)</f>
        <v>P085</v>
      </c>
      <c r="E5410" s="116">
        <v>2020</v>
      </c>
      <c r="F5410" s="112" t="s">
        <v>11576</v>
      </c>
      <c r="G5410" s="117" t="s">
        <v>16616</v>
      </c>
      <c r="H5410" s="114" t="s">
        <v>6742</v>
      </c>
      <c r="I5410" s="113">
        <f>'22'!L89</f>
        <v>0</v>
      </c>
    </row>
    <row r="5411" spans="2:9" ht="12.75">
      <c r="B5411" s="114" t="str">
        <f>INDEX(SUM!D:D,MATCH(SUM!$F$3,SUM!B:B,0),0)</f>
        <v>P085</v>
      </c>
      <c r="E5411" s="116">
        <v>2020</v>
      </c>
      <c r="F5411" s="112" t="s">
        <v>11577</v>
      </c>
      <c r="G5411" s="117" t="s">
        <v>16617</v>
      </c>
      <c r="H5411" s="114" t="s">
        <v>6742</v>
      </c>
      <c r="I5411" s="113">
        <f>'22'!L90</f>
        <v>0</v>
      </c>
    </row>
    <row r="5412" spans="2:9" ht="12.75">
      <c r="B5412" s="114" t="str">
        <f>INDEX(SUM!D:D,MATCH(SUM!$F$3,SUM!B:B,0),0)</f>
        <v>P085</v>
      </c>
      <c r="E5412" s="116">
        <v>2020</v>
      </c>
      <c r="F5412" s="112" t="s">
        <v>11578</v>
      </c>
      <c r="G5412" s="117" t="s">
        <v>16618</v>
      </c>
      <c r="H5412" s="114" t="s">
        <v>6742</v>
      </c>
      <c r="I5412" s="113">
        <f>'22'!L91</f>
        <v>0</v>
      </c>
    </row>
    <row r="5413" spans="2:9" ht="12.75">
      <c r="B5413" s="114" t="str">
        <f>INDEX(SUM!D:D,MATCH(SUM!$F$3,SUM!B:B,0),0)</f>
        <v>P085</v>
      </c>
      <c r="E5413" s="116">
        <v>2020</v>
      </c>
      <c r="F5413" s="112" t="s">
        <v>11579</v>
      </c>
      <c r="G5413" s="117" t="s">
        <v>16619</v>
      </c>
      <c r="H5413" s="114" t="s">
        <v>6742</v>
      </c>
      <c r="I5413" s="113">
        <f>'22'!L92</f>
        <v>0</v>
      </c>
    </row>
    <row r="5414" spans="2:9" ht="12.75">
      <c r="B5414" s="114" t="str">
        <f>INDEX(SUM!D:D,MATCH(SUM!$F$3,SUM!B:B,0),0)</f>
        <v>P085</v>
      </c>
      <c r="E5414" s="116">
        <v>2020</v>
      </c>
      <c r="F5414" s="112" t="s">
        <v>11580</v>
      </c>
      <c r="G5414" s="117" t="s">
        <v>16620</v>
      </c>
      <c r="H5414" s="114" t="s">
        <v>6742</v>
      </c>
      <c r="I5414" s="113">
        <f>'22'!L93</f>
        <v>0</v>
      </c>
    </row>
    <row r="5415" spans="2:9" ht="12.75">
      <c r="B5415" s="114" t="str">
        <f>INDEX(SUM!D:D,MATCH(SUM!$F$3,SUM!B:B,0),0)</f>
        <v>P085</v>
      </c>
      <c r="E5415" s="116">
        <v>2020</v>
      </c>
      <c r="F5415" s="112" t="s">
        <v>11581</v>
      </c>
      <c r="G5415" s="117" t="s">
        <v>16621</v>
      </c>
      <c r="H5415" s="114" t="s">
        <v>6742</v>
      </c>
      <c r="I5415" s="113">
        <f>'22'!L94</f>
        <v>0</v>
      </c>
    </row>
    <row r="5416" spans="2:9" ht="12.75">
      <c r="B5416" s="114" t="str">
        <f>INDEX(SUM!D:D,MATCH(SUM!$F$3,SUM!B:B,0),0)</f>
        <v>P085</v>
      </c>
      <c r="E5416" s="116">
        <v>2020</v>
      </c>
      <c r="F5416" s="112" t="s">
        <v>11582</v>
      </c>
      <c r="G5416" s="117" t="s">
        <v>16622</v>
      </c>
      <c r="H5416" s="114" t="s">
        <v>6742</v>
      </c>
      <c r="I5416" s="113">
        <f>'22'!L95</f>
        <v>0</v>
      </c>
    </row>
    <row r="5417" spans="2:9" ht="12.75">
      <c r="B5417" s="114" t="str">
        <f>INDEX(SUM!D:D,MATCH(SUM!$F$3,SUM!B:B,0),0)</f>
        <v>P085</v>
      </c>
      <c r="E5417" s="116">
        <v>2020</v>
      </c>
      <c r="F5417" s="112" t="s">
        <v>11583</v>
      </c>
      <c r="G5417" s="117" t="s">
        <v>16623</v>
      </c>
      <c r="H5417" s="114" t="s">
        <v>6742</v>
      </c>
      <c r="I5417" s="113">
        <f>'22'!L96</f>
        <v>0</v>
      </c>
    </row>
    <row r="5418" spans="2:9" ht="12.75">
      <c r="B5418" s="114" t="str">
        <f>INDEX(SUM!D:D,MATCH(SUM!$F$3,SUM!B:B,0),0)</f>
        <v>P085</v>
      </c>
      <c r="E5418" s="116">
        <v>2020</v>
      </c>
      <c r="F5418" s="112" t="s">
        <v>11584</v>
      </c>
      <c r="G5418" s="117" t="s">
        <v>16624</v>
      </c>
      <c r="H5418" s="114" t="s">
        <v>6742</v>
      </c>
      <c r="I5418" s="113">
        <f>'22'!L97</f>
        <v>0</v>
      </c>
    </row>
    <row r="5419" spans="2:9" ht="12.75">
      <c r="B5419" s="114" t="str">
        <f>INDEX(SUM!D:D,MATCH(SUM!$F$3,SUM!B:B,0),0)</f>
        <v>P085</v>
      </c>
      <c r="E5419" s="116">
        <v>2020</v>
      </c>
      <c r="F5419" s="112" t="s">
        <v>11585</v>
      </c>
      <c r="G5419" s="117" t="s">
        <v>16625</v>
      </c>
      <c r="H5419" s="114" t="s">
        <v>6742</v>
      </c>
      <c r="I5419" s="113">
        <f>'22'!L98</f>
        <v>0</v>
      </c>
    </row>
    <row r="5420" spans="2:9" ht="12.75">
      <c r="B5420" s="114" t="str">
        <f>INDEX(SUM!D:D,MATCH(SUM!$F$3,SUM!B:B,0),0)</f>
        <v>P085</v>
      </c>
      <c r="E5420" s="116">
        <v>2020</v>
      </c>
      <c r="F5420" s="112" t="s">
        <v>11586</v>
      </c>
      <c r="G5420" s="117" t="s">
        <v>16626</v>
      </c>
      <c r="H5420" s="114" t="s">
        <v>6742</v>
      </c>
      <c r="I5420" s="113">
        <f>'22'!L99</f>
        <v>0</v>
      </c>
    </row>
    <row r="5421" spans="2:9" ht="12.75">
      <c r="B5421" s="114" t="str">
        <f>INDEX(SUM!D:D,MATCH(SUM!$F$3,SUM!B:B,0),0)</f>
        <v>P085</v>
      </c>
      <c r="E5421" s="116">
        <v>2020</v>
      </c>
      <c r="F5421" s="112" t="s">
        <v>11587</v>
      </c>
      <c r="G5421" s="117" t="s">
        <v>16627</v>
      </c>
      <c r="H5421" s="114" t="s">
        <v>6742</v>
      </c>
      <c r="I5421" s="113">
        <f>'22'!L100</f>
        <v>0</v>
      </c>
    </row>
    <row r="5422" spans="2:9" ht="12.75">
      <c r="B5422" s="114" t="str">
        <f>INDEX(SUM!D:D,MATCH(SUM!$F$3,SUM!B:B,0),0)</f>
        <v>P085</v>
      </c>
      <c r="E5422" s="116">
        <v>2020</v>
      </c>
      <c r="F5422" s="112" t="s">
        <v>11588</v>
      </c>
      <c r="G5422" s="117" t="s">
        <v>16628</v>
      </c>
      <c r="H5422" s="114" t="s">
        <v>6743</v>
      </c>
      <c r="I5422" s="113">
        <f>'22'!M11</f>
        <v>11</v>
      </c>
    </row>
    <row r="5423" spans="2:9" ht="12.75">
      <c r="B5423" s="114" t="str">
        <f>INDEX(SUM!D:D,MATCH(SUM!$F$3,SUM!B:B,0),0)</f>
        <v>P085</v>
      </c>
      <c r="E5423" s="116">
        <v>2020</v>
      </c>
      <c r="F5423" s="112" t="s">
        <v>11589</v>
      </c>
      <c r="G5423" s="117" t="s">
        <v>16629</v>
      </c>
      <c r="H5423" s="114" t="s">
        <v>6743</v>
      </c>
      <c r="I5423" s="113">
        <f>'22'!M12</f>
        <v>1</v>
      </c>
    </row>
    <row r="5424" spans="2:9" ht="12.75">
      <c r="B5424" s="114" t="str">
        <f>INDEX(SUM!D:D,MATCH(SUM!$F$3,SUM!B:B,0),0)</f>
        <v>P085</v>
      </c>
      <c r="E5424" s="116">
        <v>2020</v>
      </c>
      <c r="F5424" s="112" t="s">
        <v>11590</v>
      </c>
      <c r="G5424" s="117" t="s">
        <v>16630</v>
      </c>
      <c r="H5424" s="114" t="s">
        <v>6743</v>
      </c>
      <c r="I5424" s="113">
        <f>'22'!M13</f>
        <v>1</v>
      </c>
    </row>
    <row r="5425" spans="2:9" ht="12.75">
      <c r="B5425" s="114" t="str">
        <f>INDEX(SUM!D:D,MATCH(SUM!$F$3,SUM!B:B,0),0)</f>
        <v>P085</v>
      </c>
      <c r="E5425" s="116">
        <v>2020</v>
      </c>
      <c r="F5425" s="112" t="s">
        <v>11591</v>
      </c>
      <c r="G5425" s="117" t="s">
        <v>16631</v>
      </c>
      <c r="H5425" s="114" t="s">
        <v>6743</v>
      </c>
      <c r="I5425" s="113">
        <f>'22'!M14</f>
        <v>6</v>
      </c>
    </row>
    <row r="5426" spans="2:9" ht="12.75">
      <c r="B5426" s="114" t="str">
        <f>INDEX(SUM!D:D,MATCH(SUM!$F$3,SUM!B:B,0),0)</f>
        <v>P085</v>
      </c>
      <c r="E5426" s="116">
        <v>2020</v>
      </c>
      <c r="F5426" s="112" t="s">
        <v>11592</v>
      </c>
      <c r="G5426" s="117" t="s">
        <v>16632</v>
      </c>
      <c r="H5426" s="114" t="s">
        <v>6743</v>
      </c>
      <c r="I5426" s="113">
        <f>'22'!M15</f>
        <v>1</v>
      </c>
    </row>
    <row r="5427" spans="2:9" ht="12.75">
      <c r="B5427" s="114" t="str">
        <f>INDEX(SUM!D:D,MATCH(SUM!$F$3,SUM!B:B,0),0)</f>
        <v>P085</v>
      </c>
      <c r="E5427" s="116">
        <v>2020</v>
      </c>
      <c r="F5427" s="112" t="s">
        <v>11593</v>
      </c>
      <c r="G5427" s="117" t="s">
        <v>16633</v>
      </c>
      <c r="H5427" s="114" t="s">
        <v>6743</v>
      </c>
      <c r="I5427" s="113">
        <f>'22'!M16</f>
        <v>0</v>
      </c>
    </row>
    <row r="5428" spans="2:9" ht="12.75">
      <c r="B5428" s="114" t="str">
        <f>INDEX(SUM!D:D,MATCH(SUM!$F$3,SUM!B:B,0),0)</f>
        <v>P085</v>
      </c>
      <c r="E5428" s="116">
        <v>2020</v>
      </c>
      <c r="F5428" s="112" t="s">
        <v>11594</v>
      </c>
      <c r="G5428" s="117" t="s">
        <v>16634</v>
      </c>
      <c r="H5428" s="114" t="s">
        <v>6743</v>
      </c>
      <c r="I5428" s="113">
        <f>'22'!M17</f>
        <v>3</v>
      </c>
    </row>
    <row r="5429" spans="2:9" ht="12.75">
      <c r="B5429" s="114" t="str">
        <f>INDEX(SUM!D:D,MATCH(SUM!$F$3,SUM!B:B,0),0)</f>
        <v>P085</v>
      </c>
      <c r="E5429" s="116">
        <v>2020</v>
      </c>
      <c r="F5429" s="112" t="s">
        <v>11595</v>
      </c>
      <c r="G5429" s="117" t="s">
        <v>16635</v>
      </c>
      <c r="H5429" s="114" t="s">
        <v>6743</v>
      </c>
      <c r="I5429" s="113">
        <f>'22'!M18</f>
        <v>2</v>
      </c>
    </row>
    <row r="5430" spans="2:9" ht="12.75">
      <c r="B5430" s="114" t="str">
        <f>INDEX(SUM!D:D,MATCH(SUM!$F$3,SUM!B:B,0),0)</f>
        <v>P085</v>
      </c>
      <c r="E5430" s="116">
        <v>2020</v>
      </c>
      <c r="F5430" s="112" t="s">
        <v>11596</v>
      </c>
      <c r="G5430" s="117" t="s">
        <v>16636</v>
      </c>
      <c r="H5430" s="114" t="s">
        <v>6743</v>
      </c>
      <c r="I5430" s="113">
        <f>'22'!M19</f>
        <v>0</v>
      </c>
    </row>
    <row r="5431" spans="2:9" ht="12.75">
      <c r="B5431" s="114" t="str">
        <f>INDEX(SUM!D:D,MATCH(SUM!$F$3,SUM!B:B,0),0)</f>
        <v>P085</v>
      </c>
      <c r="E5431" s="116">
        <v>2020</v>
      </c>
      <c r="F5431" s="112" t="s">
        <v>11597</v>
      </c>
      <c r="G5431" s="117" t="s">
        <v>16637</v>
      </c>
      <c r="H5431" s="114" t="s">
        <v>6743</v>
      </c>
      <c r="I5431" s="113">
        <f>'22'!M20</f>
        <v>0</v>
      </c>
    </row>
    <row r="5432" spans="2:9" ht="12.75">
      <c r="B5432" s="114" t="str">
        <f>INDEX(SUM!D:D,MATCH(SUM!$F$3,SUM!B:B,0),0)</f>
        <v>P085</v>
      </c>
      <c r="E5432" s="116">
        <v>2020</v>
      </c>
      <c r="F5432" s="112" t="s">
        <v>11598</v>
      </c>
      <c r="G5432" s="117" t="s">
        <v>16638</v>
      </c>
      <c r="H5432" s="114" t="s">
        <v>6743</v>
      </c>
      <c r="I5432" s="113">
        <f>'22'!M21</f>
        <v>1</v>
      </c>
    </row>
    <row r="5433" spans="2:9" ht="12.75">
      <c r="B5433" s="114" t="str">
        <f>INDEX(SUM!D:D,MATCH(SUM!$F$3,SUM!B:B,0),0)</f>
        <v>P085</v>
      </c>
      <c r="E5433" s="116">
        <v>2020</v>
      </c>
      <c r="F5433" s="112" t="s">
        <v>11599</v>
      </c>
      <c r="G5433" s="117" t="s">
        <v>16639</v>
      </c>
      <c r="H5433" s="114" t="s">
        <v>6743</v>
      </c>
      <c r="I5433" s="113">
        <f>'22'!M22</f>
        <v>5</v>
      </c>
    </row>
    <row r="5434" spans="2:9" ht="12.75">
      <c r="B5434" s="114" t="str">
        <f>INDEX(SUM!D:D,MATCH(SUM!$F$3,SUM!B:B,0),0)</f>
        <v>P085</v>
      </c>
      <c r="E5434" s="116">
        <v>2020</v>
      </c>
      <c r="F5434" s="112" t="s">
        <v>11600</v>
      </c>
      <c r="G5434" s="117" t="s">
        <v>16640</v>
      </c>
      <c r="H5434" s="114" t="s">
        <v>6743</v>
      </c>
      <c r="I5434" s="113">
        <f>'22'!M23</f>
        <v>0</v>
      </c>
    </row>
    <row r="5435" spans="2:9" ht="12.75">
      <c r="B5435" s="114" t="str">
        <f>INDEX(SUM!D:D,MATCH(SUM!$F$3,SUM!B:B,0),0)</f>
        <v>P085</v>
      </c>
      <c r="E5435" s="116">
        <v>2020</v>
      </c>
      <c r="F5435" s="112" t="s">
        <v>11601</v>
      </c>
      <c r="G5435" s="117" t="s">
        <v>16641</v>
      </c>
      <c r="H5435" s="114" t="s">
        <v>6743</v>
      </c>
      <c r="I5435" s="113">
        <f>'22'!M24</f>
        <v>0</v>
      </c>
    </row>
    <row r="5436" spans="2:9" ht="12.75">
      <c r="B5436" s="114" t="str">
        <f>INDEX(SUM!D:D,MATCH(SUM!$F$3,SUM!B:B,0),0)</f>
        <v>P085</v>
      </c>
      <c r="E5436" s="116">
        <v>2020</v>
      </c>
      <c r="F5436" s="112" t="s">
        <v>11602</v>
      </c>
      <c r="G5436" s="117" t="s">
        <v>16642</v>
      </c>
      <c r="H5436" s="114" t="s">
        <v>6743</v>
      </c>
      <c r="I5436" s="113">
        <f>'22'!M25</f>
        <v>0</v>
      </c>
    </row>
    <row r="5437" spans="2:9" ht="12.75">
      <c r="B5437" s="114" t="str">
        <f>INDEX(SUM!D:D,MATCH(SUM!$F$3,SUM!B:B,0),0)</f>
        <v>P085</v>
      </c>
      <c r="E5437" s="116">
        <v>2020</v>
      </c>
      <c r="F5437" s="112" t="s">
        <v>11603</v>
      </c>
      <c r="G5437" s="117" t="s">
        <v>16643</v>
      </c>
      <c r="H5437" s="114" t="s">
        <v>6743</v>
      </c>
      <c r="I5437" s="113">
        <f>'22'!M26</f>
        <v>0</v>
      </c>
    </row>
    <row r="5438" spans="2:9" ht="12.75">
      <c r="B5438" s="114" t="str">
        <f>INDEX(SUM!D:D,MATCH(SUM!$F$3,SUM!B:B,0),0)</f>
        <v>P085</v>
      </c>
      <c r="E5438" s="116">
        <v>2020</v>
      </c>
      <c r="F5438" s="112" t="s">
        <v>11604</v>
      </c>
      <c r="G5438" s="117" t="s">
        <v>16644</v>
      </c>
      <c r="H5438" s="114" t="s">
        <v>6743</v>
      </c>
      <c r="I5438" s="113">
        <f>'22'!M27</f>
        <v>0</v>
      </c>
    </row>
    <row r="5439" spans="2:9" ht="12.75">
      <c r="B5439" s="114" t="str">
        <f>INDEX(SUM!D:D,MATCH(SUM!$F$3,SUM!B:B,0),0)</f>
        <v>P085</v>
      </c>
      <c r="E5439" s="116">
        <v>2020</v>
      </c>
      <c r="F5439" s="112" t="s">
        <v>11605</v>
      </c>
      <c r="G5439" s="117" t="s">
        <v>16645</v>
      </c>
      <c r="H5439" s="114" t="s">
        <v>6743</v>
      </c>
      <c r="I5439" s="113">
        <f>'22'!M28</f>
        <v>0</v>
      </c>
    </row>
    <row r="5440" spans="2:9" ht="12.75">
      <c r="B5440" s="114" t="str">
        <f>INDEX(SUM!D:D,MATCH(SUM!$F$3,SUM!B:B,0),0)</f>
        <v>P085</v>
      </c>
      <c r="E5440" s="116">
        <v>2020</v>
      </c>
      <c r="F5440" s="112" t="s">
        <v>11606</v>
      </c>
      <c r="G5440" s="117" t="s">
        <v>16646</v>
      </c>
      <c r="H5440" s="114" t="s">
        <v>6743</v>
      </c>
      <c r="I5440" s="113">
        <f>'22'!M29</f>
        <v>0</v>
      </c>
    </row>
    <row r="5441" spans="2:9" ht="12.75">
      <c r="B5441" s="114" t="str">
        <f>INDEX(SUM!D:D,MATCH(SUM!$F$3,SUM!B:B,0),0)</f>
        <v>P085</v>
      </c>
      <c r="E5441" s="116">
        <v>2020</v>
      </c>
      <c r="F5441" s="112" t="s">
        <v>11607</v>
      </c>
      <c r="G5441" s="117" t="s">
        <v>16647</v>
      </c>
      <c r="H5441" s="114" t="s">
        <v>6743</v>
      </c>
      <c r="I5441" s="113">
        <f>'22'!M30</f>
        <v>0</v>
      </c>
    </row>
    <row r="5442" spans="2:9" ht="12.75">
      <c r="B5442" s="114" t="str">
        <f>INDEX(SUM!D:D,MATCH(SUM!$F$3,SUM!B:B,0),0)</f>
        <v>P085</v>
      </c>
      <c r="E5442" s="116">
        <v>2020</v>
      </c>
      <c r="F5442" s="112" t="s">
        <v>11608</v>
      </c>
      <c r="G5442" s="117" t="s">
        <v>16648</v>
      </c>
      <c r="H5442" s="114" t="s">
        <v>6743</v>
      </c>
      <c r="I5442" s="113">
        <f>'22'!M31</f>
        <v>0</v>
      </c>
    </row>
    <row r="5443" spans="2:9" ht="12.75">
      <c r="B5443" s="114" t="str">
        <f>INDEX(SUM!D:D,MATCH(SUM!$F$3,SUM!B:B,0),0)</f>
        <v>P085</v>
      </c>
      <c r="E5443" s="116">
        <v>2020</v>
      </c>
      <c r="F5443" s="112" t="s">
        <v>11609</v>
      </c>
      <c r="G5443" s="117" t="s">
        <v>16649</v>
      </c>
      <c r="H5443" s="114" t="s">
        <v>6743</v>
      </c>
      <c r="I5443" s="113">
        <f>'22'!M32</f>
        <v>0</v>
      </c>
    </row>
    <row r="5444" spans="2:9" ht="12.75">
      <c r="B5444" s="114" t="str">
        <f>INDEX(SUM!D:D,MATCH(SUM!$F$3,SUM!B:B,0),0)</f>
        <v>P085</v>
      </c>
      <c r="E5444" s="116">
        <v>2020</v>
      </c>
      <c r="F5444" s="112" t="s">
        <v>11610</v>
      </c>
      <c r="G5444" s="117" t="s">
        <v>16650</v>
      </c>
      <c r="H5444" s="114" t="s">
        <v>6743</v>
      </c>
      <c r="I5444" s="113">
        <f>'22'!M33</f>
        <v>0</v>
      </c>
    </row>
    <row r="5445" spans="2:9" ht="12.75">
      <c r="B5445" s="114" t="str">
        <f>INDEX(SUM!D:D,MATCH(SUM!$F$3,SUM!B:B,0),0)</f>
        <v>P085</v>
      </c>
      <c r="E5445" s="116">
        <v>2020</v>
      </c>
      <c r="F5445" s="112" t="s">
        <v>11611</v>
      </c>
      <c r="G5445" s="117" t="s">
        <v>16651</v>
      </c>
      <c r="H5445" s="114" t="s">
        <v>6743</v>
      </c>
      <c r="I5445" s="113">
        <f>'22'!M34</f>
        <v>0</v>
      </c>
    </row>
    <row r="5446" spans="2:9" ht="12.75">
      <c r="B5446" s="114" t="str">
        <f>INDEX(SUM!D:D,MATCH(SUM!$F$3,SUM!B:B,0),0)</f>
        <v>P085</v>
      </c>
      <c r="E5446" s="116">
        <v>2020</v>
      </c>
      <c r="F5446" s="112" t="s">
        <v>11612</v>
      </c>
      <c r="G5446" s="117" t="s">
        <v>16652</v>
      </c>
      <c r="H5446" s="114" t="s">
        <v>6743</v>
      </c>
      <c r="I5446" s="113">
        <f>'22'!M35</f>
        <v>0</v>
      </c>
    </row>
    <row r="5447" spans="2:9" ht="12.75">
      <c r="B5447" s="114" t="str">
        <f>INDEX(SUM!D:D,MATCH(SUM!$F$3,SUM!B:B,0),0)</f>
        <v>P085</v>
      </c>
      <c r="E5447" s="116">
        <v>2020</v>
      </c>
      <c r="F5447" s="112" t="s">
        <v>11613</v>
      </c>
      <c r="G5447" s="117" t="s">
        <v>16653</v>
      </c>
      <c r="H5447" s="114" t="s">
        <v>6743</v>
      </c>
      <c r="I5447" s="113">
        <f>'22'!M36</f>
        <v>0</v>
      </c>
    </row>
    <row r="5448" spans="2:9" ht="12.75">
      <c r="B5448" s="114" t="str">
        <f>INDEX(SUM!D:D,MATCH(SUM!$F$3,SUM!B:B,0),0)</f>
        <v>P085</v>
      </c>
      <c r="E5448" s="116">
        <v>2020</v>
      </c>
      <c r="F5448" s="112" t="s">
        <v>11614</v>
      </c>
      <c r="G5448" s="117" t="s">
        <v>16654</v>
      </c>
      <c r="H5448" s="114" t="s">
        <v>6743</v>
      </c>
      <c r="I5448" s="113">
        <f>'22'!M37</f>
        <v>0</v>
      </c>
    </row>
    <row r="5449" spans="2:9" ht="12.75">
      <c r="B5449" s="114" t="str">
        <f>INDEX(SUM!D:D,MATCH(SUM!$F$3,SUM!B:B,0),0)</f>
        <v>P085</v>
      </c>
      <c r="E5449" s="116">
        <v>2020</v>
      </c>
      <c r="F5449" s="112" t="s">
        <v>11615</v>
      </c>
      <c r="G5449" s="117" t="s">
        <v>16655</v>
      </c>
      <c r="H5449" s="114" t="s">
        <v>6743</v>
      </c>
      <c r="I5449" s="113">
        <f>'22'!M38</f>
        <v>0</v>
      </c>
    </row>
    <row r="5450" spans="2:9" ht="12.75">
      <c r="B5450" s="114" t="str">
        <f>INDEX(SUM!D:D,MATCH(SUM!$F$3,SUM!B:B,0),0)</f>
        <v>P085</v>
      </c>
      <c r="E5450" s="116">
        <v>2020</v>
      </c>
      <c r="F5450" s="112" t="s">
        <v>11616</v>
      </c>
      <c r="G5450" s="117" t="s">
        <v>16656</v>
      </c>
      <c r="H5450" s="114" t="s">
        <v>6743</v>
      </c>
      <c r="I5450" s="113">
        <f>'22'!M39</f>
        <v>0</v>
      </c>
    </row>
    <row r="5451" spans="2:9" ht="12.75">
      <c r="B5451" s="114" t="str">
        <f>INDEX(SUM!D:D,MATCH(SUM!$F$3,SUM!B:B,0),0)</f>
        <v>P085</v>
      </c>
      <c r="E5451" s="116">
        <v>2020</v>
      </c>
      <c r="F5451" s="112" t="s">
        <v>11617</v>
      </c>
      <c r="G5451" s="117" t="s">
        <v>16657</v>
      </c>
      <c r="H5451" s="114" t="s">
        <v>6743</v>
      </c>
      <c r="I5451" s="113">
        <f>'22'!M40</f>
        <v>0</v>
      </c>
    </row>
    <row r="5452" spans="2:9" ht="12.75">
      <c r="B5452" s="114" t="str">
        <f>INDEX(SUM!D:D,MATCH(SUM!$F$3,SUM!B:B,0),0)</f>
        <v>P085</v>
      </c>
      <c r="E5452" s="116">
        <v>2020</v>
      </c>
      <c r="F5452" s="112" t="s">
        <v>11618</v>
      </c>
      <c r="G5452" s="117" t="s">
        <v>16658</v>
      </c>
      <c r="H5452" s="114" t="s">
        <v>6743</v>
      </c>
      <c r="I5452" s="113">
        <f>'22'!M41</f>
        <v>0</v>
      </c>
    </row>
    <row r="5453" spans="2:9" ht="12.75">
      <c r="B5453" s="114" t="str">
        <f>INDEX(SUM!D:D,MATCH(SUM!$F$3,SUM!B:B,0),0)</f>
        <v>P085</v>
      </c>
      <c r="E5453" s="116">
        <v>2020</v>
      </c>
      <c r="F5453" s="112" t="s">
        <v>11619</v>
      </c>
      <c r="G5453" s="117" t="s">
        <v>16659</v>
      </c>
      <c r="H5453" s="114" t="s">
        <v>6743</v>
      </c>
      <c r="I5453" s="113">
        <f>'22'!M42</f>
        <v>0</v>
      </c>
    </row>
    <row r="5454" spans="2:9" ht="12.75">
      <c r="B5454" s="114" t="str">
        <f>INDEX(SUM!D:D,MATCH(SUM!$F$3,SUM!B:B,0),0)</f>
        <v>P085</v>
      </c>
      <c r="E5454" s="116">
        <v>2020</v>
      </c>
      <c r="F5454" s="112" t="s">
        <v>11620</v>
      </c>
      <c r="G5454" s="117" t="s">
        <v>16660</v>
      </c>
      <c r="H5454" s="114" t="s">
        <v>6743</v>
      </c>
      <c r="I5454" s="113">
        <f>'22'!M43</f>
        <v>0</v>
      </c>
    </row>
    <row r="5455" spans="2:9" ht="12.75">
      <c r="B5455" s="114" t="str">
        <f>INDEX(SUM!D:D,MATCH(SUM!$F$3,SUM!B:B,0),0)</f>
        <v>P085</v>
      </c>
      <c r="E5455" s="116">
        <v>2020</v>
      </c>
      <c r="F5455" s="112" t="s">
        <v>11621</v>
      </c>
      <c r="G5455" s="117" t="s">
        <v>16661</v>
      </c>
      <c r="H5455" s="114" t="s">
        <v>6743</v>
      </c>
      <c r="I5455" s="113">
        <f>'22'!M44</f>
        <v>0</v>
      </c>
    </row>
    <row r="5456" spans="2:9" ht="12.75">
      <c r="B5456" s="114" t="str">
        <f>INDEX(SUM!D:D,MATCH(SUM!$F$3,SUM!B:B,0),0)</f>
        <v>P085</v>
      </c>
      <c r="E5456" s="116">
        <v>2020</v>
      </c>
      <c r="F5456" s="112" t="s">
        <v>11622</v>
      </c>
      <c r="G5456" s="117" t="s">
        <v>16662</v>
      </c>
      <c r="H5456" s="114" t="s">
        <v>6743</v>
      </c>
      <c r="I5456" s="113">
        <f>'22'!M45</f>
        <v>0</v>
      </c>
    </row>
    <row r="5457" spans="2:9" ht="12.75">
      <c r="B5457" s="114" t="str">
        <f>INDEX(SUM!D:D,MATCH(SUM!$F$3,SUM!B:B,0),0)</f>
        <v>P085</v>
      </c>
      <c r="E5457" s="116">
        <v>2020</v>
      </c>
      <c r="F5457" s="112" t="s">
        <v>11623</v>
      </c>
      <c r="G5457" s="117" t="s">
        <v>16663</v>
      </c>
      <c r="H5457" s="114" t="s">
        <v>6743</v>
      </c>
      <c r="I5457" s="113">
        <f>'22'!M46</f>
        <v>0</v>
      </c>
    </row>
    <row r="5458" spans="2:9" ht="12.75">
      <c r="B5458" s="114" t="str">
        <f>INDEX(SUM!D:D,MATCH(SUM!$F$3,SUM!B:B,0),0)</f>
        <v>P085</v>
      </c>
      <c r="E5458" s="116">
        <v>2020</v>
      </c>
      <c r="F5458" s="112" t="s">
        <v>11624</v>
      </c>
      <c r="G5458" s="117" t="s">
        <v>16664</v>
      </c>
      <c r="H5458" s="114" t="s">
        <v>6743</v>
      </c>
      <c r="I5458" s="113">
        <f>'22'!M47</f>
        <v>0</v>
      </c>
    </row>
    <row r="5459" spans="2:9" ht="12.75">
      <c r="B5459" s="114" t="str">
        <f>INDEX(SUM!D:D,MATCH(SUM!$F$3,SUM!B:B,0),0)</f>
        <v>P085</v>
      </c>
      <c r="E5459" s="116">
        <v>2020</v>
      </c>
      <c r="F5459" s="112" t="s">
        <v>11625</v>
      </c>
      <c r="G5459" s="117" t="s">
        <v>16665</v>
      </c>
      <c r="H5459" s="114" t="s">
        <v>6743</v>
      </c>
      <c r="I5459" s="113">
        <f>'22'!M48</f>
        <v>0</v>
      </c>
    </row>
    <row r="5460" spans="2:9" ht="12.75">
      <c r="B5460" s="114" t="str">
        <f>INDEX(SUM!D:D,MATCH(SUM!$F$3,SUM!B:B,0),0)</f>
        <v>P085</v>
      </c>
      <c r="E5460" s="116">
        <v>2020</v>
      </c>
      <c r="F5460" s="112" t="s">
        <v>11626</v>
      </c>
      <c r="G5460" s="117" t="s">
        <v>16666</v>
      </c>
      <c r="H5460" s="114" t="s">
        <v>6743</v>
      </c>
      <c r="I5460" s="113">
        <f>'22'!M49</f>
        <v>0</v>
      </c>
    </row>
    <row r="5461" spans="2:9" ht="12.75">
      <c r="B5461" s="114" t="str">
        <f>INDEX(SUM!D:D,MATCH(SUM!$F$3,SUM!B:B,0),0)</f>
        <v>P085</v>
      </c>
      <c r="E5461" s="116">
        <v>2020</v>
      </c>
      <c r="F5461" s="112" t="s">
        <v>11627</v>
      </c>
      <c r="G5461" s="117" t="s">
        <v>16667</v>
      </c>
      <c r="H5461" s="114" t="s">
        <v>6743</v>
      </c>
      <c r="I5461" s="113">
        <f>'22'!M50</f>
        <v>0</v>
      </c>
    </row>
    <row r="5462" spans="2:9" ht="12.75">
      <c r="B5462" s="114" t="str">
        <f>INDEX(SUM!D:D,MATCH(SUM!$F$3,SUM!B:B,0),0)</f>
        <v>P085</v>
      </c>
      <c r="E5462" s="116">
        <v>2020</v>
      </c>
      <c r="F5462" s="112" t="s">
        <v>11628</v>
      </c>
      <c r="G5462" s="117" t="s">
        <v>16668</v>
      </c>
      <c r="H5462" s="114" t="s">
        <v>6743</v>
      </c>
      <c r="I5462" s="113">
        <f>'22'!M51</f>
        <v>0</v>
      </c>
    </row>
    <row r="5463" spans="2:9" ht="12.75">
      <c r="B5463" s="114" t="str">
        <f>INDEX(SUM!D:D,MATCH(SUM!$F$3,SUM!B:B,0),0)</f>
        <v>P085</v>
      </c>
      <c r="E5463" s="116">
        <v>2020</v>
      </c>
      <c r="F5463" s="112" t="s">
        <v>11629</v>
      </c>
      <c r="G5463" s="117" t="s">
        <v>16669</v>
      </c>
      <c r="H5463" s="114" t="s">
        <v>6743</v>
      </c>
      <c r="I5463" s="113">
        <f>'22'!M52</f>
        <v>0</v>
      </c>
    </row>
    <row r="5464" spans="2:9" ht="12.75">
      <c r="B5464" s="114" t="str">
        <f>INDEX(SUM!D:D,MATCH(SUM!$F$3,SUM!B:B,0),0)</f>
        <v>P085</v>
      </c>
      <c r="E5464" s="116">
        <v>2020</v>
      </c>
      <c r="F5464" s="112" t="s">
        <v>11630</v>
      </c>
      <c r="G5464" s="117" t="s">
        <v>16670</v>
      </c>
      <c r="H5464" s="114" t="s">
        <v>6743</v>
      </c>
      <c r="I5464" s="113">
        <f>'22'!M53</f>
        <v>0</v>
      </c>
    </row>
    <row r="5465" spans="2:9" ht="12.75">
      <c r="B5465" s="114" t="str">
        <f>INDEX(SUM!D:D,MATCH(SUM!$F$3,SUM!B:B,0),0)</f>
        <v>P085</v>
      </c>
      <c r="E5465" s="116">
        <v>2020</v>
      </c>
      <c r="F5465" s="112" t="s">
        <v>11631</v>
      </c>
      <c r="G5465" s="117" t="s">
        <v>16671</v>
      </c>
      <c r="H5465" s="114" t="s">
        <v>6743</v>
      </c>
      <c r="I5465" s="113">
        <f>'22'!M54</f>
        <v>0</v>
      </c>
    </row>
    <row r="5466" spans="2:9" ht="12.75">
      <c r="B5466" s="114" t="str">
        <f>INDEX(SUM!D:D,MATCH(SUM!$F$3,SUM!B:B,0),0)</f>
        <v>P085</v>
      </c>
      <c r="E5466" s="116">
        <v>2020</v>
      </c>
      <c r="F5466" s="112" t="s">
        <v>11632</v>
      </c>
      <c r="G5466" s="117" t="s">
        <v>16672</v>
      </c>
      <c r="H5466" s="114" t="s">
        <v>6743</v>
      </c>
      <c r="I5466" s="113">
        <f>'22'!M55</f>
        <v>0</v>
      </c>
    </row>
    <row r="5467" spans="2:9" ht="12.75">
      <c r="B5467" s="114" t="str">
        <f>INDEX(SUM!D:D,MATCH(SUM!$F$3,SUM!B:B,0),0)</f>
        <v>P085</v>
      </c>
      <c r="E5467" s="116">
        <v>2020</v>
      </c>
      <c r="F5467" s="112" t="s">
        <v>11633</v>
      </c>
      <c r="G5467" s="117" t="s">
        <v>16673</v>
      </c>
      <c r="H5467" s="114" t="s">
        <v>6743</v>
      </c>
      <c r="I5467" s="113">
        <f>'22'!M56</f>
        <v>0</v>
      </c>
    </row>
    <row r="5468" spans="2:9" ht="12.75">
      <c r="B5468" s="114" t="str">
        <f>INDEX(SUM!D:D,MATCH(SUM!$F$3,SUM!B:B,0),0)</f>
        <v>P085</v>
      </c>
      <c r="E5468" s="116">
        <v>2020</v>
      </c>
      <c r="F5468" s="112" t="s">
        <v>11634</v>
      </c>
      <c r="G5468" s="117" t="s">
        <v>16674</v>
      </c>
      <c r="H5468" s="114" t="s">
        <v>6743</v>
      </c>
      <c r="I5468" s="113">
        <f>'22'!M57</f>
        <v>0</v>
      </c>
    </row>
    <row r="5469" spans="2:9" ht="12.75">
      <c r="B5469" s="114" t="str">
        <f>INDEX(SUM!D:D,MATCH(SUM!$F$3,SUM!B:B,0),0)</f>
        <v>P085</v>
      </c>
      <c r="E5469" s="116">
        <v>2020</v>
      </c>
      <c r="F5469" s="112" t="s">
        <v>11635</v>
      </c>
      <c r="G5469" s="117" t="s">
        <v>16675</v>
      </c>
      <c r="H5469" s="114" t="s">
        <v>6743</v>
      </c>
      <c r="I5469" s="113">
        <f>'22'!M58</f>
        <v>0</v>
      </c>
    </row>
    <row r="5470" spans="2:9" ht="12.75">
      <c r="B5470" s="114" t="str">
        <f>INDEX(SUM!D:D,MATCH(SUM!$F$3,SUM!B:B,0),0)</f>
        <v>P085</v>
      </c>
      <c r="E5470" s="116">
        <v>2020</v>
      </c>
      <c r="F5470" s="112" t="s">
        <v>11636</v>
      </c>
      <c r="G5470" s="117" t="s">
        <v>16676</v>
      </c>
      <c r="H5470" s="114" t="s">
        <v>6743</v>
      </c>
      <c r="I5470" s="113">
        <f>'22'!M59</f>
        <v>0</v>
      </c>
    </row>
    <row r="5471" spans="2:9" ht="12.75">
      <c r="B5471" s="114" t="str">
        <f>INDEX(SUM!D:D,MATCH(SUM!$F$3,SUM!B:B,0),0)</f>
        <v>P085</v>
      </c>
      <c r="E5471" s="116">
        <v>2020</v>
      </c>
      <c r="F5471" s="112" t="s">
        <v>11637</v>
      </c>
      <c r="G5471" s="117" t="s">
        <v>16677</v>
      </c>
      <c r="H5471" s="114" t="s">
        <v>6743</v>
      </c>
      <c r="I5471" s="113">
        <f>'22'!M60</f>
        <v>0</v>
      </c>
    </row>
    <row r="5472" spans="2:9" ht="12.75">
      <c r="B5472" s="114" t="str">
        <f>INDEX(SUM!D:D,MATCH(SUM!$F$3,SUM!B:B,0),0)</f>
        <v>P085</v>
      </c>
      <c r="E5472" s="116">
        <v>2020</v>
      </c>
      <c r="F5472" s="112" t="s">
        <v>11638</v>
      </c>
      <c r="G5472" s="117" t="s">
        <v>16678</v>
      </c>
      <c r="H5472" s="114" t="s">
        <v>6743</v>
      </c>
      <c r="I5472" s="113">
        <f>'22'!M61</f>
        <v>0</v>
      </c>
    </row>
    <row r="5473" spans="2:9" ht="12.75">
      <c r="B5473" s="114" t="str">
        <f>INDEX(SUM!D:D,MATCH(SUM!$F$3,SUM!B:B,0),0)</f>
        <v>P085</v>
      </c>
      <c r="E5473" s="116">
        <v>2020</v>
      </c>
      <c r="F5473" s="112" t="s">
        <v>11639</v>
      </c>
      <c r="G5473" s="117" t="s">
        <v>16679</v>
      </c>
      <c r="H5473" s="114" t="s">
        <v>6743</v>
      </c>
      <c r="I5473" s="113">
        <f>'22'!M62</f>
        <v>0</v>
      </c>
    </row>
    <row r="5474" spans="2:9" ht="12.75">
      <c r="B5474" s="114" t="str">
        <f>INDEX(SUM!D:D,MATCH(SUM!$F$3,SUM!B:B,0),0)</f>
        <v>P085</v>
      </c>
      <c r="E5474" s="116">
        <v>2020</v>
      </c>
      <c r="F5474" s="112" t="s">
        <v>11640</v>
      </c>
      <c r="G5474" s="117" t="s">
        <v>16680</v>
      </c>
      <c r="H5474" s="114" t="s">
        <v>6743</v>
      </c>
      <c r="I5474" s="113">
        <f>'22'!M63</f>
        <v>0</v>
      </c>
    </row>
    <row r="5475" spans="2:9" ht="12.75">
      <c r="B5475" s="114" t="str">
        <f>INDEX(SUM!D:D,MATCH(SUM!$F$3,SUM!B:B,0),0)</f>
        <v>P085</v>
      </c>
      <c r="E5475" s="116">
        <v>2020</v>
      </c>
      <c r="F5475" s="112" t="s">
        <v>11641</v>
      </c>
      <c r="G5475" s="117" t="s">
        <v>16681</v>
      </c>
      <c r="H5475" s="114" t="s">
        <v>6743</v>
      </c>
      <c r="I5475" s="113">
        <f>'22'!M64</f>
        <v>0</v>
      </c>
    </row>
    <row r="5476" spans="2:9" ht="12.75">
      <c r="B5476" s="114" t="str">
        <f>INDEX(SUM!D:D,MATCH(SUM!$F$3,SUM!B:B,0),0)</f>
        <v>P085</v>
      </c>
      <c r="E5476" s="116">
        <v>2020</v>
      </c>
      <c r="F5476" s="112" t="s">
        <v>11642</v>
      </c>
      <c r="G5476" s="117" t="s">
        <v>16682</v>
      </c>
      <c r="H5476" s="114" t="s">
        <v>6743</v>
      </c>
      <c r="I5476" s="113">
        <f>'22'!M65</f>
        <v>0</v>
      </c>
    </row>
    <row r="5477" spans="2:9" ht="12.75">
      <c r="B5477" s="114" t="str">
        <f>INDEX(SUM!D:D,MATCH(SUM!$F$3,SUM!B:B,0),0)</f>
        <v>P085</v>
      </c>
      <c r="E5477" s="116">
        <v>2020</v>
      </c>
      <c r="F5477" s="112" t="s">
        <v>11643</v>
      </c>
      <c r="G5477" s="117" t="s">
        <v>16683</v>
      </c>
      <c r="H5477" s="114" t="s">
        <v>6743</v>
      </c>
      <c r="I5477" s="113">
        <f>'22'!M66</f>
        <v>0</v>
      </c>
    </row>
    <row r="5478" spans="2:9" ht="12.75">
      <c r="B5478" s="114" t="str">
        <f>INDEX(SUM!D:D,MATCH(SUM!$F$3,SUM!B:B,0),0)</f>
        <v>P085</v>
      </c>
      <c r="E5478" s="116">
        <v>2020</v>
      </c>
      <c r="F5478" s="112" t="s">
        <v>11644</v>
      </c>
      <c r="G5478" s="117" t="s">
        <v>16684</v>
      </c>
      <c r="H5478" s="114" t="s">
        <v>6743</v>
      </c>
      <c r="I5478" s="113">
        <f>'22'!M67</f>
        <v>0</v>
      </c>
    </row>
    <row r="5479" spans="2:9" ht="12.75">
      <c r="B5479" s="114" t="str">
        <f>INDEX(SUM!D:D,MATCH(SUM!$F$3,SUM!B:B,0),0)</f>
        <v>P085</v>
      </c>
      <c r="E5479" s="116">
        <v>2020</v>
      </c>
      <c r="F5479" s="112" t="s">
        <v>11645</v>
      </c>
      <c r="G5479" s="117" t="s">
        <v>16685</v>
      </c>
      <c r="H5479" s="114" t="s">
        <v>6743</v>
      </c>
      <c r="I5479" s="113">
        <f>'22'!M68</f>
        <v>0</v>
      </c>
    </row>
    <row r="5480" spans="2:9" ht="12.75">
      <c r="B5480" s="114" t="str">
        <f>INDEX(SUM!D:D,MATCH(SUM!$F$3,SUM!B:B,0),0)</f>
        <v>P085</v>
      </c>
      <c r="E5480" s="116">
        <v>2020</v>
      </c>
      <c r="F5480" s="112" t="s">
        <v>11646</v>
      </c>
      <c r="G5480" s="117" t="s">
        <v>16686</v>
      </c>
      <c r="H5480" s="114" t="s">
        <v>6743</v>
      </c>
      <c r="I5480" s="113">
        <f>'22'!M69</f>
        <v>0</v>
      </c>
    </row>
    <row r="5481" spans="2:9" ht="12.75">
      <c r="B5481" s="114" t="str">
        <f>INDEX(SUM!D:D,MATCH(SUM!$F$3,SUM!B:B,0),0)</f>
        <v>P085</v>
      </c>
      <c r="E5481" s="116">
        <v>2020</v>
      </c>
      <c r="F5481" s="112" t="s">
        <v>11647</v>
      </c>
      <c r="G5481" s="117" t="s">
        <v>16687</v>
      </c>
      <c r="H5481" s="114" t="s">
        <v>6743</v>
      </c>
      <c r="I5481" s="113">
        <f>'22'!M70</f>
        <v>0</v>
      </c>
    </row>
    <row r="5482" spans="2:9" ht="12.75">
      <c r="B5482" s="114" t="str">
        <f>INDEX(SUM!D:D,MATCH(SUM!$F$3,SUM!B:B,0),0)</f>
        <v>P085</v>
      </c>
      <c r="E5482" s="116">
        <v>2020</v>
      </c>
      <c r="F5482" s="112" t="s">
        <v>11648</v>
      </c>
      <c r="G5482" s="117" t="s">
        <v>16688</v>
      </c>
      <c r="H5482" s="114" t="s">
        <v>6743</v>
      </c>
      <c r="I5482" s="113">
        <f>'22'!M71</f>
        <v>0</v>
      </c>
    </row>
    <row r="5483" spans="2:9" ht="12.75">
      <c r="B5483" s="114" t="str">
        <f>INDEX(SUM!D:D,MATCH(SUM!$F$3,SUM!B:B,0),0)</f>
        <v>P085</v>
      </c>
      <c r="E5483" s="116">
        <v>2020</v>
      </c>
      <c r="F5483" s="112" t="s">
        <v>11649</v>
      </c>
      <c r="G5483" s="117" t="s">
        <v>16689</v>
      </c>
      <c r="H5483" s="114" t="s">
        <v>6743</v>
      </c>
      <c r="I5483" s="113">
        <f>'22'!M72</f>
        <v>0</v>
      </c>
    </row>
    <row r="5484" spans="2:9" ht="12.75">
      <c r="B5484" s="114" t="str">
        <f>INDEX(SUM!D:D,MATCH(SUM!$F$3,SUM!B:B,0),0)</f>
        <v>P085</v>
      </c>
      <c r="E5484" s="116">
        <v>2020</v>
      </c>
      <c r="F5484" s="112" t="s">
        <v>11650</v>
      </c>
      <c r="G5484" s="117" t="s">
        <v>16690</v>
      </c>
      <c r="H5484" s="114" t="s">
        <v>6743</v>
      </c>
      <c r="I5484" s="113">
        <f>'22'!M73</f>
        <v>0</v>
      </c>
    </row>
    <row r="5485" spans="2:9" ht="12.75">
      <c r="B5485" s="114" t="str">
        <f>INDEX(SUM!D:D,MATCH(SUM!$F$3,SUM!B:B,0),0)</f>
        <v>P085</v>
      </c>
      <c r="E5485" s="116">
        <v>2020</v>
      </c>
      <c r="F5485" s="112" t="s">
        <v>11651</v>
      </c>
      <c r="G5485" s="117" t="s">
        <v>16691</v>
      </c>
      <c r="H5485" s="114" t="s">
        <v>6743</v>
      </c>
      <c r="I5485" s="113">
        <f>'22'!M74</f>
        <v>0</v>
      </c>
    </row>
    <row r="5486" spans="2:9" ht="12.75">
      <c r="B5486" s="114" t="str">
        <f>INDEX(SUM!D:D,MATCH(SUM!$F$3,SUM!B:B,0),0)</f>
        <v>P085</v>
      </c>
      <c r="E5486" s="116">
        <v>2020</v>
      </c>
      <c r="F5486" s="112" t="s">
        <v>11652</v>
      </c>
      <c r="G5486" s="117" t="s">
        <v>16692</v>
      </c>
      <c r="H5486" s="114" t="s">
        <v>6743</v>
      </c>
      <c r="I5486" s="113">
        <f>'22'!M75</f>
        <v>0</v>
      </c>
    </row>
    <row r="5487" spans="2:9" ht="12.75">
      <c r="B5487" s="114" t="str">
        <f>INDEX(SUM!D:D,MATCH(SUM!$F$3,SUM!B:B,0),0)</f>
        <v>P085</v>
      </c>
      <c r="E5487" s="116">
        <v>2020</v>
      </c>
      <c r="F5487" s="112" t="s">
        <v>11653</v>
      </c>
      <c r="G5487" s="117" t="s">
        <v>16693</v>
      </c>
      <c r="H5487" s="114" t="s">
        <v>6743</v>
      </c>
      <c r="I5487" s="113">
        <f>'22'!M76</f>
        <v>0</v>
      </c>
    </row>
    <row r="5488" spans="2:9" ht="12.75">
      <c r="B5488" s="114" t="str">
        <f>INDEX(SUM!D:D,MATCH(SUM!$F$3,SUM!B:B,0),0)</f>
        <v>P085</v>
      </c>
      <c r="E5488" s="116">
        <v>2020</v>
      </c>
      <c r="F5488" s="112" t="s">
        <v>11654</v>
      </c>
      <c r="G5488" s="117" t="s">
        <v>16694</v>
      </c>
      <c r="H5488" s="114" t="s">
        <v>6743</v>
      </c>
      <c r="I5488" s="113">
        <f>'22'!M77</f>
        <v>0</v>
      </c>
    </row>
    <row r="5489" spans="2:9" ht="12.75">
      <c r="B5489" s="114" t="str">
        <f>INDEX(SUM!D:D,MATCH(SUM!$F$3,SUM!B:B,0),0)</f>
        <v>P085</v>
      </c>
      <c r="E5489" s="116">
        <v>2020</v>
      </c>
      <c r="F5489" s="112" t="s">
        <v>11655</v>
      </c>
      <c r="G5489" s="117" t="s">
        <v>16695</v>
      </c>
      <c r="H5489" s="114" t="s">
        <v>6743</v>
      </c>
      <c r="I5489" s="113">
        <f>'22'!M78</f>
        <v>0</v>
      </c>
    </row>
    <row r="5490" spans="2:9" ht="12.75">
      <c r="B5490" s="114" t="str">
        <f>INDEX(SUM!D:D,MATCH(SUM!$F$3,SUM!B:B,0),0)</f>
        <v>P085</v>
      </c>
      <c r="E5490" s="116">
        <v>2020</v>
      </c>
      <c r="F5490" s="112" t="s">
        <v>11656</v>
      </c>
      <c r="G5490" s="117" t="s">
        <v>16696</v>
      </c>
      <c r="H5490" s="114" t="s">
        <v>6743</v>
      </c>
      <c r="I5490" s="113">
        <f>'22'!M79</f>
        <v>0</v>
      </c>
    </row>
    <row r="5491" spans="2:9" ht="12.75">
      <c r="B5491" s="114" t="str">
        <f>INDEX(SUM!D:D,MATCH(SUM!$F$3,SUM!B:B,0),0)</f>
        <v>P085</v>
      </c>
      <c r="E5491" s="116">
        <v>2020</v>
      </c>
      <c r="F5491" s="112" t="s">
        <v>11657</v>
      </c>
      <c r="G5491" s="117" t="s">
        <v>16697</v>
      </c>
      <c r="H5491" s="114" t="s">
        <v>6743</v>
      </c>
      <c r="I5491" s="113">
        <f>'22'!M80</f>
        <v>0</v>
      </c>
    </row>
    <row r="5492" spans="2:9" ht="12.75">
      <c r="B5492" s="114" t="str">
        <f>INDEX(SUM!D:D,MATCH(SUM!$F$3,SUM!B:B,0),0)</f>
        <v>P085</v>
      </c>
      <c r="E5492" s="116">
        <v>2020</v>
      </c>
      <c r="F5492" s="112" t="s">
        <v>11658</v>
      </c>
      <c r="G5492" s="117" t="s">
        <v>16698</v>
      </c>
      <c r="H5492" s="114" t="s">
        <v>6743</v>
      </c>
      <c r="I5492" s="113">
        <f>'22'!M81</f>
        <v>0</v>
      </c>
    </row>
    <row r="5493" spans="2:9" ht="12.75">
      <c r="B5493" s="114" t="str">
        <f>INDEX(SUM!D:D,MATCH(SUM!$F$3,SUM!B:B,0),0)</f>
        <v>P085</v>
      </c>
      <c r="E5493" s="116">
        <v>2020</v>
      </c>
      <c r="F5493" s="112" t="s">
        <v>11659</v>
      </c>
      <c r="G5493" s="117" t="s">
        <v>16699</v>
      </c>
      <c r="H5493" s="114" t="s">
        <v>6743</v>
      </c>
      <c r="I5493" s="113">
        <f>'22'!M82</f>
        <v>0</v>
      </c>
    </row>
    <row r="5494" spans="2:9" ht="12.75">
      <c r="B5494" s="114" t="str">
        <f>INDEX(SUM!D:D,MATCH(SUM!$F$3,SUM!B:B,0),0)</f>
        <v>P085</v>
      </c>
      <c r="E5494" s="116">
        <v>2020</v>
      </c>
      <c r="F5494" s="112" t="s">
        <v>11660</v>
      </c>
      <c r="G5494" s="117" t="s">
        <v>16700</v>
      </c>
      <c r="H5494" s="114" t="s">
        <v>6743</v>
      </c>
      <c r="I5494" s="113">
        <f>'22'!M83</f>
        <v>0</v>
      </c>
    </row>
    <row r="5495" spans="2:9" ht="12.75">
      <c r="B5495" s="114" t="str">
        <f>INDEX(SUM!D:D,MATCH(SUM!$F$3,SUM!B:B,0),0)</f>
        <v>P085</v>
      </c>
      <c r="E5495" s="116">
        <v>2020</v>
      </c>
      <c r="F5495" s="112" t="s">
        <v>11661</v>
      </c>
      <c r="G5495" s="117" t="s">
        <v>16701</v>
      </c>
      <c r="H5495" s="114" t="s">
        <v>6743</v>
      </c>
      <c r="I5495" s="113">
        <f>'22'!M84</f>
        <v>0</v>
      </c>
    </row>
    <row r="5496" spans="2:9" ht="12.75">
      <c r="B5496" s="114" t="str">
        <f>INDEX(SUM!D:D,MATCH(SUM!$F$3,SUM!B:B,0),0)</f>
        <v>P085</v>
      </c>
      <c r="E5496" s="116">
        <v>2020</v>
      </c>
      <c r="F5496" s="112" t="s">
        <v>11662</v>
      </c>
      <c r="G5496" s="117" t="s">
        <v>16702</v>
      </c>
      <c r="H5496" s="114" t="s">
        <v>6743</v>
      </c>
      <c r="I5496" s="113">
        <f>'22'!M85</f>
        <v>0</v>
      </c>
    </row>
    <row r="5497" spans="2:9" ht="12.75">
      <c r="B5497" s="114" t="str">
        <f>INDEX(SUM!D:D,MATCH(SUM!$F$3,SUM!B:B,0),0)</f>
        <v>P085</v>
      </c>
      <c r="E5497" s="116">
        <v>2020</v>
      </c>
      <c r="F5497" s="112" t="s">
        <v>11663</v>
      </c>
      <c r="G5497" s="117" t="s">
        <v>16703</v>
      </c>
      <c r="H5497" s="114" t="s">
        <v>6743</v>
      </c>
      <c r="I5497" s="113">
        <f>'22'!M86</f>
        <v>0</v>
      </c>
    </row>
    <row r="5498" spans="2:9" ht="12.75">
      <c r="B5498" s="114" t="str">
        <f>INDEX(SUM!D:D,MATCH(SUM!$F$3,SUM!B:B,0),0)</f>
        <v>P085</v>
      </c>
      <c r="E5498" s="116">
        <v>2020</v>
      </c>
      <c r="F5498" s="112" t="s">
        <v>11664</v>
      </c>
      <c r="G5498" s="117" t="s">
        <v>16704</v>
      </c>
      <c r="H5498" s="114" t="s">
        <v>6743</v>
      </c>
      <c r="I5498" s="113">
        <f>'22'!M87</f>
        <v>0</v>
      </c>
    </row>
    <row r="5499" spans="2:9" ht="12.75">
      <c r="B5499" s="114" t="str">
        <f>INDEX(SUM!D:D,MATCH(SUM!$F$3,SUM!B:B,0),0)</f>
        <v>P085</v>
      </c>
      <c r="E5499" s="116">
        <v>2020</v>
      </c>
      <c r="F5499" s="112" t="s">
        <v>11665</v>
      </c>
      <c r="G5499" s="117" t="s">
        <v>16705</v>
      </c>
      <c r="H5499" s="114" t="s">
        <v>6743</v>
      </c>
      <c r="I5499" s="113">
        <f>'22'!M88</f>
        <v>0</v>
      </c>
    </row>
    <row r="5500" spans="2:9" ht="12.75">
      <c r="B5500" s="114" t="str">
        <f>INDEX(SUM!D:D,MATCH(SUM!$F$3,SUM!B:B,0),0)</f>
        <v>P085</v>
      </c>
      <c r="E5500" s="116">
        <v>2020</v>
      </c>
      <c r="F5500" s="112" t="s">
        <v>11666</v>
      </c>
      <c r="G5500" s="117" t="s">
        <v>16706</v>
      </c>
      <c r="H5500" s="114" t="s">
        <v>6743</v>
      </c>
      <c r="I5500" s="113">
        <f>'22'!M89</f>
        <v>0</v>
      </c>
    </row>
    <row r="5501" spans="2:9" ht="12.75">
      <c r="B5501" s="114" t="str">
        <f>INDEX(SUM!D:D,MATCH(SUM!$F$3,SUM!B:B,0),0)</f>
        <v>P085</v>
      </c>
      <c r="E5501" s="116">
        <v>2020</v>
      </c>
      <c r="F5501" s="112" t="s">
        <v>11667</v>
      </c>
      <c r="G5501" s="117" t="s">
        <v>16707</v>
      </c>
      <c r="H5501" s="114" t="s">
        <v>6743</v>
      </c>
      <c r="I5501" s="113">
        <f>'22'!M90</f>
        <v>0</v>
      </c>
    </row>
    <row r="5502" spans="2:9" ht="12.75">
      <c r="B5502" s="114" t="str">
        <f>INDEX(SUM!D:D,MATCH(SUM!$F$3,SUM!B:B,0),0)</f>
        <v>P085</v>
      </c>
      <c r="E5502" s="116">
        <v>2020</v>
      </c>
      <c r="F5502" s="112" t="s">
        <v>11668</v>
      </c>
      <c r="G5502" s="117" t="s">
        <v>16708</v>
      </c>
      <c r="H5502" s="114" t="s">
        <v>6743</v>
      </c>
      <c r="I5502" s="113">
        <f>'22'!M91</f>
        <v>0</v>
      </c>
    </row>
    <row r="5503" spans="2:9" ht="12.75">
      <c r="B5503" s="114" t="str">
        <f>INDEX(SUM!D:D,MATCH(SUM!$F$3,SUM!B:B,0),0)</f>
        <v>P085</v>
      </c>
      <c r="E5503" s="116">
        <v>2020</v>
      </c>
      <c r="F5503" s="112" t="s">
        <v>11669</v>
      </c>
      <c r="G5503" s="117" t="s">
        <v>16709</v>
      </c>
      <c r="H5503" s="114" t="s">
        <v>6743</v>
      </c>
      <c r="I5503" s="113">
        <f>'22'!M92</f>
        <v>0</v>
      </c>
    </row>
    <row r="5504" spans="2:9" ht="12.75">
      <c r="B5504" s="114" t="str">
        <f>INDEX(SUM!D:D,MATCH(SUM!$F$3,SUM!B:B,0),0)</f>
        <v>P085</v>
      </c>
      <c r="E5504" s="116">
        <v>2020</v>
      </c>
      <c r="F5504" s="112" t="s">
        <v>11670</v>
      </c>
      <c r="G5504" s="117" t="s">
        <v>16710</v>
      </c>
      <c r="H5504" s="114" t="s">
        <v>6743</v>
      </c>
      <c r="I5504" s="113">
        <f>'22'!M93</f>
        <v>0</v>
      </c>
    </row>
    <row r="5505" spans="2:9" ht="12.75">
      <c r="B5505" s="114" t="str">
        <f>INDEX(SUM!D:D,MATCH(SUM!$F$3,SUM!B:B,0),0)</f>
        <v>P085</v>
      </c>
      <c r="E5505" s="116">
        <v>2020</v>
      </c>
      <c r="F5505" s="112" t="s">
        <v>11671</v>
      </c>
      <c r="G5505" s="117" t="s">
        <v>16711</v>
      </c>
      <c r="H5505" s="114" t="s">
        <v>6743</v>
      </c>
      <c r="I5505" s="113">
        <f>'22'!M94</f>
        <v>0</v>
      </c>
    </row>
    <row r="5506" spans="2:9" ht="12.75">
      <c r="B5506" s="114" t="str">
        <f>INDEX(SUM!D:D,MATCH(SUM!$F$3,SUM!B:B,0),0)</f>
        <v>P085</v>
      </c>
      <c r="E5506" s="116">
        <v>2020</v>
      </c>
      <c r="F5506" s="112" t="s">
        <v>11672</v>
      </c>
      <c r="G5506" s="117" t="s">
        <v>16712</v>
      </c>
      <c r="H5506" s="114" t="s">
        <v>6743</v>
      </c>
      <c r="I5506" s="113">
        <f>'22'!M95</f>
        <v>0</v>
      </c>
    </row>
    <row r="5507" spans="2:9" ht="12.75">
      <c r="B5507" s="114" t="str">
        <f>INDEX(SUM!D:D,MATCH(SUM!$F$3,SUM!B:B,0),0)</f>
        <v>P085</v>
      </c>
      <c r="E5507" s="116">
        <v>2020</v>
      </c>
      <c r="F5507" s="112" t="s">
        <v>11673</v>
      </c>
      <c r="G5507" s="117" t="s">
        <v>16713</v>
      </c>
      <c r="H5507" s="114" t="s">
        <v>6743</v>
      </c>
      <c r="I5507" s="113">
        <f>'22'!M96</f>
        <v>0</v>
      </c>
    </row>
    <row r="5508" spans="2:9" ht="12.75">
      <c r="B5508" s="114" t="str">
        <f>INDEX(SUM!D:D,MATCH(SUM!$F$3,SUM!B:B,0),0)</f>
        <v>P085</v>
      </c>
      <c r="E5508" s="116">
        <v>2020</v>
      </c>
      <c r="F5508" s="112" t="s">
        <v>11674</v>
      </c>
      <c r="G5508" s="117" t="s">
        <v>16714</v>
      </c>
      <c r="H5508" s="114" t="s">
        <v>6743</v>
      </c>
      <c r="I5508" s="113">
        <f>'22'!M97</f>
        <v>0</v>
      </c>
    </row>
    <row r="5509" spans="2:9" ht="12.75">
      <c r="B5509" s="114" t="str">
        <f>INDEX(SUM!D:D,MATCH(SUM!$F$3,SUM!B:B,0),0)</f>
        <v>P085</v>
      </c>
      <c r="E5509" s="116">
        <v>2020</v>
      </c>
      <c r="F5509" s="112" t="s">
        <v>11675</v>
      </c>
      <c r="G5509" s="117" t="s">
        <v>16715</v>
      </c>
      <c r="H5509" s="114" t="s">
        <v>6743</v>
      </c>
      <c r="I5509" s="113">
        <f>'22'!M98</f>
        <v>0</v>
      </c>
    </row>
    <row r="5510" spans="2:9" ht="12.75">
      <c r="B5510" s="114" t="str">
        <f>INDEX(SUM!D:D,MATCH(SUM!$F$3,SUM!B:B,0),0)</f>
        <v>P085</v>
      </c>
      <c r="E5510" s="116">
        <v>2020</v>
      </c>
      <c r="F5510" s="112" t="s">
        <v>11676</v>
      </c>
      <c r="G5510" s="117" t="s">
        <v>16716</v>
      </c>
      <c r="H5510" s="114" t="s">
        <v>6743</v>
      </c>
      <c r="I5510" s="113">
        <f>'22'!M99</f>
        <v>0</v>
      </c>
    </row>
    <row r="5511" spans="2:9" ht="12.75">
      <c r="B5511" s="114" t="str">
        <f>INDEX(SUM!D:D,MATCH(SUM!$F$3,SUM!B:B,0),0)</f>
        <v>P085</v>
      </c>
      <c r="E5511" s="116">
        <v>2020</v>
      </c>
      <c r="F5511" s="112" t="s">
        <v>11677</v>
      </c>
      <c r="G5511" s="117" t="s">
        <v>16717</v>
      </c>
      <c r="H5511" s="114" t="s">
        <v>6743</v>
      </c>
      <c r="I5511" s="113">
        <f>'22'!M100</f>
        <v>0</v>
      </c>
    </row>
    <row r="5512" spans="2:9" ht="12.75">
      <c r="B5512" s="114" t="str">
        <f>INDEX(SUM!D:D,MATCH(SUM!$F$3,SUM!B:B,0),0)</f>
        <v>P085</v>
      </c>
      <c r="E5512" s="116">
        <v>2020</v>
      </c>
      <c r="F5512" s="112" t="s">
        <v>11678</v>
      </c>
      <c r="G5512" s="117" t="s">
        <v>16718</v>
      </c>
      <c r="H5512" s="114" t="s">
        <v>6744</v>
      </c>
      <c r="I5512" s="113">
        <f>'22'!N11</f>
        <v>11</v>
      </c>
    </row>
    <row r="5513" spans="2:9" ht="12.75">
      <c r="B5513" s="114" t="str">
        <f>INDEX(SUM!D:D,MATCH(SUM!$F$3,SUM!B:B,0),0)</f>
        <v>P085</v>
      </c>
      <c r="E5513" s="116">
        <v>2020</v>
      </c>
      <c r="F5513" s="112" t="s">
        <v>11679</v>
      </c>
      <c r="G5513" s="117" t="s">
        <v>16719</v>
      </c>
      <c r="H5513" s="114" t="s">
        <v>6744</v>
      </c>
      <c r="I5513" s="113">
        <f>'22'!N12</f>
        <v>1</v>
      </c>
    </row>
    <row r="5514" spans="2:9" ht="12.75">
      <c r="B5514" s="114" t="str">
        <f>INDEX(SUM!D:D,MATCH(SUM!$F$3,SUM!B:B,0),0)</f>
        <v>P085</v>
      </c>
      <c r="E5514" s="116">
        <v>2020</v>
      </c>
      <c r="F5514" s="112" t="s">
        <v>11680</v>
      </c>
      <c r="G5514" s="117" t="s">
        <v>16720</v>
      </c>
      <c r="H5514" s="114" t="s">
        <v>6744</v>
      </c>
      <c r="I5514" s="113">
        <f>'22'!N13</f>
        <v>4</v>
      </c>
    </row>
    <row r="5515" spans="2:9" ht="12.75">
      <c r="B5515" s="114" t="str">
        <f>INDEX(SUM!D:D,MATCH(SUM!$F$3,SUM!B:B,0),0)</f>
        <v>P085</v>
      </c>
      <c r="E5515" s="116">
        <v>2020</v>
      </c>
      <c r="F5515" s="112" t="s">
        <v>11681</v>
      </c>
      <c r="G5515" s="117" t="s">
        <v>16721</v>
      </c>
      <c r="H5515" s="114" t="s">
        <v>6744</v>
      </c>
      <c r="I5515" s="113">
        <f>'22'!N14</f>
        <v>8</v>
      </c>
    </row>
    <row r="5516" spans="2:9" ht="12.75">
      <c r="B5516" s="114" t="str">
        <f>INDEX(SUM!D:D,MATCH(SUM!$F$3,SUM!B:B,0),0)</f>
        <v>P085</v>
      </c>
      <c r="E5516" s="116">
        <v>2020</v>
      </c>
      <c r="F5516" s="112" t="s">
        <v>11682</v>
      </c>
      <c r="G5516" s="117" t="s">
        <v>16722</v>
      </c>
      <c r="H5516" s="114" t="s">
        <v>6744</v>
      </c>
      <c r="I5516" s="113">
        <f>'22'!N15</f>
        <v>0</v>
      </c>
    </row>
    <row r="5517" spans="2:9" ht="12.75">
      <c r="B5517" s="114" t="str">
        <f>INDEX(SUM!D:D,MATCH(SUM!$F$3,SUM!B:B,0),0)</f>
        <v>P085</v>
      </c>
      <c r="E5517" s="116">
        <v>2020</v>
      </c>
      <c r="F5517" s="112" t="s">
        <v>11683</v>
      </c>
      <c r="G5517" s="117" t="s">
        <v>16723</v>
      </c>
      <c r="H5517" s="114" t="s">
        <v>6744</v>
      </c>
      <c r="I5517" s="113">
        <f>'22'!N16</f>
        <v>1</v>
      </c>
    </row>
    <row r="5518" spans="2:9" ht="12.75">
      <c r="B5518" s="114" t="str">
        <f>INDEX(SUM!D:D,MATCH(SUM!$F$3,SUM!B:B,0),0)</f>
        <v>P085</v>
      </c>
      <c r="E5518" s="116">
        <v>2020</v>
      </c>
      <c r="F5518" s="112" t="s">
        <v>11684</v>
      </c>
      <c r="G5518" s="117" t="s">
        <v>16724</v>
      </c>
      <c r="H5518" s="114" t="s">
        <v>6744</v>
      </c>
      <c r="I5518" s="113">
        <f>'22'!N17</f>
        <v>0</v>
      </c>
    </row>
    <row r="5519" spans="2:9" ht="12.75">
      <c r="B5519" s="114" t="str">
        <f>INDEX(SUM!D:D,MATCH(SUM!$F$3,SUM!B:B,0),0)</f>
        <v>P085</v>
      </c>
      <c r="E5519" s="116">
        <v>2020</v>
      </c>
      <c r="F5519" s="112" t="s">
        <v>11685</v>
      </c>
      <c r="G5519" s="117" t="s">
        <v>16725</v>
      </c>
      <c r="H5519" s="114" t="s">
        <v>6744</v>
      </c>
      <c r="I5519" s="113">
        <f>'22'!N18</f>
        <v>0</v>
      </c>
    </row>
    <row r="5520" spans="2:9" ht="12.75">
      <c r="B5520" s="114" t="str">
        <f>INDEX(SUM!D:D,MATCH(SUM!$F$3,SUM!B:B,0),0)</f>
        <v>P085</v>
      </c>
      <c r="E5520" s="116">
        <v>2020</v>
      </c>
      <c r="F5520" s="112" t="s">
        <v>11686</v>
      </c>
      <c r="G5520" s="117" t="s">
        <v>16726</v>
      </c>
      <c r="H5520" s="114" t="s">
        <v>6744</v>
      </c>
      <c r="I5520" s="113">
        <f>'22'!N19</f>
        <v>0</v>
      </c>
    </row>
    <row r="5521" spans="2:9" ht="12.75">
      <c r="B5521" s="114" t="str">
        <f>INDEX(SUM!D:D,MATCH(SUM!$F$3,SUM!B:B,0),0)</f>
        <v>P085</v>
      </c>
      <c r="E5521" s="116">
        <v>2020</v>
      </c>
      <c r="F5521" s="112" t="s">
        <v>11687</v>
      </c>
      <c r="G5521" s="117" t="s">
        <v>16727</v>
      </c>
      <c r="H5521" s="114" t="s">
        <v>6744</v>
      </c>
      <c r="I5521" s="113">
        <f>'22'!N20</f>
        <v>0</v>
      </c>
    </row>
    <row r="5522" spans="2:9" ht="12.75">
      <c r="B5522" s="114" t="str">
        <f>INDEX(SUM!D:D,MATCH(SUM!$F$3,SUM!B:B,0),0)</f>
        <v>P085</v>
      </c>
      <c r="E5522" s="116">
        <v>2020</v>
      </c>
      <c r="F5522" s="112" t="s">
        <v>11688</v>
      </c>
      <c r="G5522" s="117" t="s">
        <v>16728</v>
      </c>
      <c r="H5522" s="114" t="s">
        <v>6744</v>
      </c>
      <c r="I5522" s="113">
        <f>'22'!N21</f>
        <v>2</v>
      </c>
    </row>
    <row r="5523" spans="2:9" ht="12.75">
      <c r="B5523" s="114" t="str">
        <f>INDEX(SUM!D:D,MATCH(SUM!$F$3,SUM!B:B,0),0)</f>
        <v>P085</v>
      </c>
      <c r="E5523" s="116">
        <v>2020</v>
      </c>
      <c r="F5523" s="112" t="s">
        <v>11689</v>
      </c>
      <c r="G5523" s="117" t="s">
        <v>16729</v>
      </c>
      <c r="H5523" s="114" t="s">
        <v>6744</v>
      </c>
      <c r="I5523" s="113">
        <f>'22'!N22</f>
        <v>2</v>
      </c>
    </row>
    <row r="5524" spans="2:9" ht="12.75">
      <c r="B5524" s="114" t="str">
        <f>INDEX(SUM!D:D,MATCH(SUM!$F$3,SUM!B:B,0),0)</f>
        <v>P085</v>
      </c>
      <c r="E5524" s="116">
        <v>2020</v>
      </c>
      <c r="F5524" s="112" t="s">
        <v>11690</v>
      </c>
      <c r="G5524" s="117" t="s">
        <v>16730</v>
      </c>
      <c r="H5524" s="114" t="s">
        <v>6744</v>
      </c>
      <c r="I5524" s="113">
        <f>'22'!N23</f>
        <v>0</v>
      </c>
    </row>
    <row r="5525" spans="2:9" ht="12.75">
      <c r="B5525" s="114" t="str">
        <f>INDEX(SUM!D:D,MATCH(SUM!$F$3,SUM!B:B,0),0)</f>
        <v>P085</v>
      </c>
      <c r="E5525" s="116">
        <v>2020</v>
      </c>
      <c r="F5525" s="112" t="s">
        <v>11691</v>
      </c>
      <c r="G5525" s="117" t="s">
        <v>16731</v>
      </c>
      <c r="H5525" s="114" t="s">
        <v>6744</v>
      </c>
      <c r="I5525" s="113">
        <f>'22'!N24</f>
        <v>0</v>
      </c>
    </row>
    <row r="5526" spans="2:9" ht="12.75">
      <c r="B5526" s="114" t="str">
        <f>INDEX(SUM!D:D,MATCH(SUM!$F$3,SUM!B:B,0),0)</f>
        <v>P085</v>
      </c>
      <c r="E5526" s="116">
        <v>2020</v>
      </c>
      <c r="F5526" s="112" t="s">
        <v>11692</v>
      </c>
      <c r="G5526" s="117" t="s">
        <v>16732</v>
      </c>
      <c r="H5526" s="114" t="s">
        <v>6744</v>
      </c>
      <c r="I5526" s="113">
        <f>'22'!N25</f>
        <v>0</v>
      </c>
    </row>
    <row r="5527" spans="2:9" ht="12.75">
      <c r="B5527" s="114" t="str">
        <f>INDEX(SUM!D:D,MATCH(SUM!$F$3,SUM!B:B,0),0)</f>
        <v>P085</v>
      </c>
      <c r="E5527" s="116">
        <v>2020</v>
      </c>
      <c r="F5527" s="112" t="s">
        <v>11693</v>
      </c>
      <c r="G5527" s="117" t="s">
        <v>16733</v>
      </c>
      <c r="H5527" s="114" t="s">
        <v>6744</v>
      </c>
      <c r="I5527" s="113">
        <f>'22'!N26</f>
        <v>0</v>
      </c>
    </row>
    <row r="5528" spans="2:9" ht="12.75">
      <c r="B5528" s="114" t="str">
        <f>INDEX(SUM!D:D,MATCH(SUM!$F$3,SUM!B:B,0),0)</f>
        <v>P085</v>
      </c>
      <c r="E5528" s="116">
        <v>2020</v>
      </c>
      <c r="F5528" s="112" t="s">
        <v>11694</v>
      </c>
      <c r="G5528" s="117" t="s">
        <v>16734</v>
      </c>
      <c r="H5528" s="114" t="s">
        <v>6744</v>
      </c>
      <c r="I5528" s="113">
        <f>'22'!N27</f>
        <v>0</v>
      </c>
    </row>
    <row r="5529" spans="2:9" ht="12.75">
      <c r="B5529" s="114" t="str">
        <f>INDEX(SUM!D:D,MATCH(SUM!$F$3,SUM!B:B,0),0)</f>
        <v>P085</v>
      </c>
      <c r="E5529" s="116">
        <v>2020</v>
      </c>
      <c r="F5529" s="112" t="s">
        <v>11695</v>
      </c>
      <c r="G5529" s="117" t="s">
        <v>16735</v>
      </c>
      <c r="H5529" s="114" t="s">
        <v>6744</v>
      </c>
      <c r="I5529" s="113">
        <f>'22'!N28</f>
        <v>0</v>
      </c>
    </row>
    <row r="5530" spans="2:9" ht="12.75">
      <c r="B5530" s="114" t="str">
        <f>INDEX(SUM!D:D,MATCH(SUM!$F$3,SUM!B:B,0),0)</f>
        <v>P085</v>
      </c>
      <c r="E5530" s="116">
        <v>2020</v>
      </c>
      <c r="F5530" s="112" t="s">
        <v>11696</v>
      </c>
      <c r="G5530" s="117" t="s">
        <v>16736</v>
      </c>
      <c r="H5530" s="114" t="s">
        <v>6744</v>
      </c>
      <c r="I5530" s="113">
        <f>'22'!N29</f>
        <v>0</v>
      </c>
    </row>
    <row r="5531" spans="2:9" ht="12.75">
      <c r="B5531" s="114" t="str">
        <f>INDEX(SUM!D:D,MATCH(SUM!$F$3,SUM!B:B,0),0)</f>
        <v>P085</v>
      </c>
      <c r="E5531" s="116">
        <v>2020</v>
      </c>
      <c r="F5531" s="112" t="s">
        <v>11697</v>
      </c>
      <c r="G5531" s="117" t="s">
        <v>16737</v>
      </c>
      <c r="H5531" s="114" t="s">
        <v>6744</v>
      </c>
      <c r="I5531" s="113">
        <f>'22'!N30</f>
        <v>0</v>
      </c>
    </row>
    <row r="5532" spans="2:9" ht="12.75">
      <c r="B5532" s="114" t="str">
        <f>INDEX(SUM!D:D,MATCH(SUM!$F$3,SUM!B:B,0),0)</f>
        <v>P085</v>
      </c>
      <c r="E5532" s="116">
        <v>2020</v>
      </c>
      <c r="F5532" s="112" t="s">
        <v>11698</v>
      </c>
      <c r="G5532" s="117" t="s">
        <v>16738</v>
      </c>
      <c r="H5532" s="114" t="s">
        <v>6744</v>
      </c>
      <c r="I5532" s="113">
        <f>'22'!N31</f>
        <v>0</v>
      </c>
    </row>
    <row r="5533" spans="2:9" ht="12.75">
      <c r="B5533" s="114" t="str">
        <f>INDEX(SUM!D:D,MATCH(SUM!$F$3,SUM!B:B,0),0)</f>
        <v>P085</v>
      </c>
      <c r="E5533" s="116">
        <v>2020</v>
      </c>
      <c r="F5533" s="112" t="s">
        <v>11699</v>
      </c>
      <c r="G5533" s="117" t="s">
        <v>16739</v>
      </c>
      <c r="H5533" s="114" t="s">
        <v>6744</v>
      </c>
      <c r="I5533" s="113">
        <f>'22'!N32</f>
        <v>0</v>
      </c>
    </row>
    <row r="5534" spans="2:9" ht="12.75">
      <c r="B5534" s="114" t="str">
        <f>INDEX(SUM!D:D,MATCH(SUM!$F$3,SUM!B:B,0),0)</f>
        <v>P085</v>
      </c>
      <c r="E5534" s="116">
        <v>2020</v>
      </c>
      <c r="F5534" s="112" t="s">
        <v>11700</v>
      </c>
      <c r="G5534" s="117" t="s">
        <v>16740</v>
      </c>
      <c r="H5534" s="114" t="s">
        <v>6744</v>
      </c>
      <c r="I5534" s="113">
        <f>'22'!N33</f>
        <v>0</v>
      </c>
    </row>
    <row r="5535" spans="2:9" ht="12.75">
      <c r="B5535" s="114" t="str">
        <f>INDEX(SUM!D:D,MATCH(SUM!$F$3,SUM!B:B,0),0)</f>
        <v>P085</v>
      </c>
      <c r="E5535" s="116">
        <v>2020</v>
      </c>
      <c r="F5535" s="112" t="s">
        <v>11701</v>
      </c>
      <c r="G5535" s="117" t="s">
        <v>16741</v>
      </c>
      <c r="H5535" s="114" t="s">
        <v>6744</v>
      </c>
      <c r="I5535" s="113">
        <f>'22'!N34</f>
        <v>0</v>
      </c>
    </row>
    <row r="5536" spans="2:9" ht="12.75">
      <c r="B5536" s="114" t="str">
        <f>INDEX(SUM!D:D,MATCH(SUM!$F$3,SUM!B:B,0),0)</f>
        <v>P085</v>
      </c>
      <c r="E5536" s="116">
        <v>2020</v>
      </c>
      <c r="F5536" s="112" t="s">
        <v>11702</v>
      </c>
      <c r="G5536" s="117" t="s">
        <v>16742</v>
      </c>
      <c r="H5536" s="114" t="s">
        <v>6744</v>
      </c>
      <c r="I5536" s="113">
        <f>'22'!N35</f>
        <v>0</v>
      </c>
    </row>
    <row r="5537" spans="2:9" ht="12.75">
      <c r="B5537" s="114" t="str">
        <f>INDEX(SUM!D:D,MATCH(SUM!$F$3,SUM!B:B,0),0)</f>
        <v>P085</v>
      </c>
      <c r="E5537" s="116">
        <v>2020</v>
      </c>
      <c r="F5537" s="112" t="s">
        <v>11703</v>
      </c>
      <c r="G5537" s="117" t="s">
        <v>16743</v>
      </c>
      <c r="H5537" s="114" t="s">
        <v>6744</v>
      </c>
      <c r="I5537" s="113">
        <f>'22'!N36</f>
        <v>0</v>
      </c>
    </row>
    <row r="5538" spans="2:9" ht="12.75">
      <c r="B5538" s="114" t="str">
        <f>INDEX(SUM!D:D,MATCH(SUM!$F$3,SUM!B:B,0),0)</f>
        <v>P085</v>
      </c>
      <c r="E5538" s="116">
        <v>2020</v>
      </c>
      <c r="F5538" s="112" t="s">
        <v>11704</v>
      </c>
      <c r="G5538" s="117" t="s">
        <v>16744</v>
      </c>
      <c r="H5538" s="114" t="s">
        <v>6744</v>
      </c>
      <c r="I5538" s="113">
        <f>'22'!N37</f>
        <v>0</v>
      </c>
    </row>
    <row r="5539" spans="2:9" ht="12.75">
      <c r="B5539" s="114" t="str">
        <f>INDEX(SUM!D:D,MATCH(SUM!$F$3,SUM!B:B,0),0)</f>
        <v>P085</v>
      </c>
      <c r="E5539" s="116">
        <v>2020</v>
      </c>
      <c r="F5539" s="112" t="s">
        <v>11705</v>
      </c>
      <c r="G5539" s="117" t="s">
        <v>16745</v>
      </c>
      <c r="H5539" s="114" t="s">
        <v>6744</v>
      </c>
      <c r="I5539" s="113">
        <f>'22'!N38</f>
        <v>0</v>
      </c>
    </row>
    <row r="5540" spans="2:9" ht="12.75">
      <c r="B5540" s="114" t="str">
        <f>INDEX(SUM!D:D,MATCH(SUM!$F$3,SUM!B:B,0),0)</f>
        <v>P085</v>
      </c>
      <c r="E5540" s="116">
        <v>2020</v>
      </c>
      <c r="F5540" s="112" t="s">
        <v>11706</v>
      </c>
      <c r="G5540" s="117" t="s">
        <v>16746</v>
      </c>
      <c r="H5540" s="114" t="s">
        <v>6744</v>
      </c>
      <c r="I5540" s="113">
        <f>'22'!N39</f>
        <v>0</v>
      </c>
    </row>
    <row r="5541" spans="2:9" ht="12.75">
      <c r="B5541" s="114" t="str">
        <f>INDEX(SUM!D:D,MATCH(SUM!$F$3,SUM!B:B,0),0)</f>
        <v>P085</v>
      </c>
      <c r="E5541" s="116">
        <v>2020</v>
      </c>
      <c r="F5541" s="112" t="s">
        <v>11707</v>
      </c>
      <c r="G5541" s="117" t="s">
        <v>16747</v>
      </c>
      <c r="H5541" s="114" t="s">
        <v>6744</v>
      </c>
      <c r="I5541" s="113">
        <f>'22'!N40</f>
        <v>0</v>
      </c>
    </row>
    <row r="5542" spans="2:9" ht="12.75">
      <c r="B5542" s="114" t="str">
        <f>INDEX(SUM!D:D,MATCH(SUM!$F$3,SUM!B:B,0),0)</f>
        <v>P085</v>
      </c>
      <c r="E5542" s="116">
        <v>2020</v>
      </c>
      <c r="F5542" s="112" t="s">
        <v>11708</v>
      </c>
      <c r="G5542" s="117" t="s">
        <v>16748</v>
      </c>
      <c r="H5542" s="114" t="s">
        <v>6744</v>
      </c>
      <c r="I5542" s="113">
        <f>'22'!N41</f>
        <v>0</v>
      </c>
    </row>
    <row r="5543" spans="2:9" ht="12.75">
      <c r="B5543" s="114" t="str">
        <f>INDEX(SUM!D:D,MATCH(SUM!$F$3,SUM!B:B,0),0)</f>
        <v>P085</v>
      </c>
      <c r="E5543" s="116">
        <v>2020</v>
      </c>
      <c r="F5543" s="112" t="s">
        <v>11709</v>
      </c>
      <c r="G5543" s="117" t="s">
        <v>16749</v>
      </c>
      <c r="H5543" s="114" t="s">
        <v>6744</v>
      </c>
      <c r="I5543" s="113">
        <f>'22'!N42</f>
        <v>0</v>
      </c>
    </row>
    <row r="5544" spans="2:9" ht="12.75">
      <c r="B5544" s="114" t="str">
        <f>INDEX(SUM!D:D,MATCH(SUM!$F$3,SUM!B:B,0),0)</f>
        <v>P085</v>
      </c>
      <c r="E5544" s="116">
        <v>2020</v>
      </c>
      <c r="F5544" s="112" t="s">
        <v>11710</v>
      </c>
      <c r="G5544" s="117" t="s">
        <v>16750</v>
      </c>
      <c r="H5544" s="114" t="s">
        <v>6744</v>
      </c>
      <c r="I5544" s="113">
        <f>'22'!N43</f>
        <v>0</v>
      </c>
    </row>
    <row r="5545" spans="2:9" ht="12.75">
      <c r="B5545" s="114" t="str">
        <f>INDEX(SUM!D:D,MATCH(SUM!$F$3,SUM!B:B,0),0)</f>
        <v>P085</v>
      </c>
      <c r="E5545" s="116">
        <v>2020</v>
      </c>
      <c r="F5545" s="112" t="s">
        <v>11711</v>
      </c>
      <c r="G5545" s="117" t="s">
        <v>16751</v>
      </c>
      <c r="H5545" s="114" t="s">
        <v>6744</v>
      </c>
      <c r="I5545" s="113">
        <f>'22'!N44</f>
        <v>0</v>
      </c>
    </row>
    <row r="5546" spans="2:9" ht="12.75">
      <c r="B5546" s="114" t="str">
        <f>INDEX(SUM!D:D,MATCH(SUM!$F$3,SUM!B:B,0),0)</f>
        <v>P085</v>
      </c>
      <c r="E5546" s="116">
        <v>2020</v>
      </c>
      <c r="F5546" s="112" t="s">
        <v>11712</v>
      </c>
      <c r="G5546" s="117" t="s">
        <v>16752</v>
      </c>
      <c r="H5546" s="114" t="s">
        <v>6744</v>
      </c>
      <c r="I5546" s="113">
        <f>'22'!N45</f>
        <v>0</v>
      </c>
    </row>
    <row r="5547" spans="2:9" ht="12.75">
      <c r="B5547" s="114" t="str">
        <f>INDEX(SUM!D:D,MATCH(SUM!$F$3,SUM!B:B,0),0)</f>
        <v>P085</v>
      </c>
      <c r="E5547" s="116">
        <v>2020</v>
      </c>
      <c r="F5547" s="112" t="s">
        <v>11713</v>
      </c>
      <c r="G5547" s="117" t="s">
        <v>16753</v>
      </c>
      <c r="H5547" s="114" t="s">
        <v>6744</v>
      </c>
      <c r="I5547" s="113">
        <f>'22'!N46</f>
        <v>0</v>
      </c>
    </row>
    <row r="5548" spans="2:9" ht="12.75">
      <c r="B5548" s="114" t="str">
        <f>INDEX(SUM!D:D,MATCH(SUM!$F$3,SUM!B:B,0),0)</f>
        <v>P085</v>
      </c>
      <c r="E5548" s="116">
        <v>2020</v>
      </c>
      <c r="F5548" s="112" t="s">
        <v>11714</v>
      </c>
      <c r="G5548" s="117" t="s">
        <v>16754</v>
      </c>
      <c r="H5548" s="114" t="s">
        <v>6744</v>
      </c>
      <c r="I5548" s="113">
        <f>'22'!N47</f>
        <v>0</v>
      </c>
    </row>
    <row r="5549" spans="2:9" ht="12.75">
      <c r="B5549" s="114" t="str">
        <f>INDEX(SUM!D:D,MATCH(SUM!$F$3,SUM!B:B,0),0)</f>
        <v>P085</v>
      </c>
      <c r="E5549" s="116">
        <v>2020</v>
      </c>
      <c r="F5549" s="112" t="s">
        <v>11715</v>
      </c>
      <c r="G5549" s="117" t="s">
        <v>16755</v>
      </c>
      <c r="H5549" s="114" t="s">
        <v>6744</v>
      </c>
      <c r="I5549" s="113">
        <f>'22'!N48</f>
        <v>0</v>
      </c>
    </row>
    <row r="5550" spans="2:9" ht="12.75">
      <c r="B5550" s="114" t="str">
        <f>INDEX(SUM!D:D,MATCH(SUM!$F$3,SUM!B:B,0),0)</f>
        <v>P085</v>
      </c>
      <c r="E5550" s="116">
        <v>2020</v>
      </c>
      <c r="F5550" s="112" t="s">
        <v>11716</v>
      </c>
      <c r="G5550" s="117" t="s">
        <v>16756</v>
      </c>
      <c r="H5550" s="114" t="s">
        <v>6744</v>
      </c>
      <c r="I5550" s="113">
        <f>'22'!N49</f>
        <v>0</v>
      </c>
    </row>
    <row r="5551" spans="2:9" ht="12.75">
      <c r="B5551" s="114" t="str">
        <f>INDEX(SUM!D:D,MATCH(SUM!$F$3,SUM!B:B,0),0)</f>
        <v>P085</v>
      </c>
      <c r="E5551" s="116">
        <v>2020</v>
      </c>
      <c r="F5551" s="112" t="s">
        <v>11717</v>
      </c>
      <c r="G5551" s="117" t="s">
        <v>16757</v>
      </c>
      <c r="H5551" s="114" t="s">
        <v>6744</v>
      </c>
      <c r="I5551" s="113">
        <f>'22'!N50</f>
        <v>0</v>
      </c>
    </row>
    <row r="5552" spans="2:9" ht="12.75">
      <c r="B5552" s="114" t="str">
        <f>INDEX(SUM!D:D,MATCH(SUM!$F$3,SUM!B:B,0),0)</f>
        <v>P085</v>
      </c>
      <c r="E5552" s="116">
        <v>2020</v>
      </c>
      <c r="F5552" s="112" t="s">
        <v>11718</v>
      </c>
      <c r="G5552" s="117" t="s">
        <v>16758</v>
      </c>
      <c r="H5552" s="114" t="s">
        <v>6744</v>
      </c>
      <c r="I5552" s="113">
        <f>'22'!N51</f>
        <v>0</v>
      </c>
    </row>
    <row r="5553" spans="2:9" ht="12.75">
      <c r="B5553" s="114" t="str">
        <f>INDEX(SUM!D:D,MATCH(SUM!$F$3,SUM!B:B,0),0)</f>
        <v>P085</v>
      </c>
      <c r="E5553" s="116">
        <v>2020</v>
      </c>
      <c r="F5553" s="112" t="s">
        <v>11719</v>
      </c>
      <c r="G5553" s="117" t="s">
        <v>16759</v>
      </c>
      <c r="H5553" s="114" t="s">
        <v>6744</v>
      </c>
      <c r="I5553" s="113">
        <f>'22'!N52</f>
        <v>0</v>
      </c>
    </row>
    <row r="5554" spans="2:9" ht="12.75">
      <c r="B5554" s="114" t="str">
        <f>INDEX(SUM!D:D,MATCH(SUM!$F$3,SUM!B:B,0),0)</f>
        <v>P085</v>
      </c>
      <c r="E5554" s="116">
        <v>2020</v>
      </c>
      <c r="F5554" s="112" t="s">
        <v>11720</v>
      </c>
      <c r="G5554" s="117" t="s">
        <v>16760</v>
      </c>
      <c r="H5554" s="114" t="s">
        <v>6744</v>
      </c>
      <c r="I5554" s="113">
        <f>'22'!N53</f>
        <v>0</v>
      </c>
    </row>
    <row r="5555" spans="2:9" ht="12.75">
      <c r="B5555" s="114" t="str">
        <f>INDEX(SUM!D:D,MATCH(SUM!$F$3,SUM!B:B,0),0)</f>
        <v>P085</v>
      </c>
      <c r="E5555" s="116">
        <v>2020</v>
      </c>
      <c r="F5555" s="112" t="s">
        <v>11721</v>
      </c>
      <c r="G5555" s="117" t="s">
        <v>16761</v>
      </c>
      <c r="H5555" s="114" t="s">
        <v>6744</v>
      </c>
      <c r="I5555" s="113">
        <f>'22'!N54</f>
        <v>0</v>
      </c>
    </row>
    <row r="5556" spans="2:9" ht="12.75">
      <c r="B5556" s="114" t="str">
        <f>INDEX(SUM!D:D,MATCH(SUM!$F$3,SUM!B:B,0),0)</f>
        <v>P085</v>
      </c>
      <c r="E5556" s="116">
        <v>2020</v>
      </c>
      <c r="F5556" s="112" t="s">
        <v>11722</v>
      </c>
      <c r="G5556" s="117" t="s">
        <v>16762</v>
      </c>
      <c r="H5556" s="114" t="s">
        <v>6744</v>
      </c>
      <c r="I5556" s="113">
        <f>'22'!N55</f>
        <v>0</v>
      </c>
    </row>
    <row r="5557" spans="2:9" ht="12.75">
      <c r="B5557" s="114" t="str">
        <f>INDEX(SUM!D:D,MATCH(SUM!$F$3,SUM!B:B,0),0)</f>
        <v>P085</v>
      </c>
      <c r="E5557" s="116">
        <v>2020</v>
      </c>
      <c r="F5557" s="112" t="s">
        <v>11723</v>
      </c>
      <c r="G5557" s="117" t="s">
        <v>16763</v>
      </c>
      <c r="H5557" s="114" t="s">
        <v>6744</v>
      </c>
      <c r="I5557" s="113">
        <f>'22'!N56</f>
        <v>0</v>
      </c>
    </row>
    <row r="5558" spans="2:9" ht="12.75">
      <c r="B5558" s="114" t="str">
        <f>INDEX(SUM!D:D,MATCH(SUM!$F$3,SUM!B:B,0),0)</f>
        <v>P085</v>
      </c>
      <c r="E5558" s="116">
        <v>2020</v>
      </c>
      <c r="F5558" s="112" t="s">
        <v>11724</v>
      </c>
      <c r="G5558" s="117" t="s">
        <v>16764</v>
      </c>
      <c r="H5558" s="114" t="s">
        <v>6744</v>
      </c>
      <c r="I5558" s="113">
        <f>'22'!N57</f>
        <v>0</v>
      </c>
    </row>
    <row r="5559" spans="2:9" ht="12.75">
      <c r="B5559" s="114" t="str">
        <f>INDEX(SUM!D:D,MATCH(SUM!$F$3,SUM!B:B,0),0)</f>
        <v>P085</v>
      </c>
      <c r="E5559" s="116">
        <v>2020</v>
      </c>
      <c r="F5559" s="112" t="s">
        <v>11725</v>
      </c>
      <c r="G5559" s="117" t="s">
        <v>16765</v>
      </c>
      <c r="H5559" s="114" t="s">
        <v>6744</v>
      </c>
      <c r="I5559" s="113">
        <f>'22'!N58</f>
        <v>0</v>
      </c>
    </row>
    <row r="5560" spans="2:9" ht="12.75">
      <c r="B5560" s="114" t="str">
        <f>INDEX(SUM!D:D,MATCH(SUM!$F$3,SUM!B:B,0),0)</f>
        <v>P085</v>
      </c>
      <c r="E5560" s="116">
        <v>2020</v>
      </c>
      <c r="F5560" s="112" t="s">
        <v>11726</v>
      </c>
      <c r="G5560" s="117" t="s">
        <v>16766</v>
      </c>
      <c r="H5560" s="114" t="s">
        <v>6744</v>
      </c>
      <c r="I5560" s="113">
        <f>'22'!N59</f>
        <v>0</v>
      </c>
    </row>
    <row r="5561" spans="2:9" ht="12.75">
      <c r="B5561" s="114" t="str">
        <f>INDEX(SUM!D:D,MATCH(SUM!$F$3,SUM!B:B,0),0)</f>
        <v>P085</v>
      </c>
      <c r="E5561" s="116">
        <v>2020</v>
      </c>
      <c r="F5561" s="112" t="s">
        <v>11727</v>
      </c>
      <c r="G5561" s="117" t="s">
        <v>16767</v>
      </c>
      <c r="H5561" s="114" t="s">
        <v>6744</v>
      </c>
      <c r="I5561" s="113">
        <f>'22'!N60</f>
        <v>0</v>
      </c>
    </row>
    <row r="5562" spans="2:9" ht="12.75">
      <c r="B5562" s="114" t="str">
        <f>INDEX(SUM!D:D,MATCH(SUM!$F$3,SUM!B:B,0),0)</f>
        <v>P085</v>
      </c>
      <c r="E5562" s="116">
        <v>2020</v>
      </c>
      <c r="F5562" s="112" t="s">
        <v>11728</v>
      </c>
      <c r="G5562" s="117" t="s">
        <v>16768</v>
      </c>
      <c r="H5562" s="114" t="s">
        <v>6744</v>
      </c>
      <c r="I5562" s="113">
        <f>'22'!N61</f>
        <v>0</v>
      </c>
    </row>
    <row r="5563" spans="2:9" ht="12.75">
      <c r="B5563" s="114" t="str">
        <f>INDEX(SUM!D:D,MATCH(SUM!$F$3,SUM!B:B,0),0)</f>
        <v>P085</v>
      </c>
      <c r="E5563" s="116">
        <v>2020</v>
      </c>
      <c r="F5563" s="112" t="s">
        <v>11729</v>
      </c>
      <c r="G5563" s="117" t="s">
        <v>16769</v>
      </c>
      <c r="H5563" s="114" t="s">
        <v>6744</v>
      </c>
      <c r="I5563" s="113">
        <f>'22'!N62</f>
        <v>0</v>
      </c>
    </row>
    <row r="5564" spans="2:9" ht="12.75">
      <c r="B5564" s="114" t="str">
        <f>INDEX(SUM!D:D,MATCH(SUM!$F$3,SUM!B:B,0),0)</f>
        <v>P085</v>
      </c>
      <c r="E5564" s="116">
        <v>2020</v>
      </c>
      <c r="F5564" s="112" t="s">
        <v>11730</v>
      </c>
      <c r="G5564" s="117" t="s">
        <v>16770</v>
      </c>
      <c r="H5564" s="114" t="s">
        <v>6744</v>
      </c>
      <c r="I5564" s="113">
        <f>'22'!N63</f>
        <v>0</v>
      </c>
    </row>
    <row r="5565" spans="2:9" ht="12.75">
      <c r="B5565" s="114" t="str">
        <f>INDEX(SUM!D:D,MATCH(SUM!$F$3,SUM!B:B,0),0)</f>
        <v>P085</v>
      </c>
      <c r="E5565" s="116">
        <v>2020</v>
      </c>
      <c r="F5565" s="112" t="s">
        <v>11731</v>
      </c>
      <c r="G5565" s="117" t="s">
        <v>16771</v>
      </c>
      <c r="H5565" s="114" t="s">
        <v>6744</v>
      </c>
      <c r="I5565" s="113">
        <f>'22'!N64</f>
        <v>0</v>
      </c>
    </row>
    <row r="5566" spans="2:9" ht="12.75">
      <c r="B5566" s="114" t="str">
        <f>INDEX(SUM!D:D,MATCH(SUM!$F$3,SUM!B:B,0),0)</f>
        <v>P085</v>
      </c>
      <c r="E5566" s="116">
        <v>2020</v>
      </c>
      <c r="F5566" s="112" t="s">
        <v>11732</v>
      </c>
      <c r="G5566" s="117" t="s">
        <v>16772</v>
      </c>
      <c r="H5566" s="114" t="s">
        <v>6744</v>
      </c>
      <c r="I5566" s="113">
        <f>'22'!N65</f>
        <v>0</v>
      </c>
    </row>
    <row r="5567" spans="2:9" ht="12.75">
      <c r="B5567" s="114" t="str">
        <f>INDEX(SUM!D:D,MATCH(SUM!$F$3,SUM!B:B,0),0)</f>
        <v>P085</v>
      </c>
      <c r="E5567" s="116">
        <v>2020</v>
      </c>
      <c r="F5567" s="112" t="s">
        <v>11733</v>
      </c>
      <c r="G5567" s="117" t="s">
        <v>16773</v>
      </c>
      <c r="H5567" s="114" t="s">
        <v>6744</v>
      </c>
      <c r="I5567" s="113">
        <f>'22'!N66</f>
        <v>0</v>
      </c>
    </row>
    <row r="5568" spans="2:9" ht="12.75">
      <c r="B5568" s="114" t="str">
        <f>INDEX(SUM!D:D,MATCH(SUM!$F$3,SUM!B:B,0),0)</f>
        <v>P085</v>
      </c>
      <c r="E5568" s="116">
        <v>2020</v>
      </c>
      <c r="F5568" s="112" t="s">
        <v>11734</v>
      </c>
      <c r="G5568" s="117" t="s">
        <v>16774</v>
      </c>
      <c r="H5568" s="114" t="s">
        <v>6744</v>
      </c>
      <c r="I5568" s="113">
        <f>'22'!N67</f>
        <v>0</v>
      </c>
    </row>
    <row r="5569" spans="2:9" ht="12.75">
      <c r="B5569" s="114" t="str">
        <f>INDEX(SUM!D:D,MATCH(SUM!$F$3,SUM!B:B,0),0)</f>
        <v>P085</v>
      </c>
      <c r="E5569" s="116">
        <v>2020</v>
      </c>
      <c r="F5569" s="112" t="s">
        <v>11735</v>
      </c>
      <c r="G5569" s="117" t="s">
        <v>16775</v>
      </c>
      <c r="H5569" s="114" t="s">
        <v>6744</v>
      </c>
      <c r="I5569" s="113">
        <f>'22'!N68</f>
        <v>0</v>
      </c>
    </row>
    <row r="5570" spans="2:9" ht="12.75">
      <c r="B5570" s="114" t="str">
        <f>INDEX(SUM!D:D,MATCH(SUM!$F$3,SUM!B:B,0),0)</f>
        <v>P085</v>
      </c>
      <c r="E5570" s="116">
        <v>2020</v>
      </c>
      <c r="F5570" s="112" t="s">
        <v>11736</v>
      </c>
      <c r="G5570" s="117" t="s">
        <v>16776</v>
      </c>
      <c r="H5570" s="114" t="s">
        <v>6744</v>
      </c>
      <c r="I5570" s="113">
        <f>'22'!N69</f>
        <v>0</v>
      </c>
    </row>
    <row r="5571" spans="2:9" ht="12.75">
      <c r="B5571" s="114" t="str">
        <f>INDEX(SUM!D:D,MATCH(SUM!$F$3,SUM!B:B,0),0)</f>
        <v>P085</v>
      </c>
      <c r="E5571" s="116">
        <v>2020</v>
      </c>
      <c r="F5571" s="112" t="s">
        <v>11737</v>
      </c>
      <c r="G5571" s="117" t="s">
        <v>16777</v>
      </c>
      <c r="H5571" s="114" t="s">
        <v>6744</v>
      </c>
      <c r="I5571" s="113">
        <f>'22'!N70</f>
        <v>0</v>
      </c>
    </row>
    <row r="5572" spans="2:9" ht="12.75">
      <c r="B5572" s="114" t="str">
        <f>INDEX(SUM!D:D,MATCH(SUM!$F$3,SUM!B:B,0),0)</f>
        <v>P085</v>
      </c>
      <c r="E5572" s="116">
        <v>2020</v>
      </c>
      <c r="F5572" s="112" t="s">
        <v>11738</v>
      </c>
      <c r="G5572" s="117" t="s">
        <v>16778</v>
      </c>
      <c r="H5572" s="114" t="s">
        <v>6744</v>
      </c>
      <c r="I5572" s="113">
        <f>'22'!N71</f>
        <v>0</v>
      </c>
    </row>
    <row r="5573" spans="2:9" ht="12.75">
      <c r="B5573" s="114" t="str">
        <f>INDEX(SUM!D:D,MATCH(SUM!$F$3,SUM!B:B,0),0)</f>
        <v>P085</v>
      </c>
      <c r="E5573" s="116">
        <v>2020</v>
      </c>
      <c r="F5573" s="112" t="s">
        <v>11739</v>
      </c>
      <c r="G5573" s="117" t="s">
        <v>16779</v>
      </c>
      <c r="H5573" s="114" t="s">
        <v>6744</v>
      </c>
      <c r="I5573" s="113">
        <f>'22'!N72</f>
        <v>0</v>
      </c>
    </row>
    <row r="5574" spans="2:9" ht="12.75">
      <c r="B5574" s="114" t="str">
        <f>INDEX(SUM!D:D,MATCH(SUM!$F$3,SUM!B:B,0),0)</f>
        <v>P085</v>
      </c>
      <c r="E5574" s="116">
        <v>2020</v>
      </c>
      <c r="F5574" s="112" t="s">
        <v>11740</v>
      </c>
      <c r="G5574" s="117" t="s">
        <v>16780</v>
      </c>
      <c r="H5574" s="114" t="s">
        <v>6744</v>
      </c>
      <c r="I5574" s="113">
        <f>'22'!N73</f>
        <v>0</v>
      </c>
    </row>
    <row r="5575" spans="2:9" ht="12.75">
      <c r="B5575" s="114" t="str">
        <f>INDEX(SUM!D:D,MATCH(SUM!$F$3,SUM!B:B,0),0)</f>
        <v>P085</v>
      </c>
      <c r="E5575" s="116">
        <v>2020</v>
      </c>
      <c r="F5575" s="112" t="s">
        <v>11741</v>
      </c>
      <c r="G5575" s="117" t="s">
        <v>16781</v>
      </c>
      <c r="H5575" s="114" t="s">
        <v>6744</v>
      </c>
      <c r="I5575" s="113">
        <f>'22'!N74</f>
        <v>0</v>
      </c>
    </row>
    <row r="5576" spans="2:9" ht="12.75">
      <c r="B5576" s="114" t="str">
        <f>INDEX(SUM!D:D,MATCH(SUM!$F$3,SUM!B:B,0),0)</f>
        <v>P085</v>
      </c>
      <c r="E5576" s="116">
        <v>2020</v>
      </c>
      <c r="F5576" s="112" t="s">
        <v>11742</v>
      </c>
      <c r="G5576" s="117" t="s">
        <v>16782</v>
      </c>
      <c r="H5576" s="114" t="s">
        <v>6744</v>
      </c>
      <c r="I5576" s="113">
        <f>'22'!N75</f>
        <v>0</v>
      </c>
    </row>
    <row r="5577" spans="2:9" ht="12.75">
      <c r="B5577" s="114" t="str">
        <f>INDEX(SUM!D:D,MATCH(SUM!$F$3,SUM!B:B,0),0)</f>
        <v>P085</v>
      </c>
      <c r="E5577" s="116">
        <v>2020</v>
      </c>
      <c r="F5577" s="112" t="s">
        <v>11743</v>
      </c>
      <c r="G5577" s="117" t="s">
        <v>16783</v>
      </c>
      <c r="H5577" s="114" t="s">
        <v>6744</v>
      </c>
      <c r="I5577" s="113">
        <f>'22'!N76</f>
        <v>0</v>
      </c>
    </row>
    <row r="5578" spans="2:9" ht="12.75">
      <c r="B5578" s="114" t="str">
        <f>INDEX(SUM!D:D,MATCH(SUM!$F$3,SUM!B:B,0),0)</f>
        <v>P085</v>
      </c>
      <c r="E5578" s="116">
        <v>2020</v>
      </c>
      <c r="F5578" s="112" t="s">
        <v>11744</v>
      </c>
      <c r="G5578" s="117" t="s">
        <v>16784</v>
      </c>
      <c r="H5578" s="114" t="s">
        <v>6744</v>
      </c>
      <c r="I5578" s="113">
        <f>'22'!N77</f>
        <v>0</v>
      </c>
    </row>
    <row r="5579" spans="2:9" ht="12.75">
      <c r="B5579" s="114" t="str">
        <f>INDEX(SUM!D:D,MATCH(SUM!$F$3,SUM!B:B,0),0)</f>
        <v>P085</v>
      </c>
      <c r="E5579" s="116">
        <v>2020</v>
      </c>
      <c r="F5579" s="112" t="s">
        <v>11745</v>
      </c>
      <c r="G5579" s="117" t="s">
        <v>16785</v>
      </c>
      <c r="H5579" s="114" t="s">
        <v>6744</v>
      </c>
      <c r="I5579" s="113">
        <f>'22'!N78</f>
        <v>0</v>
      </c>
    </row>
    <row r="5580" spans="2:9" ht="12.75">
      <c r="B5580" s="114" t="str">
        <f>INDEX(SUM!D:D,MATCH(SUM!$F$3,SUM!B:B,0),0)</f>
        <v>P085</v>
      </c>
      <c r="E5580" s="116">
        <v>2020</v>
      </c>
      <c r="F5580" s="112" t="s">
        <v>11746</v>
      </c>
      <c r="G5580" s="117" t="s">
        <v>16786</v>
      </c>
      <c r="H5580" s="114" t="s">
        <v>6744</v>
      </c>
      <c r="I5580" s="113">
        <f>'22'!N79</f>
        <v>0</v>
      </c>
    </row>
    <row r="5581" spans="2:9" ht="12.75">
      <c r="B5581" s="114" t="str">
        <f>INDEX(SUM!D:D,MATCH(SUM!$F$3,SUM!B:B,0),0)</f>
        <v>P085</v>
      </c>
      <c r="E5581" s="116">
        <v>2020</v>
      </c>
      <c r="F5581" s="112" t="s">
        <v>11747</v>
      </c>
      <c r="G5581" s="117" t="s">
        <v>16787</v>
      </c>
      <c r="H5581" s="114" t="s">
        <v>6744</v>
      </c>
      <c r="I5581" s="113">
        <f>'22'!N80</f>
        <v>0</v>
      </c>
    </row>
    <row r="5582" spans="2:9" ht="12.75">
      <c r="B5582" s="114" t="str">
        <f>INDEX(SUM!D:D,MATCH(SUM!$F$3,SUM!B:B,0),0)</f>
        <v>P085</v>
      </c>
      <c r="E5582" s="116">
        <v>2020</v>
      </c>
      <c r="F5582" s="112" t="s">
        <v>11748</v>
      </c>
      <c r="G5582" s="117" t="s">
        <v>16788</v>
      </c>
      <c r="H5582" s="114" t="s">
        <v>6744</v>
      </c>
      <c r="I5582" s="113">
        <f>'22'!N81</f>
        <v>0</v>
      </c>
    </row>
    <row r="5583" spans="2:9" ht="12.75">
      <c r="B5583" s="114" t="str">
        <f>INDEX(SUM!D:D,MATCH(SUM!$F$3,SUM!B:B,0),0)</f>
        <v>P085</v>
      </c>
      <c r="E5583" s="116">
        <v>2020</v>
      </c>
      <c r="F5583" s="112" t="s">
        <v>11749</v>
      </c>
      <c r="G5583" s="117" t="s">
        <v>16789</v>
      </c>
      <c r="H5583" s="114" t="s">
        <v>6744</v>
      </c>
      <c r="I5583" s="113">
        <f>'22'!N82</f>
        <v>0</v>
      </c>
    </row>
    <row r="5584" spans="2:9" ht="12.75">
      <c r="B5584" s="114" t="str">
        <f>INDEX(SUM!D:D,MATCH(SUM!$F$3,SUM!B:B,0),0)</f>
        <v>P085</v>
      </c>
      <c r="E5584" s="116">
        <v>2020</v>
      </c>
      <c r="F5584" s="112" t="s">
        <v>11750</v>
      </c>
      <c r="G5584" s="117" t="s">
        <v>16790</v>
      </c>
      <c r="H5584" s="114" t="s">
        <v>6744</v>
      </c>
      <c r="I5584" s="113">
        <f>'22'!N83</f>
        <v>0</v>
      </c>
    </row>
    <row r="5585" spans="2:9" ht="12.75">
      <c r="B5585" s="114" t="str">
        <f>INDEX(SUM!D:D,MATCH(SUM!$F$3,SUM!B:B,0),0)</f>
        <v>P085</v>
      </c>
      <c r="E5585" s="116">
        <v>2020</v>
      </c>
      <c r="F5585" s="112" t="s">
        <v>11751</v>
      </c>
      <c r="G5585" s="117" t="s">
        <v>16791</v>
      </c>
      <c r="H5585" s="114" t="s">
        <v>6744</v>
      </c>
      <c r="I5585" s="113">
        <f>'22'!N84</f>
        <v>0</v>
      </c>
    </row>
    <row r="5586" spans="2:9" ht="12.75">
      <c r="B5586" s="114" t="str">
        <f>INDEX(SUM!D:D,MATCH(SUM!$F$3,SUM!B:B,0),0)</f>
        <v>P085</v>
      </c>
      <c r="E5586" s="116">
        <v>2020</v>
      </c>
      <c r="F5586" s="112" t="s">
        <v>11752</v>
      </c>
      <c r="G5586" s="117" t="s">
        <v>16792</v>
      </c>
      <c r="H5586" s="114" t="s">
        <v>6744</v>
      </c>
      <c r="I5586" s="113">
        <f>'22'!N85</f>
        <v>0</v>
      </c>
    </row>
    <row r="5587" spans="2:9" ht="12.75">
      <c r="B5587" s="114" t="str">
        <f>INDEX(SUM!D:D,MATCH(SUM!$F$3,SUM!B:B,0),0)</f>
        <v>P085</v>
      </c>
      <c r="E5587" s="116">
        <v>2020</v>
      </c>
      <c r="F5587" s="112" t="s">
        <v>11753</v>
      </c>
      <c r="G5587" s="117" t="s">
        <v>16793</v>
      </c>
      <c r="H5587" s="114" t="s">
        <v>6744</v>
      </c>
      <c r="I5587" s="113">
        <f>'22'!N86</f>
        <v>0</v>
      </c>
    </row>
    <row r="5588" spans="2:9" ht="12.75">
      <c r="B5588" s="114" t="str">
        <f>INDEX(SUM!D:D,MATCH(SUM!$F$3,SUM!B:B,0),0)</f>
        <v>P085</v>
      </c>
      <c r="E5588" s="116">
        <v>2020</v>
      </c>
      <c r="F5588" s="112" t="s">
        <v>11754</v>
      </c>
      <c r="G5588" s="117" t="s">
        <v>16794</v>
      </c>
      <c r="H5588" s="114" t="s">
        <v>6744</v>
      </c>
      <c r="I5588" s="113">
        <f>'22'!N87</f>
        <v>0</v>
      </c>
    </row>
    <row r="5589" spans="2:9" ht="12.75">
      <c r="B5589" s="114" t="str">
        <f>INDEX(SUM!D:D,MATCH(SUM!$F$3,SUM!B:B,0),0)</f>
        <v>P085</v>
      </c>
      <c r="E5589" s="116">
        <v>2020</v>
      </c>
      <c r="F5589" s="112" t="s">
        <v>11755</v>
      </c>
      <c r="G5589" s="117" t="s">
        <v>16795</v>
      </c>
      <c r="H5589" s="114" t="s">
        <v>6744</v>
      </c>
      <c r="I5589" s="113">
        <f>'22'!N88</f>
        <v>0</v>
      </c>
    </row>
    <row r="5590" spans="2:9" ht="12.75">
      <c r="B5590" s="114" t="str">
        <f>INDEX(SUM!D:D,MATCH(SUM!$F$3,SUM!B:B,0),0)</f>
        <v>P085</v>
      </c>
      <c r="E5590" s="116">
        <v>2020</v>
      </c>
      <c r="F5590" s="112" t="s">
        <v>11756</v>
      </c>
      <c r="G5590" s="117" t="s">
        <v>16796</v>
      </c>
      <c r="H5590" s="114" t="s">
        <v>6744</v>
      </c>
      <c r="I5590" s="113">
        <f>'22'!N89</f>
        <v>0</v>
      </c>
    </row>
    <row r="5591" spans="2:9" ht="12.75">
      <c r="B5591" s="114" t="str">
        <f>INDEX(SUM!D:D,MATCH(SUM!$F$3,SUM!B:B,0),0)</f>
        <v>P085</v>
      </c>
      <c r="E5591" s="116">
        <v>2020</v>
      </c>
      <c r="F5591" s="112" t="s">
        <v>11757</v>
      </c>
      <c r="G5591" s="117" t="s">
        <v>16797</v>
      </c>
      <c r="H5591" s="114" t="s">
        <v>6744</v>
      </c>
      <c r="I5591" s="113">
        <f>'22'!N90</f>
        <v>0</v>
      </c>
    </row>
    <row r="5592" spans="2:9" ht="12.75">
      <c r="B5592" s="114" t="str">
        <f>INDEX(SUM!D:D,MATCH(SUM!$F$3,SUM!B:B,0),0)</f>
        <v>P085</v>
      </c>
      <c r="E5592" s="116">
        <v>2020</v>
      </c>
      <c r="F5592" s="112" t="s">
        <v>11758</v>
      </c>
      <c r="G5592" s="117" t="s">
        <v>16798</v>
      </c>
      <c r="H5592" s="114" t="s">
        <v>6744</v>
      </c>
      <c r="I5592" s="113">
        <f>'22'!N91</f>
        <v>0</v>
      </c>
    </row>
    <row r="5593" spans="2:9" ht="12.75">
      <c r="B5593" s="114" t="str">
        <f>INDEX(SUM!D:D,MATCH(SUM!$F$3,SUM!B:B,0),0)</f>
        <v>P085</v>
      </c>
      <c r="E5593" s="116">
        <v>2020</v>
      </c>
      <c r="F5593" s="112" t="s">
        <v>11759</v>
      </c>
      <c r="G5593" s="117" t="s">
        <v>16799</v>
      </c>
      <c r="H5593" s="114" t="s">
        <v>6744</v>
      </c>
      <c r="I5593" s="113">
        <f>'22'!N92</f>
        <v>0</v>
      </c>
    </row>
    <row r="5594" spans="2:9" ht="12.75">
      <c r="B5594" s="114" t="str">
        <f>INDEX(SUM!D:D,MATCH(SUM!$F$3,SUM!B:B,0),0)</f>
        <v>P085</v>
      </c>
      <c r="E5594" s="116">
        <v>2020</v>
      </c>
      <c r="F5594" s="112" t="s">
        <v>11760</v>
      </c>
      <c r="G5594" s="117" t="s">
        <v>16800</v>
      </c>
      <c r="H5594" s="114" t="s">
        <v>6744</v>
      </c>
      <c r="I5594" s="113">
        <f>'22'!N93</f>
        <v>0</v>
      </c>
    </row>
    <row r="5595" spans="2:9" ht="12.75">
      <c r="B5595" s="114" t="str">
        <f>INDEX(SUM!D:D,MATCH(SUM!$F$3,SUM!B:B,0),0)</f>
        <v>P085</v>
      </c>
      <c r="E5595" s="116">
        <v>2020</v>
      </c>
      <c r="F5595" s="112" t="s">
        <v>11761</v>
      </c>
      <c r="G5595" s="117" t="s">
        <v>16801</v>
      </c>
      <c r="H5595" s="114" t="s">
        <v>6744</v>
      </c>
      <c r="I5595" s="113">
        <f>'22'!N94</f>
        <v>0</v>
      </c>
    </row>
    <row r="5596" spans="2:9" ht="12.75">
      <c r="B5596" s="114" t="str">
        <f>INDEX(SUM!D:D,MATCH(SUM!$F$3,SUM!B:B,0),0)</f>
        <v>P085</v>
      </c>
      <c r="E5596" s="116">
        <v>2020</v>
      </c>
      <c r="F5596" s="112" t="s">
        <v>11762</v>
      </c>
      <c r="G5596" s="117" t="s">
        <v>16802</v>
      </c>
      <c r="H5596" s="114" t="s">
        <v>6744</v>
      </c>
      <c r="I5596" s="113">
        <f>'22'!N95</f>
        <v>0</v>
      </c>
    </row>
    <row r="5597" spans="2:9" ht="12.75">
      <c r="B5597" s="114" t="str">
        <f>INDEX(SUM!D:D,MATCH(SUM!$F$3,SUM!B:B,0),0)</f>
        <v>P085</v>
      </c>
      <c r="E5597" s="116">
        <v>2020</v>
      </c>
      <c r="F5597" s="112" t="s">
        <v>11763</v>
      </c>
      <c r="G5597" s="117" t="s">
        <v>16803</v>
      </c>
      <c r="H5597" s="114" t="s">
        <v>6744</v>
      </c>
      <c r="I5597" s="113">
        <f>'22'!N96</f>
        <v>0</v>
      </c>
    </row>
    <row r="5598" spans="2:9" ht="12.75">
      <c r="B5598" s="114" t="str">
        <f>INDEX(SUM!D:D,MATCH(SUM!$F$3,SUM!B:B,0),0)</f>
        <v>P085</v>
      </c>
      <c r="E5598" s="116">
        <v>2020</v>
      </c>
      <c r="F5598" s="112" t="s">
        <v>11764</v>
      </c>
      <c r="G5598" s="117" t="s">
        <v>16804</v>
      </c>
      <c r="H5598" s="114" t="s">
        <v>6744</v>
      </c>
      <c r="I5598" s="113">
        <f>'22'!N97</f>
        <v>0</v>
      </c>
    </row>
    <row r="5599" spans="2:9" ht="12.75">
      <c r="B5599" s="114" t="str">
        <f>INDEX(SUM!D:D,MATCH(SUM!$F$3,SUM!B:B,0),0)</f>
        <v>P085</v>
      </c>
      <c r="E5599" s="116">
        <v>2020</v>
      </c>
      <c r="F5599" s="112" t="s">
        <v>11765</v>
      </c>
      <c r="G5599" s="117" t="s">
        <v>16805</v>
      </c>
      <c r="H5599" s="114" t="s">
        <v>6744</v>
      </c>
      <c r="I5599" s="113">
        <f>'22'!N98</f>
        <v>0</v>
      </c>
    </row>
    <row r="5600" spans="2:9" ht="12.75">
      <c r="B5600" s="114" t="str">
        <f>INDEX(SUM!D:D,MATCH(SUM!$F$3,SUM!B:B,0),0)</f>
        <v>P085</v>
      </c>
      <c r="E5600" s="116">
        <v>2020</v>
      </c>
      <c r="F5600" s="112" t="s">
        <v>11766</v>
      </c>
      <c r="G5600" s="117" t="s">
        <v>16806</v>
      </c>
      <c r="H5600" s="114" t="s">
        <v>6744</v>
      </c>
      <c r="I5600" s="113">
        <f>'22'!N99</f>
        <v>0</v>
      </c>
    </row>
    <row r="5601" spans="2:9" ht="12.75">
      <c r="B5601" s="114" t="str">
        <f>INDEX(SUM!D:D,MATCH(SUM!$F$3,SUM!B:B,0),0)</f>
        <v>P085</v>
      </c>
      <c r="E5601" s="116">
        <v>2020</v>
      </c>
      <c r="F5601" s="112" t="s">
        <v>11767</v>
      </c>
      <c r="G5601" s="117" t="s">
        <v>16807</v>
      </c>
      <c r="H5601" s="114" t="s">
        <v>6744</v>
      </c>
      <c r="I5601" s="113">
        <f>'22'!N100</f>
        <v>0</v>
      </c>
    </row>
    <row r="5602" spans="2:9" ht="12.75">
      <c r="B5602" s="114" t="str">
        <f>INDEX(SUM!D:D,MATCH(SUM!$F$3,SUM!B:B,0),0)</f>
        <v>P085</v>
      </c>
      <c r="E5602" s="116">
        <v>2020</v>
      </c>
      <c r="F5602" s="112" t="s">
        <v>11768</v>
      </c>
      <c r="G5602" s="117" t="s">
        <v>16808</v>
      </c>
      <c r="H5602" s="114" t="s">
        <v>6745</v>
      </c>
      <c r="I5602" s="113">
        <f>'22'!O11</f>
        <v>17</v>
      </c>
    </row>
    <row r="5603" spans="2:9" ht="12.75">
      <c r="B5603" s="114" t="str">
        <f>INDEX(SUM!D:D,MATCH(SUM!$F$3,SUM!B:B,0),0)</f>
        <v>P085</v>
      </c>
      <c r="E5603" s="116">
        <v>2020</v>
      </c>
      <c r="F5603" s="112" t="s">
        <v>11769</v>
      </c>
      <c r="G5603" s="117" t="s">
        <v>16809</v>
      </c>
      <c r="H5603" s="114" t="s">
        <v>6745</v>
      </c>
      <c r="I5603" s="113">
        <f>'22'!O12</f>
        <v>1</v>
      </c>
    </row>
    <row r="5604" spans="2:9" ht="12.75">
      <c r="B5604" s="114" t="str">
        <f>INDEX(SUM!D:D,MATCH(SUM!$F$3,SUM!B:B,0),0)</f>
        <v>P085</v>
      </c>
      <c r="E5604" s="116">
        <v>2020</v>
      </c>
      <c r="F5604" s="112" t="s">
        <v>11770</v>
      </c>
      <c r="G5604" s="117" t="s">
        <v>16810</v>
      </c>
      <c r="H5604" s="114" t="s">
        <v>6745</v>
      </c>
      <c r="I5604" s="113">
        <f>'22'!O13</f>
        <v>4</v>
      </c>
    </row>
    <row r="5605" spans="2:9" ht="12.75">
      <c r="B5605" s="114" t="str">
        <f>INDEX(SUM!D:D,MATCH(SUM!$F$3,SUM!B:B,0),0)</f>
        <v>P085</v>
      </c>
      <c r="E5605" s="116">
        <v>2020</v>
      </c>
      <c r="F5605" s="112" t="s">
        <v>11771</v>
      </c>
      <c r="G5605" s="117" t="s">
        <v>16811</v>
      </c>
      <c r="H5605" s="114" t="s">
        <v>6745</v>
      </c>
      <c r="I5605" s="113">
        <f>'22'!O14</f>
        <v>6</v>
      </c>
    </row>
    <row r="5606" spans="2:9" ht="12.75">
      <c r="B5606" s="114" t="str">
        <f>INDEX(SUM!D:D,MATCH(SUM!$F$3,SUM!B:B,0),0)</f>
        <v>P085</v>
      </c>
      <c r="E5606" s="116">
        <v>2020</v>
      </c>
      <c r="F5606" s="112" t="s">
        <v>11772</v>
      </c>
      <c r="G5606" s="117" t="s">
        <v>16812</v>
      </c>
      <c r="H5606" s="114" t="s">
        <v>6745</v>
      </c>
      <c r="I5606" s="113">
        <f>'22'!O15</f>
        <v>0</v>
      </c>
    </row>
    <row r="5607" spans="2:9" ht="12.75">
      <c r="B5607" s="114" t="str">
        <f>INDEX(SUM!D:D,MATCH(SUM!$F$3,SUM!B:B,0),0)</f>
        <v>P085</v>
      </c>
      <c r="E5607" s="116">
        <v>2020</v>
      </c>
      <c r="F5607" s="112" t="s">
        <v>11773</v>
      </c>
      <c r="G5607" s="117" t="s">
        <v>16813</v>
      </c>
      <c r="H5607" s="114" t="s">
        <v>6745</v>
      </c>
      <c r="I5607" s="113">
        <f>'22'!O16</f>
        <v>0</v>
      </c>
    </row>
    <row r="5608" spans="2:9" ht="12.75">
      <c r="B5608" s="114" t="str">
        <f>INDEX(SUM!D:D,MATCH(SUM!$F$3,SUM!B:B,0),0)</f>
        <v>P085</v>
      </c>
      <c r="E5608" s="116">
        <v>2020</v>
      </c>
      <c r="F5608" s="112" t="s">
        <v>11774</v>
      </c>
      <c r="G5608" s="117" t="s">
        <v>16814</v>
      </c>
      <c r="H5608" s="114" t="s">
        <v>6745</v>
      </c>
      <c r="I5608" s="113">
        <f>'22'!O17</f>
        <v>2</v>
      </c>
    </row>
    <row r="5609" spans="2:9" ht="12.75">
      <c r="B5609" s="114" t="str">
        <f>INDEX(SUM!D:D,MATCH(SUM!$F$3,SUM!B:B,0),0)</f>
        <v>P085</v>
      </c>
      <c r="E5609" s="116">
        <v>2020</v>
      </c>
      <c r="F5609" s="112" t="s">
        <v>11775</v>
      </c>
      <c r="G5609" s="117" t="s">
        <v>16815</v>
      </c>
      <c r="H5609" s="114" t="s">
        <v>6745</v>
      </c>
      <c r="I5609" s="113">
        <f>'22'!O18</f>
        <v>1</v>
      </c>
    </row>
    <row r="5610" spans="2:9" ht="12.75">
      <c r="B5610" s="114" t="str">
        <f>INDEX(SUM!D:D,MATCH(SUM!$F$3,SUM!B:B,0),0)</f>
        <v>P085</v>
      </c>
      <c r="E5610" s="116">
        <v>2020</v>
      </c>
      <c r="F5610" s="112" t="s">
        <v>11776</v>
      </c>
      <c r="G5610" s="117" t="s">
        <v>16816</v>
      </c>
      <c r="H5610" s="114" t="s">
        <v>6745</v>
      </c>
      <c r="I5610" s="113">
        <f>'22'!O19</f>
        <v>0</v>
      </c>
    </row>
    <row r="5611" spans="2:9" ht="12.75">
      <c r="B5611" s="114" t="str">
        <f>INDEX(SUM!D:D,MATCH(SUM!$F$3,SUM!B:B,0),0)</f>
        <v>P085</v>
      </c>
      <c r="E5611" s="116">
        <v>2020</v>
      </c>
      <c r="F5611" s="112" t="s">
        <v>11777</v>
      </c>
      <c r="G5611" s="117" t="s">
        <v>16817</v>
      </c>
      <c r="H5611" s="114" t="s">
        <v>6745</v>
      </c>
      <c r="I5611" s="113">
        <f>'22'!O20</f>
        <v>4</v>
      </c>
    </row>
    <row r="5612" spans="2:9" ht="12.75">
      <c r="B5612" s="114" t="str">
        <f>INDEX(SUM!D:D,MATCH(SUM!$F$3,SUM!B:B,0),0)</f>
        <v>P085</v>
      </c>
      <c r="E5612" s="116">
        <v>2020</v>
      </c>
      <c r="F5612" s="112" t="s">
        <v>11778</v>
      </c>
      <c r="G5612" s="117" t="s">
        <v>16818</v>
      </c>
      <c r="H5612" s="114" t="s">
        <v>6745</v>
      </c>
      <c r="I5612" s="113">
        <f>'22'!O21</f>
        <v>2</v>
      </c>
    </row>
    <row r="5613" spans="2:9" ht="12.75">
      <c r="B5613" s="114" t="str">
        <f>INDEX(SUM!D:D,MATCH(SUM!$F$3,SUM!B:B,0),0)</f>
        <v>P085</v>
      </c>
      <c r="E5613" s="116">
        <v>2020</v>
      </c>
      <c r="F5613" s="112" t="s">
        <v>11779</v>
      </c>
      <c r="G5613" s="117" t="s">
        <v>16819</v>
      </c>
      <c r="H5613" s="114" t="s">
        <v>6745</v>
      </c>
      <c r="I5613" s="113">
        <f>'22'!O22</f>
        <v>0</v>
      </c>
    </row>
    <row r="5614" spans="2:9" ht="12.75">
      <c r="B5614" s="114" t="str">
        <f>INDEX(SUM!D:D,MATCH(SUM!$F$3,SUM!B:B,0),0)</f>
        <v>P085</v>
      </c>
      <c r="E5614" s="116">
        <v>2020</v>
      </c>
      <c r="F5614" s="112" t="s">
        <v>11780</v>
      </c>
      <c r="G5614" s="117" t="s">
        <v>16820</v>
      </c>
      <c r="H5614" s="114" t="s">
        <v>6745</v>
      </c>
      <c r="I5614" s="113">
        <f>'22'!O23</f>
        <v>0</v>
      </c>
    </row>
    <row r="5615" spans="2:9" ht="12.75">
      <c r="B5615" s="114" t="str">
        <f>INDEX(SUM!D:D,MATCH(SUM!$F$3,SUM!B:B,0),0)</f>
        <v>P085</v>
      </c>
      <c r="E5615" s="116">
        <v>2020</v>
      </c>
      <c r="F5615" s="112" t="s">
        <v>11781</v>
      </c>
      <c r="G5615" s="117" t="s">
        <v>16821</v>
      </c>
      <c r="H5615" s="114" t="s">
        <v>6745</v>
      </c>
      <c r="I5615" s="113">
        <f>'22'!O24</f>
        <v>0</v>
      </c>
    </row>
    <row r="5616" spans="2:9" ht="12.75">
      <c r="B5616" s="114" t="str">
        <f>INDEX(SUM!D:D,MATCH(SUM!$F$3,SUM!B:B,0),0)</f>
        <v>P085</v>
      </c>
      <c r="E5616" s="116">
        <v>2020</v>
      </c>
      <c r="F5616" s="112" t="s">
        <v>11782</v>
      </c>
      <c r="G5616" s="117" t="s">
        <v>16822</v>
      </c>
      <c r="H5616" s="114" t="s">
        <v>6745</v>
      </c>
      <c r="I5616" s="113">
        <f>'22'!O25</f>
        <v>0</v>
      </c>
    </row>
    <row r="5617" spans="2:9" ht="12.75">
      <c r="B5617" s="114" t="str">
        <f>INDEX(SUM!D:D,MATCH(SUM!$F$3,SUM!B:B,0),0)</f>
        <v>P085</v>
      </c>
      <c r="E5617" s="116">
        <v>2020</v>
      </c>
      <c r="F5617" s="112" t="s">
        <v>11783</v>
      </c>
      <c r="G5617" s="117" t="s">
        <v>16823</v>
      </c>
      <c r="H5617" s="114" t="s">
        <v>6745</v>
      </c>
      <c r="I5617" s="113">
        <f>'22'!O26</f>
        <v>0</v>
      </c>
    </row>
    <row r="5618" spans="2:9" ht="12.75">
      <c r="B5618" s="114" t="str">
        <f>INDEX(SUM!D:D,MATCH(SUM!$F$3,SUM!B:B,0),0)</f>
        <v>P085</v>
      </c>
      <c r="E5618" s="116">
        <v>2020</v>
      </c>
      <c r="F5618" s="112" t="s">
        <v>11784</v>
      </c>
      <c r="G5618" s="117" t="s">
        <v>16824</v>
      </c>
      <c r="H5618" s="114" t="s">
        <v>6745</v>
      </c>
      <c r="I5618" s="113">
        <f>'22'!O27</f>
        <v>0</v>
      </c>
    </row>
    <row r="5619" spans="2:9" ht="12.75">
      <c r="B5619" s="114" t="str">
        <f>INDEX(SUM!D:D,MATCH(SUM!$F$3,SUM!B:B,0),0)</f>
        <v>P085</v>
      </c>
      <c r="E5619" s="116">
        <v>2020</v>
      </c>
      <c r="F5619" s="112" t="s">
        <v>11785</v>
      </c>
      <c r="G5619" s="117" t="s">
        <v>16825</v>
      </c>
      <c r="H5619" s="114" t="s">
        <v>6745</v>
      </c>
      <c r="I5619" s="113">
        <f>'22'!O28</f>
        <v>0</v>
      </c>
    </row>
    <row r="5620" spans="2:9" ht="12.75">
      <c r="B5620" s="114" t="str">
        <f>INDEX(SUM!D:D,MATCH(SUM!$F$3,SUM!B:B,0),0)</f>
        <v>P085</v>
      </c>
      <c r="E5620" s="116">
        <v>2020</v>
      </c>
      <c r="F5620" s="112" t="s">
        <v>11786</v>
      </c>
      <c r="G5620" s="117" t="s">
        <v>16826</v>
      </c>
      <c r="H5620" s="114" t="s">
        <v>6745</v>
      </c>
      <c r="I5620" s="113">
        <f>'22'!O29</f>
        <v>0</v>
      </c>
    </row>
    <row r="5621" spans="2:9" ht="12.75">
      <c r="B5621" s="114" t="str">
        <f>INDEX(SUM!D:D,MATCH(SUM!$F$3,SUM!B:B,0),0)</f>
        <v>P085</v>
      </c>
      <c r="E5621" s="116">
        <v>2020</v>
      </c>
      <c r="F5621" s="112" t="s">
        <v>11787</v>
      </c>
      <c r="G5621" s="117" t="s">
        <v>16827</v>
      </c>
      <c r="H5621" s="114" t="s">
        <v>6745</v>
      </c>
      <c r="I5621" s="113">
        <f>'22'!O30</f>
        <v>0</v>
      </c>
    </row>
    <row r="5622" spans="2:9" ht="12.75">
      <c r="B5622" s="114" t="str">
        <f>INDEX(SUM!D:D,MATCH(SUM!$F$3,SUM!B:B,0),0)</f>
        <v>P085</v>
      </c>
      <c r="E5622" s="116">
        <v>2020</v>
      </c>
      <c r="F5622" s="112" t="s">
        <v>11788</v>
      </c>
      <c r="G5622" s="117" t="s">
        <v>16828</v>
      </c>
      <c r="H5622" s="114" t="s">
        <v>6745</v>
      </c>
      <c r="I5622" s="113">
        <f>'22'!O31</f>
        <v>0</v>
      </c>
    </row>
    <row r="5623" spans="2:9" ht="12.75">
      <c r="B5623" s="114" t="str">
        <f>INDEX(SUM!D:D,MATCH(SUM!$F$3,SUM!B:B,0),0)</f>
        <v>P085</v>
      </c>
      <c r="E5623" s="116">
        <v>2020</v>
      </c>
      <c r="F5623" s="112" t="s">
        <v>11789</v>
      </c>
      <c r="G5623" s="117" t="s">
        <v>16829</v>
      </c>
      <c r="H5623" s="114" t="s">
        <v>6745</v>
      </c>
      <c r="I5623" s="113">
        <f>'22'!O32</f>
        <v>0</v>
      </c>
    </row>
    <row r="5624" spans="2:9" ht="12.75">
      <c r="B5624" s="114" t="str">
        <f>INDEX(SUM!D:D,MATCH(SUM!$F$3,SUM!B:B,0),0)</f>
        <v>P085</v>
      </c>
      <c r="E5624" s="116">
        <v>2020</v>
      </c>
      <c r="F5624" s="112" t="s">
        <v>11790</v>
      </c>
      <c r="G5624" s="117" t="s">
        <v>16830</v>
      </c>
      <c r="H5624" s="114" t="s">
        <v>6745</v>
      </c>
      <c r="I5624" s="113">
        <f>'22'!O33</f>
        <v>0</v>
      </c>
    </row>
    <row r="5625" spans="2:9" ht="12.75">
      <c r="B5625" s="114" t="str">
        <f>INDEX(SUM!D:D,MATCH(SUM!$F$3,SUM!B:B,0),0)</f>
        <v>P085</v>
      </c>
      <c r="E5625" s="116">
        <v>2020</v>
      </c>
      <c r="F5625" s="112" t="s">
        <v>11791</v>
      </c>
      <c r="G5625" s="117" t="s">
        <v>16831</v>
      </c>
      <c r="H5625" s="114" t="s">
        <v>6745</v>
      </c>
      <c r="I5625" s="113">
        <f>'22'!O34</f>
        <v>0</v>
      </c>
    </row>
    <row r="5626" spans="2:9" ht="12.75">
      <c r="B5626" s="114" t="str">
        <f>INDEX(SUM!D:D,MATCH(SUM!$F$3,SUM!B:B,0),0)</f>
        <v>P085</v>
      </c>
      <c r="E5626" s="116">
        <v>2020</v>
      </c>
      <c r="F5626" s="112" t="s">
        <v>11792</v>
      </c>
      <c r="G5626" s="117" t="s">
        <v>16832</v>
      </c>
      <c r="H5626" s="114" t="s">
        <v>6745</v>
      </c>
      <c r="I5626" s="113">
        <f>'22'!O35</f>
        <v>0</v>
      </c>
    </row>
    <row r="5627" spans="2:9" ht="12.75">
      <c r="B5627" s="114" t="str">
        <f>INDEX(SUM!D:D,MATCH(SUM!$F$3,SUM!B:B,0),0)</f>
        <v>P085</v>
      </c>
      <c r="E5627" s="116">
        <v>2020</v>
      </c>
      <c r="F5627" s="112" t="s">
        <v>11793</v>
      </c>
      <c r="G5627" s="117" t="s">
        <v>16833</v>
      </c>
      <c r="H5627" s="114" t="s">
        <v>6745</v>
      </c>
      <c r="I5627" s="113">
        <f>'22'!O36</f>
        <v>0</v>
      </c>
    </row>
    <row r="5628" spans="2:9" ht="12.75">
      <c r="B5628" s="114" t="str">
        <f>INDEX(SUM!D:D,MATCH(SUM!$F$3,SUM!B:B,0),0)</f>
        <v>P085</v>
      </c>
      <c r="E5628" s="116">
        <v>2020</v>
      </c>
      <c r="F5628" s="112" t="s">
        <v>11794</v>
      </c>
      <c r="G5628" s="117" t="s">
        <v>16834</v>
      </c>
      <c r="H5628" s="114" t="s">
        <v>6745</v>
      </c>
      <c r="I5628" s="113">
        <f>'22'!O37</f>
        <v>0</v>
      </c>
    </row>
    <row r="5629" spans="2:9" ht="12.75">
      <c r="B5629" s="114" t="str">
        <f>INDEX(SUM!D:D,MATCH(SUM!$F$3,SUM!B:B,0),0)</f>
        <v>P085</v>
      </c>
      <c r="E5629" s="116">
        <v>2020</v>
      </c>
      <c r="F5629" s="112" t="s">
        <v>11795</v>
      </c>
      <c r="G5629" s="117" t="s">
        <v>16835</v>
      </c>
      <c r="H5629" s="114" t="s">
        <v>6745</v>
      </c>
      <c r="I5629" s="113">
        <f>'22'!O38</f>
        <v>0</v>
      </c>
    </row>
    <row r="5630" spans="2:9" ht="12.75">
      <c r="B5630" s="114" t="str">
        <f>INDEX(SUM!D:D,MATCH(SUM!$F$3,SUM!B:B,0),0)</f>
        <v>P085</v>
      </c>
      <c r="E5630" s="116">
        <v>2020</v>
      </c>
      <c r="F5630" s="112" t="s">
        <v>11796</v>
      </c>
      <c r="G5630" s="117" t="s">
        <v>16836</v>
      </c>
      <c r="H5630" s="114" t="s">
        <v>6745</v>
      </c>
      <c r="I5630" s="113">
        <f>'22'!O39</f>
        <v>0</v>
      </c>
    </row>
    <row r="5631" spans="2:9" ht="12.75">
      <c r="B5631" s="114" t="str">
        <f>INDEX(SUM!D:D,MATCH(SUM!$F$3,SUM!B:B,0),0)</f>
        <v>P085</v>
      </c>
      <c r="E5631" s="116">
        <v>2020</v>
      </c>
      <c r="F5631" s="112" t="s">
        <v>11797</v>
      </c>
      <c r="G5631" s="117" t="s">
        <v>16837</v>
      </c>
      <c r="H5631" s="114" t="s">
        <v>6745</v>
      </c>
      <c r="I5631" s="113">
        <f>'22'!O40</f>
        <v>0</v>
      </c>
    </row>
    <row r="5632" spans="2:9" ht="12.75">
      <c r="B5632" s="114" t="str">
        <f>INDEX(SUM!D:D,MATCH(SUM!$F$3,SUM!B:B,0),0)</f>
        <v>P085</v>
      </c>
      <c r="E5632" s="116">
        <v>2020</v>
      </c>
      <c r="F5632" s="112" t="s">
        <v>11798</v>
      </c>
      <c r="G5632" s="117" t="s">
        <v>16838</v>
      </c>
      <c r="H5632" s="114" t="s">
        <v>6745</v>
      </c>
      <c r="I5632" s="113">
        <f>'22'!O41</f>
        <v>0</v>
      </c>
    </row>
    <row r="5633" spans="2:9" ht="12.75">
      <c r="B5633" s="114" t="str">
        <f>INDEX(SUM!D:D,MATCH(SUM!$F$3,SUM!B:B,0),0)</f>
        <v>P085</v>
      </c>
      <c r="E5633" s="116">
        <v>2020</v>
      </c>
      <c r="F5633" s="112" t="s">
        <v>11799</v>
      </c>
      <c r="G5633" s="117" t="s">
        <v>16839</v>
      </c>
      <c r="H5633" s="114" t="s">
        <v>6745</v>
      </c>
      <c r="I5633" s="113">
        <f>'22'!O42</f>
        <v>0</v>
      </c>
    </row>
    <row r="5634" spans="2:9" ht="12.75">
      <c r="B5634" s="114" t="str">
        <f>INDEX(SUM!D:D,MATCH(SUM!$F$3,SUM!B:B,0),0)</f>
        <v>P085</v>
      </c>
      <c r="E5634" s="116">
        <v>2020</v>
      </c>
      <c r="F5634" s="112" t="s">
        <v>11800</v>
      </c>
      <c r="G5634" s="117" t="s">
        <v>16840</v>
      </c>
      <c r="H5634" s="114" t="s">
        <v>6745</v>
      </c>
      <c r="I5634" s="113">
        <f>'22'!O43</f>
        <v>0</v>
      </c>
    </row>
    <row r="5635" spans="2:9" ht="12.75">
      <c r="B5635" s="114" t="str">
        <f>INDEX(SUM!D:D,MATCH(SUM!$F$3,SUM!B:B,0),0)</f>
        <v>P085</v>
      </c>
      <c r="E5635" s="116">
        <v>2020</v>
      </c>
      <c r="F5635" s="112" t="s">
        <v>11801</v>
      </c>
      <c r="G5635" s="117" t="s">
        <v>16841</v>
      </c>
      <c r="H5635" s="114" t="s">
        <v>6745</v>
      </c>
      <c r="I5635" s="113">
        <f>'22'!O44</f>
        <v>0</v>
      </c>
    </row>
    <row r="5636" spans="2:9" ht="12.75">
      <c r="B5636" s="114" t="str">
        <f>INDEX(SUM!D:D,MATCH(SUM!$F$3,SUM!B:B,0),0)</f>
        <v>P085</v>
      </c>
      <c r="E5636" s="116">
        <v>2020</v>
      </c>
      <c r="F5636" s="112" t="s">
        <v>11802</v>
      </c>
      <c r="G5636" s="117" t="s">
        <v>16842</v>
      </c>
      <c r="H5636" s="114" t="s">
        <v>6745</v>
      </c>
      <c r="I5636" s="113">
        <f>'22'!O45</f>
        <v>0</v>
      </c>
    </row>
    <row r="5637" spans="2:9" ht="12.75">
      <c r="B5637" s="114" t="str">
        <f>INDEX(SUM!D:D,MATCH(SUM!$F$3,SUM!B:B,0),0)</f>
        <v>P085</v>
      </c>
      <c r="E5637" s="116">
        <v>2020</v>
      </c>
      <c r="F5637" s="112" t="s">
        <v>11803</v>
      </c>
      <c r="G5637" s="117" t="s">
        <v>16843</v>
      </c>
      <c r="H5637" s="114" t="s">
        <v>6745</v>
      </c>
      <c r="I5637" s="113">
        <f>'22'!O46</f>
        <v>0</v>
      </c>
    </row>
    <row r="5638" spans="2:9" ht="12.75">
      <c r="B5638" s="114" t="str">
        <f>INDEX(SUM!D:D,MATCH(SUM!$F$3,SUM!B:B,0),0)</f>
        <v>P085</v>
      </c>
      <c r="E5638" s="116">
        <v>2020</v>
      </c>
      <c r="F5638" s="112" t="s">
        <v>11804</v>
      </c>
      <c r="G5638" s="117" t="s">
        <v>16844</v>
      </c>
      <c r="H5638" s="114" t="s">
        <v>6745</v>
      </c>
      <c r="I5638" s="113">
        <f>'22'!O47</f>
        <v>0</v>
      </c>
    </row>
    <row r="5639" spans="2:9" ht="12.75">
      <c r="B5639" s="114" t="str">
        <f>INDEX(SUM!D:D,MATCH(SUM!$F$3,SUM!B:B,0),0)</f>
        <v>P085</v>
      </c>
      <c r="E5639" s="116">
        <v>2020</v>
      </c>
      <c r="F5639" s="112" t="s">
        <v>11805</v>
      </c>
      <c r="G5639" s="117" t="s">
        <v>16845</v>
      </c>
      <c r="H5639" s="114" t="s">
        <v>6745</v>
      </c>
      <c r="I5639" s="113">
        <f>'22'!O48</f>
        <v>0</v>
      </c>
    </row>
    <row r="5640" spans="2:9" ht="12.75">
      <c r="B5640" s="114" t="str">
        <f>INDEX(SUM!D:D,MATCH(SUM!$F$3,SUM!B:B,0),0)</f>
        <v>P085</v>
      </c>
      <c r="E5640" s="116">
        <v>2020</v>
      </c>
      <c r="F5640" s="112" t="s">
        <v>11806</v>
      </c>
      <c r="G5640" s="117" t="s">
        <v>16846</v>
      </c>
      <c r="H5640" s="114" t="s">
        <v>6745</v>
      </c>
      <c r="I5640" s="113">
        <f>'22'!O49</f>
        <v>0</v>
      </c>
    </row>
    <row r="5641" spans="2:9" ht="12.75">
      <c r="B5641" s="114" t="str">
        <f>INDEX(SUM!D:D,MATCH(SUM!$F$3,SUM!B:B,0),0)</f>
        <v>P085</v>
      </c>
      <c r="E5641" s="116">
        <v>2020</v>
      </c>
      <c r="F5641" s="112" t="s">
        <v>11807</v>
      </c>
      <c r="G5641" s="117" t="s">
        <v>16847</v>
      </c>
      <c r="H5641" s="114" t="s">
        <v>6745</v>
      </c>
      <c r="I5641" s="113">
        <f>'22'!O50</f>
        <v>0</v>
      </c>
    </row>
    <row r="5642" spans="2:9" ht="12.75">
      <c r="B5642" s="114" t="str">
        <f>INDEX(SUM!D:D,MATCH(SUM!$F$3,SUM!B:B,0),0)</f>
        <v>P085</v>
      </c>
      <c r="E5642" s="116">
        <v>2020</v>
      </c>
      <c r="F5642" s="112" t="s">
        <v>11808</v>
      </c>
      <c r="G5642" s="117" t="s">
        <v>16848</v>
      </c>
      <c r="H5642" s="114" t="s">
        <v>6745</v>
      </c>
      <c r="I5642" s="113">
        <f>'22'!O51</f>
        <v>0</v>
      </c>
    </row>
    <row r="5643" spans="2:9" ht="12.75">
      <c r="B5643" s="114" t="str">
        <f>INDEX(SUM!D:D,MATCH(SUM!$F$3,SUM!B:B,0),0)</f>
        <v>P085</v>
      </c>
      <c r="E5643" s="116">
        <v>2020</v>
      </c>
      <c r="F5643" s="112" t="s">
        <v>11809</v>
      </c>
      <c r="G5643" s="117" t="s">
        <v>16849</v>
      </c>
      <c r="H5643" s="114" t="s">
        <v>6745</v>
      </c>
      <c r="I5643" s="113">
        <f>'22'!O52</f>
        <v>0</v>
      </c>
    </row>
    <row r="5644" spans="2:9" ht="12.75">
      <c r="B5644" s="114" t="str">
        <f>INDEX(SUM!D:D,MATCH(SUM!$F$3,SUM!B:B,0),0)</f>
        <v>P085</v>
      </c>
      <c r="E5644" s="116">
        <v>2020</v>
      </c>
      <c r="F5644" s="112" t="s">
        <v>11810</v>
      </c>
      <c r="G5644" s="117" t="s">
        <v>16850</v>
      </c>
      <c r="H5644" s="114" t="s">
        <v>6745</v>
      </c>
      <c r="I5644" s="113">
        <f>'22'!O53</f>
        <v>0</v>
      </c>
    </row>
    <row r="5645" spans="2:9" ht="12.75">
      <c r="B5645" s="114" t="str">
        <f>INDEX(SUM!D:D,MATCH(SUM!$F$3,SUM!B:B,0),0)</f>
        <v>P085</v>
      </c>
      <c r="E5645" s="116">
        <v>2020</v>
      </c>
      <c r="F5645" s="112" t="s">
        <v>11811</v>
      </c>
      <c r="G5645" s="117" t="s">
        <v>16851</v>
      </c>
      <c r="H5645" s="114" t="s">
        <v>6745</v>
      </c>
      <c r="I5645" s="113">
        <f>'22'!O54</f>
        <v>0</v>
      </c>
    </row>
    <row r="5646" spans="2:9" ht="12.75">
      <c r="B5646" s="114" t="str">
        <f>INDEX(SUM!D:D,MATCH(SUM!$F$3,SUM!B:B,0),0)</f>
        <v>P085</v>
      </c>
      <c r="E5646" s="116">
        <v>2020</v>
      </c>
      <c r="F5646" s="112" t="s">
        <v>11812</v>
      </c>
      <c r="G5646" s="117" t="s">
        <v>16852</v>
      </c>
      <c r="H5646" s="114" t="s">
        <v>6745</v>
      </c>
      <c r="I5646" s="113">
        <f>'22'!O55</f>
        <v>0</v>
      </c>
    </row>
    <row r="5647" spans="2:9" ht="12.75">
      <c r="B5647" s="114" t="str">
        <f>INDEX(SUM!D:D,MATCH(SUM!$F$3,SUM!B:B,0),0)</f>
        <v>P085</v>
      </c>
      <c r="E5647" s="116">
        <v>2020</v>
      </c>
      <c r="F5647" s="112" t="s">
        <v>11813</v>
      </c>
      <c r="G5647" s="117" t="s">
        <v>16853</v>
      </c>
      <c r="H5647" s="114" t="s">
        <v>6745</v>
      </c>
      <c r="I5647" s="113">
        <f>'22'!O56</f>
        <v>0</v>
      </c>
    </row>
    <row r="5648" spans="2:9" ht="12.75">
      <c r="B5648" s="114" t="str">
        <f>INDEX(SUM!D:D,MATCH(SUM!$F$3,SUM!B:B,0),0)</f>
        <v>P085</v>
      </c>
      <c r="E5648" s="116">
        <v>2020</v>
      </c>
      <c r="F5648" s="112" t="s">
        <v>11814</v>
      </c>
      <c r="G5648" s="117" t="s">
        <v>16854</v>
      </c>
      <c r="H5648" s="114" t="s">
        <v>6745</v>
      </c>
      <c r="I5648" s="113">
        <f>'22'!O57</f>
        <v>0</v>
      </c>
    </row>
    <row r="5649" spans="2:9" ht="12.75">
      <c r="B5649" s="114" t="str">
        <f>INDEX(SUM!D:D,MATCH(SUM!$F$3,SUM!B:B,0),0)</f>
        <v>P085</v>
      </c>
      <c r="E5649" s="116">
        <v>2020</v>
      </c>
      <c r="F5649" s="112" t="s">
        <v>11815</v>
      </c>
      <c r="G5649" s="117" t="s">
        <v>16855</v>
      </c>
      <c r="H5649" s="114" t="s">
        <v>6745</v>
      </c>
      <c r="I5649" s="113">
        <f>'22'!O58</f>
        <v>0</v>
      </c>
    </row>
    <row r="5650" spans="2:9" ht="12.75">
      <c r="B5650" s="114" t="str">
        <f>INDEX(SUM!D:D,MATCH(SUM!$F$3,SUM!B:B,0),0)</f>
        <v>P085</v>
      </c>
      <c r="E5650" s="116">
        <v>2020</v>
      </c>
      <c r="F5650" s="112" t="s">
        <v>11816</v>
      </c>
      <c r="G5650" s="117" t="s">
        <v>16856</v>
      </c>
      <c r="H5650" s="114" t="s">
        <v>6745</v>
      </c>
      <c r="I5650" s="113">
        <f>'22'!O59</f>
        <v>0</v>
      </c>
    </row>
    <row r="5651" spans="2:9" ht="12.75">
      <c r="B5651" s="114" t="str">
        <f>INDEX(SUM!D:D,MATCH(SUM!$F$3,SUM!B:B,0),0)</f>
        <v>P085</v>
      </c>
      <c r="E5651" s="116">
        <v>2020</v>
      </c>
      <c r="F5651" s="112" t="s">
        <v>11817</v>
      </c>
      <c r="G5651" s="117" t="s">
        <v>16857</v>
      </c>
      <c r="H5651" s="114" t="s">
        <v>6745</v>
      </c>
      <c r="I5651" s="113">
        <f>'22'!O60</f>
        <v>0</v>
      </c>
    </row>
    <row r="5652" spans="2:9" ht="12.75">
      <c r="B5652" s="114" t="str">
        <f>INDEX(SUM!D:D,MATCH(SUM!$F$3,SUM!B:B,0),0)</f>
        <v>P085</v>
      </c>
      <c r="E5652" s="116">
        <v>2020</v>
      </c>
      <c r="F5652" s="112" t="s">
        <v>11818</v>
      </c>
      <c r="G5652" s="117" t="s">
        <v>16858</v>
      </c>
      <c r="H5652" s="114" t="s">
        <v>6745</v>
      </c>
      <c r="I5652" s="113">
        <f>'22'!O61</f>
        <v>0</v>
      </c>
    </row>
    <row r="5653" spans="2:9" ht="12.75">
      <c r="B5653" s="114" t="str">
        <f>INDEX(SUM!D:D,MATCH(SUM!$F$3,SUM!B:B,0),0)</f>
        <v>P085</v>
      </c>
      <c r="E5653" s="116">
        <v>2020</v>
      </c>
      <c r="F5653" s="112" t="s">
        <v>11819</v>
      </c>
      <c r="G5653" s="117" t="s">
        <v>16859</v>
      </c>
      <c r="H5653" s="114" t="s">
        <v>6745</v>
      </c>
      <c r="I5653" s="113">
        <f>'22'!O62</f>
        <v>0</v>
      </c>
    </row>
    <row r="5654" spans="2:9" ht="12.75">
      <c r="B5654" s="114" t="str">
        <f>INDEX(SUM!D:D,MATCH(SUM!$F$3,SUM!B:B,0),0)</f>
        <v>P085</v>
      </c>
      <c r="E5654" s="116">
        <v>2020</v>
      </c>
      <c r="F5654" s="112" t="s">
        <v>11820</v>
      </c>
      <c r="G5654" s="117" t="s">
        <v>16860</v>
      </c>
      <c r="H5654" s="114" t="s">
        <v>6745</v>
      </c>
      <c r="I5654" s="113">
        <f>'22'!O63</f>
        <v>0</v>
      </c>
    </row>
    <row r="5655" spans="2:9" ht="12.75">
      <c r="B5655" s="114" t="str">
        <f>INDEX(SUM!D:D,MATCH(SUM!$F$3,SUM!B:B,0),0)</f>
        <v>P085</v>
      </c>
      <c r="E5655" s="116">
        <v>2020</v>
      </c>
      <c r="F5655" s="112" t="s">
        <v>11821</v>
      </c>
      <c r="G5655" s="117" t="s">
        <v>16861</v>
      </c>
      <c r="H5655" s="114" t="s">
        <v>6745</v>
      </c>
      <c r="I5655" s="113">
        <f>'22'!O64</f>
        <v>0</v>
      </c>
    </row>
    <row r="5656" spans="2:9" ht="12.75">
      <c r="B5656" s="114" t="str">
        <f>INDEX(SUM!D:D,MATCH(SUM!$F$3,SUM!B:B,0),0)</f>
        <v>P085</v>
      </c>
      <c r="E5656" s="116">
        <v>2020</v>
      </c>
      <c r="F5656" s="112" t="s">
        <v>11822</v>
      </c>
      <c r="G5656" s="117" t="s">
        <v>16862</v>
      </c>
      <c r="H5656" s="114" t="s">
        <v>6745</v>
      </c>
      <c r="I5656" s="113">
        <f>'22'!O65</f>
        <v>0</v>
      </c>
    </row>
    <row r="5657" spans="2:9" ht="12.75">
      <c r="B5657" s="114" t="str">
        <f>INDEX(SUM!D:D,MATCH(SUM!$F$3,SUM!B:B,0),0)</f>
        <v>P085</v>
      </c>
      <c r="E5657" s="116">
        <v>2020</v>
      </c>
      <c r="F5657" s="112" t="s">
        <v>11823</v>
      </c>
      <c r="G5657" s="117" t="s">
        <v>16863</v>
      </c>
      <c r="H5657" s="114" t="s">
        <v>6745</v>
      </c>
      <c r="I5657" s="113">
        <f>'22'!O66</f>
        <v>0</v>
      </c>
    </row>
    <row r="5658" spans="2:9" ht="12.75">
      <c r="B5658" s="114" t="str">
        <f>INDEX(SUM!D:D,MATCH(SUM!$F$3,SUM!B:B,0),0)</f>
        <v>P085</v>
      </c>
      <c r="E5658" s="116">
        <v>2020</v>
      </c>
      <c r="F5658" s="112" t="s">
        <v>11824</v>
      </c>
      <c r="G5658" s="117" t="s">
        <v>16864</v>
      </c>
      <c r="H5658" s="114" t="s">
        <v>6745</v>
      </c>
      <c r="I5658" s="113">
        <f>'22'!O67</f>
        <v>0</v>
      </c>
    </row>
    <row r="5659" spans="2:9" ht="12.75">
      <c r="B5659" s="114" t="str">
        <f>INDEX(SUM!D:D,MATCH(SUM!$F$3,SUM!B:B,0),0)</f>
        <v>P085</v>
      </c>
      <c r="E5659" s="116">
        <v>2020</v>
      </c>
      <c r="F5659" s="112" t="s">
        <v>11825</v>
      </c>
      <c r="G5659" s="117" t="s">
        <v>16865</v>
      </c>
      <c r="H5659" s="114" t="s">
        <v>6745</v>
      </c>
      <c r="I5659" s="113">
        <f>'22'!O68</f>
        <v>0</v>
      </c>
    </row>
    <row r="5660" spans="2:9" ht="12.75">
      <c r="B5660" s="114" t="str">
        <f>INDEX(SUM!D:D,MATCH(SUM!$F$3,SUM!B:B,0),0)</f>
        <v>P085</v>
      </c>
      <c r="E5660" s="116">
        <v>2020</v>
      </c>
      <c r="F5660" s="112" t="s">
        <v>11826</v>
      </c>
      <c r="G5660" s="117" t="s">
        <v>16866</v>
      </c>
      <c r="H5660" s="114" t="s">
        <v>6745</v>
      </c>
      <c r="I5660" s="113">
        <f>'22'!O69</f>
        <v>0</v>
      </c>
    </row>
    <row r="5661" spans="2:9" ht="12.75">
      <c r="B5661" s="114" t="str">
        <f>INDEX(SUM!D:D,MATCH(SUM!$F$3,SUM!B:B,0),0)</f>
        <v>P085</v>
      </c>
      <c r="E5661" s="116">
        <v>2020</v>
      </c>
      <c r="F5661" s="112" t="s">
        <v>11827</v>
      </c>
      <c r="G5661" s="117" t="s">
        <v>16867</v>
      </c>
      <c r="H5661" s="114" t="s">
        <v>6745</v>
      </c>
      <c r="I5661" s="113">
        <f>'22'!O70</f>
        <v>0</v>
      </c>
    </row>
    <row r="5662" spans="2:9" ht="12.75">
      <c r="B5662" s="114" t="str">
        <f>INDEX(SUM!D:D,MATCH(SUM!$F$3,SUM!B:B,0),0)</f>
        <v>P085</v>
      </c>
      <c r="E5662" s="116">
        <v>2020</v>
      </c>
      <c r="F5662" s="112" t="s">
        <v>11828</v>
      </c>
      <c r="G5662" s="117" t="s">
        <v>16868</v>
      </c>
      <c r="H5662" s="114" t="s">
        <v>6745</v>
      </c>
      <c r="I5662" s="113">
        <f>'22'!O71</f>
        <v>0</v>
      </c>
    </row>
    <row r="5663" spans="2:9" ht="12.75">
      <c r="B5663" s="114" t="str">
        <f>INDEX(SUM!D:D,MATCH(SUM!$F$3,SUM!B:B,0),0)</f>
        <v>P085</v>
      </c>
      <c r="E5663" s="116">
        <v>2020</v>
      </c>
      <c r="F5663" s="112" t="s">
        <v>11829</v>
      </c>
      <c r="G5663" s="117" t="s">
        <v>16869</v>
      </c>
      <c r="H5663" s="114" t="s">
        <v>6745</v>
      </c>
      <c r="I5663" s="113">
        <f>'22'!O72</f>
        <v>0</v>
      </c>
    </row>
    <row r="5664" spans="2:9" ht="12.75">
      <c r="B5664" s="114" t="str">
        <f>INDEX(SUM!D:D,MATCH(SUM!$F$3,SUM!B:B,0),0)</f>
        <v>P085</v>
      </c>
      <c r="E5664" s="116">
        <v>2020</v>
      </c>
      <c r="F5664" s="112" t="s">
        <v>11830</v>
      </c>
      <c r="G5664" s="117" t="s">
        <v>16870</v>
      </c>
      <c r="H5664" s="114" t="s">
        <v>6745</v>
      </c>
      <c r="I5664" s="113">
        <f>'22'!O73</f>
        <v>0</v>
      </c>
    </row>
    <row r="5665" spans="2:9" ht="12.75">
      <c r="B5665" s="114" t="str">
        <f>INDEX(SUM!D:D,MATCH(SUM!$F$3,SUM!B:B,0),0)</f>
        <v>P085</v>
      </c>
      <c r="E5665" s="116">
        <v>2020</v>
      </c>
      <c r="F5665" s="112" t="s">
        <v>11831</v>
      </c>
      <c r="G5665" s="117" t="s">
        <v>16871</v>
      </c>
      <c r="H5665" s="114" t="s">
        <v>6745</v>
      </c>
      <c r="I5665" s="113">
        <f>'22'!O74</f>
        <v>0</v>
      </c>
    </row>
    <row r="5666" spans="2:9" ht="12.75">
      <c r="B5666" s="114" t="str">
        <f>INDEX(SUM!D:D,MATCH(SUM!$F$3,SUM!B:B,0),0)</f>
        <v>P085</v>
      </c>
      <c r="E5666" s="116">
        <v>2020</v>
      </c>
      <c r="F5666" s="112" t="s">
        <v>11832</v>
      </c>
      <c r="G5666" s="117" t="s">
        <v>16872</v>
      </c>
      <c r="H5666" s="114" t="s">
        <v>6745</v>
      </c>
      <c r="I5666" s="113">
        <f>'22'!O75</f>
        <v>0</v>
      </c>
    </row>
    <row r="5667" spans="2:9" ht="12.75">
      <c r="B5667" s="114" t="str">
        <f>INDEX(SUM!D:D,MATCH(SUM!$F$3,SUM!B:B,0),0)</f>
        <v>P085</v>
      </c>
      <c r="E5667" s="116">
        <v>2020</v>
      </c>
      <c r="F5667" s="112" t="s">
        <v>11833</v>
      </c>
      <c r="G5667" s="117" t="s">
        <v>16873</v>
      </c>
      <c r="H5667" s="114" t="s">
        <v>6745</v>
      </c>
      <c r="I5667" s="113">
        <f>'22'!O76</f>
        <v>0</v>
      </c>
    </row>
    <row r="5668" spans="2:9" ht="12.75">
      <c r="B5668" s="114" t="str">
        <f>INDEX(SUM!D:D,MATCH(SUM!$F$3,SUM!B:B,0),0)</f>
        <v>P085</v>
      </c>
      <c r="E5668" s="116">
        <v>2020</v>
      </c>
      <c r="F5668" s="112" t="s">
        <v>11834</v>
      </c>
      <c r="G5668" s="117" t="s">
        <v>16874</v>
      </c>
      <c r="H5668" s="114" t="s">
        <v>6745</v>
      </c>
      <c r="I5668" s="113">
        <f>'22'!O77</f>
        <v>0</v>
      </c>
    </row>
    <row r="5669" spans="2:9" ht="12.75">
      <c r="B5669" s="114" t="str">
        <f>INDEX(SUM!D:D,MATCH(SUM!$F$3,SUM!B:B,0),0)</f>
        <v>P085</v>
      </c>
      <c r="E5669" s="116">
        <v>2020</v>
      </c>
      <c r="F5669" s="112" t="s">
        <v>11835</v>
      </c>
      <c r="G5669" s="117" t="s">
        <v>16875</v>
      </c>
      <c r="H5669" s="114" t="s">
        <v>6745</v>
      </c>
      <c r="I5669" s="113">
        <f>'22'!O78</f>
        <v>0</v>
      </c>
    </row>
    <row r="5670" spans="2:9" ht="12.75">
      <c r="B5670" s="114" t="str">
        <f>INDEX(SUM!D:D,MATCH(SUM!$F$3,SUM!B:B,0),0)</f>
        <v>P085</v>
      </c>
      <c r="E5670" s="116">
        <v>2020</v>
      </c>
      <c r="F5670" s="112" t="s">
        <v>11836</v>
      </c>
      <c r="G5670" s="117" t="s">
        <v>16876</v>
      </c>
      <c r="H5670" s="114" t="s">
        <v>6745</v>
      </c>
      <c r="I5670" s="113">
        <f>'22'!O79</f>
        <v>0</v>
      </c>
    </row>
    <row r="5671" spans="2:9" ht="12.75">
      <c r="B5671" s="114" t="str">
        <f>INDEX(SUM!D:D,MATCH(SUM!$F$3,SUM!B:B,0),0)</f>
        <v>P085</v>
      </c>
      <c r="E5671" s="116">
        <v>2020</v>
      </c>
      <c r="F5671" s="112" t="s">
        <v>11837</v>
      </c>
      <c r="G5671" s="117" t="s">
        <v>16877</v>
      </c>
      <c r="H5671" s="114" t="s">
        <v>6745</v>
      </c>
      <c r="I5671" s="113">
        <f>'22'!O80</f>
        <v>0</v>
      </c>
    </row>
    <row r="5672" spans="2:9" ht="12.75">
      <c r="B5672" s="114" t="str">
        <f>INDEX(SUM!D:D,MATCH(SUM!$F$3,SUM!B:B,0),0)</f>
        <v>P085</v>
      </c>
      <c r="E5672" s="116">
        <v>2020</v>
      </c>
      <c r="F5672" s="112" t="s">
        <v>11838</v>
      </c>
      <c r="G5672" s="117" t="s">
        <v>16878</v>
      </c>
      <c r="H5672" s="114" t="s">
        <v>6745</v>
      </c>
      <c r="I5672" s="113">
        <f>'22'!O81</f>
        <v>0</v>
      </c>
    </row>
    <row r="5673" spans="2:9" ht="12.75">
      <c r="B5673" s="114" t="str">
        <f>INDEX(SUM!D:D,MATCH(SUM!$F$3,SUM!B:B,0),0)</f>
        <v>P085</v>
      </c>
      <c r="E5673" s="116">
        <v>2020</v>
      </c>
      <c r="F5673" s="112" t="s">
        <v>11839</v>
      </c>
      <c r="G5673" s="117" t="s">
        <v>16879</v>
      </c>
      <c r="H5673" s="114" t="s">
        <v>6745</v>
      </c>
      <c r="I5673" s="113">
        <f>'22'!O82</f>
        <v>0</v>
      </c>
    </row>
    <row r="5674" spans="2:9" ht="12.75">
      <c r="B5674" s="114" t="str">
        <f>INDEX(SUM!D:D,MATCH(SUM!$F$3,SUM!B:B,0),0)</f>
        <v>P085</v>
      </c>
      <c r="E5674" s="116">
        <v>2020</v>
      </c>
      <c r="F5674" s="112" t="s">
        <v>11840</v>
      </c>
      <c r="G5674" s="117" t="s">
        <v>16880</v>
      </c>
      <c r="H5674" s="114" t="s">
        <v>6745</v>
      </c>
      <c r="I5674" s="113">
        <f>'22'!O83</f>
        <v>0</v>
      </c>
    </row>
    <row r="5675" spans="2:9" ht="12.75">
      <c r="B5675" s="114" t="str">
        <f>INDEX(SUM!D:D,MATCH(SUM!$F$3,SUM!B:B,0),0)</f>
        <v>P085</v>
      </c>
      <c r="E5675" s="116">
        <v>2020</v>
      </c>
      <c r="F5675" s="112" t="s">
        <v>11841</v>
      </c>
      <c r="G5675" s="117" t="s">
        <v>16881</v>
      </c>
      <c r="H5675" s="114" t="s">
        <v>6745</v>
      </c>
      <c r="I5675" s="113">
        <f>'22'!O84</f>
        <v>0</v>
      </c>
    </row>
    <row r="5676" spans="2:9" ht="12.75">
      <c r="B5676" s="114" t="str">
        <f>INDEX(SUM!D:D,MATCH(SUM!$F$3,SUM!B:B,0),0)</f>
        <v>P085</v>
      </c>
      <c r="E5676" s="116">
        <v>2020</v>
      </c>
      <c r="F5676" s="112" t="s">
        <v>11842</v>
      </c>
      <c r="G5676" s="117" t="s">
        <v>16882</v>
      </c>
      <c r="H5676" s="114" t="s">
        <v>6745</v>
      </c>
      <c r="I5676" s="113">
        <f>'22'!O85</f>
        <v>0</v>
      </c>
    </row>
    <row r="5677" spans="2:9" ht="12.75">
      <c r="B5677" s="114" t="str">
        <f>INDEX(SUM!D:D,MATCH(SUM!$F$3,SUM!B:B,0),0)</f>
        <v>P085</v>
      </c>
      <c r="E5677" s="116">
        <v>2020</v>
      </c>
      <c r="F5677" s="112" t="s">
        <v>11843</v>
      </c>
      <c r="G5677" s="117" t="s">
        <v>16883</v>
      </c>
      <c r="H5677" s="114" t="s">
        <v>6745</v>
      </c>
      <c r="I5677" s="113">
        <f>'22'!O86</f>
        <v>0</v>
      </c>
    </row>
    <row r="5678" spans="2:9" ht="12.75">
      <c r="B5678" s="114" t="str">
        <f>INDEX(SUM!D:D,MATCH(SUM!$F$3,SUM!B:B,0),0)</f>
        <v>P085</v>
      </c>
      <c r="E5678" s="116">
        <v>2020</v>
      </c>
      <c r="F5678" s="112" t="s">
        <v>11844</v>
      </c>
      <c r="G5678" s="117" t="s">
        <v>16884</v>
      </c>
      <c r="H5678" s="114" t="s">
        <v>6745</v>
      </c>
      <c r="I5678" s="113">
        <f>'22'!O87</f>
        <v>0</v>
      </c>
    </row>
    <row r="5679" spans="2:9" ht="12.75">
      <c r="B5679" s="114" t="str">
        <f>INDEX(SUM!D:D,MATCH(SUM!$F$3,SUM!B:B,0),0)</f>
        <v>P085</v>
      </c>
      <c r="E5679" s="116">
        <v>2020</v>
      </c>
      <c r="F5679" s="112" t="s">
        <v>11845</v>
      </c>
      <c r="G5679" s="117" t="s">
        <v>16885</v>
      </c>
      <c r="H5679" s="114" t="s">
        <v>6745</v>
      </c>
      <c r="I5679" s="113">
        <f>'22'!O88</f>
        <v>0</v>
      </c>
    </row>
    <row r="5680" spans="2:9" ht="12.75">
      <c r="B5680" s="114" t="str">
        <f>INDEX(SUM!D:D,MATCH(SUM!$F$3,SUM!B:B,0),0)</f>
        <v>P085</v>
      </c>
      <c r="E5680" s="116">
        <v>2020</v>
      </c>
      <c r="F5680" s="112" t="s">
        <v>11846</v>
      </c>
      <c r="G5680" s="117" t="s">
        <v>16886</v>
      </c>
      <c r="H5680" s="114" t="s">
        <v>6745</v>
      </c>
      <c r="I5680" s="113">
        <f>'22'!O89</f>
        <v>0</v>
      </c>
    </row>
    <row r="5681" spans="2:9" ht="12.75">
      <c r="B5681" s="114" t="str">
        <f>INDEX(SUM!D:D,MATCH(SUM!$F$3,SUM!B:B,0),0)</f>
        <v>P085</v>
      </c>
      <c r="E5681" s="116">
        <v>2020</v>
      </c>
      <c r="F5681" s="112" t="s">
        <v>11847</v>
      </c>
      <c r="G5681" s="117" t="s">
        <v>16887</v>
      </c>
      <c r="H5681" s="114" t="s">
        <v>6745</v>
      </c>
      <c r="I5681" s="113">
        <f>'22'!O90</f>
        <v>0</v>
      </c>
    </row>
    <row r="5682" spans="2:9" ht="12.75">
      <c r="B5682" s="114" t="str">
        <f>INDEX(SUM!D:D,MATCH(SUM!$F$3,SUM!B:B,0),0)</f>
        <v>P085</v>
      </c>
      <c r="E5682" s="116">
        <v>2020</v>
      </c>
      <c r="F5682" s="112" t="s">
        <v>11848</v>
      </c>
      <c r="G5682" s="117" t="s">
        <v>16888</v>
      </c>
      <c r="H5682" s="114" t="s">
        <v>6745</v>
      </c>
      <c r="I5682" s="113">
        <f>'22'!O91</f>
        <v>0</v>
      </c>
    </row>
    <row r="5683" spans="2:9" ht="12.75">
      <c r="B5683" s="114" t="str">
        <f>INDEX(SUM!D:D,MATCH(SUM!$F$3,SUM!B:B,0),0)</f>
        <v>P085</v>
      </c>
      <c r="E5683" s="116">
        <v>2020</v>
      </c>
      <c r="F5683" s="112" t="s">
        <v>11849</v>
      </c>
      <c r="G5683" s="117" t="s">
        <v>16889</v>
      </c>
      <c r="H5683" s="114" t="s">
        <v>6745</v>
      </c>
      <c r="I5683" s="113">
        <f>'22'!O92</f>
        <v>0</v>
      </c>
    </row>
    <row r="5684" spans="2:9" ht="12.75">
      <c r="B5684" s="114" t="str">
        <f>INDEX(SUM!D:D,MATCH(SUM!$F$3,SUM!B:B,0),0)</f>
        <v>P085</v>
      </c>
      <c r="E5684" s="116">
        <v>2020</v>
      </c>
      <c r="F5684" s="112" t="s">
        <v>11850</v>
      </c>
      <c r="G5684" s="117" t="s">
        <v>16890</v>
      </c>
      <c r="H5684" s="114" t="s">
        <v>6745</v>
      </c>
      <c r="I5684" s="113">
        <f>'22'!O93</f>
        <v>0</v>
      </c>
    </row>
    <row r="5685" spans="2:9" ht="12.75">
      <c r="B5685" s="114" t="str">
        <f>INDEX(SUM!D:D,MATCH(SUM!$F$3,SUM!B:B,0),0)</f>
        <v>P085</v>
      </c>
      <c r="E5685" s="116">
        <v>2020</v>
      </c>
      <c r="F5685" s="112" t="s">
        <v>11851</v>
      </c>
      <c r="G5685" s="117" t="s">
        <v>16891</v>
      </c>
      <c r="H5685" s="114" t="s">
        <v>6745</v>
      </c>
      <c r="I5685" s="113">
        <f>'22'!O94</f>
        <v>0</v>
      </c>
    </row>
    <row r="5686" spans="2:9" ht="12.75">
      <c r="B5686" s="114" t="str">
        <f>INDEX(SUM!D:D,MATCH(SUM!$F$3,SUM!B:B,0),0)</f>
        <v>P085</v>
      </c>
      <c r="E5686" s="116">
        <v>2020</v>
      </c>
      <c r="F5686" s="112" t="s">
        <v>11852</v>
      </c>
      <c r="G5686" s="117" t="s">
        <v>16892</v>
      </c>
      <c r="H5686" s="114" t="s">
        <v>6745</v>
      </c>
      <c r="I5686" s="113">
        <f>'22'!O95</f>
        <v>0</v>
      </c>
    </row>
    <row r="5687" spans="2:9" ht="12.75">
      <c r="B5687" s="114" t="str">
        <f>INDEX(SUM!D:D,MATCH(SUM!$F$3,SUM!B:B,0),0)</f>
        <v>P085</v>
      </c>
      <c r="E5687" s="116">
        <v>2020</v>
      </c>
      <c r="F5687" s="112" t="s">
        <v>11853</v>
      </c>
      <c r="G5687" s="117" t="s">
        <v>16893</v>
      </c>
      <c r="H5687" s="114" t="s">
        <v>6745</v>
      </c>
      <c r="I5687" s="113">
        <f>'22'!O96</f>
        <v>0</v>
      </c>
    </row>
    <row r="5688" spans="2:9" ht="12.75">
      <c r="B5688" s="114" t="str">
        <f>INDEX(SUM!D:D,MATCH(SUM!$F$3,SUM!B:B,0),0)</f>
        <v>P085</v>
      </c>
      <c r="E5688" s="116">
        <v>2020</v>
      </c>
      <c r="F5688" s="112" t="s">
        <v>11854</v>
      </c>
      <c r="G5688" s="117" t="s">
        <v>16894</v>
      </c>
      <c r="H5688" s="114" t="s">
        <v>6745</v>
      </c>
      <c r="I5688" s="113">
        <f>'22'!O97</f>
        <v>0</v>
      </c>
    </row>
    <row r="5689" spans="2:9" ht="12.75">
      <c r="B5689" s="114" t="str">
        <f>INDEX(SUM!D:D,MATCH(SUM!$F$3,SUM!B:B,0),0)</f>
        <v>P085</v>
      </c>
      <c r="E5689" s="116">
        <v>2020</v>
      </c>
      <c r="F5689" s="112" t="s">
        <v>11855</v>
      </c>
      <c r="G5689" s="117" t="s">
        <v>16895</v>
      </c>
      <c r="H5689" s="114" t="s">
        <v>6745</v>
      </c>
      <c r="I5689" s="113">
        <f>'22'!O98</f>
        <v>0</v>
      </c>
    </row>
    <row r="5690" spans="2:9" ht="12.75">
      <c r="B5690" s="114" t="str">
        <f>INDEX(SUM!D:D,MATCH(SUM!$F$3,SUM!B:B,0),0)</f>
        <v>P085</v>
      </c>
      <c r="E5690" s="116">
        <v>2020</v>
      </c>
      <c r="F5690" s="112" t="s">
        <v>11856</v>
      </c>
      <c r="G5690" s="117" t="s">
        <v>16896</v>
      </c>
      <c r="H5690" s="114" t="s">
        <v>6745</v>
      </c>
      <c r="I5690" s="113">
        <f>'22'!O99</f>
        <v>0</v>
      </c>
    </row>
    <row r="5691" spans="2:9" ht="12.75">
      <c r="B5691" s="114" t="str">
        <f>INDEX(SUM!D:D,MATCH(SUM!$F$3,SUM!B:B,0),0)</f>
        <v>P085</v>
      </c>
      <c r="E5691" s="116">
        <v>2020</v>
      </c>
      <c r="F5691" s="112" t="s">
        <v>11857</v>
      </c>
      <c r="G5691" s="117" t="s">
        <v>16897</v>
      </c>
      <c r="H5691" s="114" t="s">
        <v>6745</v>
      </c>
      <c r="I5691" s="113">
        <f>'22'!O100</f>
        <v>0</v>
      </c>
    </row>
    <row r="5692" ht="12.75">
      <c r="E5692" s="116"/>
    </row>
    <row r="5693" spans="2:9" ht="12.75">
      <c r="B5693" s="114" t="str">
        <f>INDEX(SUM!D:D,MATCH(SUM!$F$3,SUM!B:B,0),0)</f>
        <v>P085</v>
      </c>
      <c r="E5693" s="116">
        <v>2020</v>
      </c>
      <c r="F5693" s="112" t="s">
        <v>11858</v>
      </c>
      <c r="G5693" s="117" t="s">
        <v>15638</v>
      </c>
      <c r="H5693" s="114" t="s">
        <v>16898</v>
      </c>
      <c r="I5693" s="113" t="str">
        <f>'23'!B11</f>
        <v>POSTO DE SAUDE DA FAMILIA BOA VISTA</v>
      </c>
    </row>
    <row r="5694" spans="2:9" ht="12.75">
      <c r="B5694" s="114" t="str">
        <f>INDEX(SUM!D:D,MATCH(SUM!$F$3,SUM!B:B,0),0)</f>
        <v>P085</v>
      </c>
      <c r="E5694" s="116">
        <v>2020</v>
      </c>
      <c r="F5694" s="112" t="s">
        <v>11859</v>
      </c>
      <c r="G5694" s="117" t="s">
        <v>15639</v>
      </c>
      <c r="H5694" s="114" t="s">
        <v>16898</v>
      </c>
      <c r="I5694" s="113" t="str">
        <f>'23'!B12</f>
        <v>UNIDADE DE SAUDE DA FAMILIA FREI DAMIÃO</v>
      </c>
    </row>
    <row r="5695" spans="2:9" ht="12.75">
      <c r="B5695" s="114" t="str">
        <f>INDEX(SUM!D:D,MATCH(SUM!$F$3,SUM!B:B,0),0)</f>
        <v>P085</v>
      </c>
      <c r="E5695" s="116">
        <v>2020</v>
      </c>
      <c r="F5695" s="112" t="s">
        <v>11860</v>
      </c>
      <c r="G5695" s="117" t="s">
        <v>15640</v>
      </c>
      <c r="H5695" s="114" t="s">
        <v>16898</v>
      </c>
      <c r="I5695" s="113" t="str">
        <f>'23'!B13</f>
        <v>UNIDADE DE SAUDE DA FAMILIA DO ALTO NECO DE LEO</v>
      </c>
    </row>
    <row r="5696" spans="2:9" ht="12.75">
      <c r="B5696" s="114" t="str">
        <f>INDEX(SUM!D:D,MATCH(SUM!$F$3,SUM!B:B,0),0)</f>
        <v>P085</v>
      </c>
      <c r="E5696" s="116">
        <v>2020</v>
      </c>
      <c r="F5696" s="112" t="s">
        <v>11861</v>
      </c>
      <c r="G5696" s="117" t="s">
        <v>15641</v>
      </c>
      <c r="H5696" s="114" t="s">
        <v>16898</v>
      </c>
      <c r="I5696" s="113" t="str">
        <f>'23'!B14</f>
        <v>UNIDADE DA SAUDE DA FAMILIA DE OSWALDO LIMA</v>
      </c>
    </row>
    <row r="5697" spans="2:9" ht="12.75">
      <c r="B5697" s="114" t="str">
        <f>INDEX(SUM!D:D,MATCH(SUM!$F$3,SUM!B:B,0),0)</f>
        <v>P085</v>
      </c>
      <c r="E5697" s="116">
        <v>2020</v>
      </c>
      <c r="F5697" s="112" t="s">
        <v>11862</v>
      </c>
      <c r="G5697" s="117" t="s">
        <v>15642</v>
      </c>
      <c r="H5697" s="114" t="s">
        <v>16898</v>
      </c>
      <c r="I5697" s="113" t="str">
        <f>'23'!B15</f>
        <v>UNIDADE DA SAUDE DA FAMILIA DE BREJINHOS</v>
      </c>
    </row>
    <row r="5698" spans="2:9" ht="12.75">
      <c r="B5698" s="114" t="str">
        <f>INDEX(SUM!D:D,MATCH(SUM!$F$3,SUM!B:B,0),0)</f>
        <v>P085</v>
      </c>
      <c r="E5698" s="116">
        <v>2020</v>
      </c>
      <c r="F5698" s="112" t="s">
        <v>11863</v>
      </c>
      <c r="G5698" s="117" t="s">
        <v>15643</v>
      </c>
      <c r="H5698" s="114" t="s">
        <v>16898</v>
      </c>
      <c r="I5698" s="113" t="str">
        <f>'23'!B16</f>
        <v>UNIDADE DE SAUDE DA FAMILIA CAMPOS DO BORBA</v>
      </c>
    </row>
    <row r="5699" spans="2:9" ht="12.75">
      <c r="B5699" s="114" t="str">
        <f>INDEX(SUM!D:D,MATCH(SUM!$F$3,SUM!B:B,0),0)</f>
        <v>P085</v>
      </c>
      <c r="E5699" s="116">
        <v>2020</v>
      </c>
      <c r="F5699" s="112" t="s">
        <v>11864</v>
      </c>
      <c r="G5699" s="117" t="s">
        <v>15644</v>
      </c>
      <c r="H5699" s="114" t="s">
        <v>16898</v>
      </c>
      <c r="I5699" s="113" t="str">
        <f>'23'!B17</f>
        <v>UNIDADE DE SAUDE DA FAMILIA DE JENIPAPO</v>
      </c>
    </row>
    <row r="5700" spans="2:9" ht="12.75">
      <c r="B5700" s="114" t="str">
        <f>INDEX(SUM!D:D,MATCH(SUM!$F$3,SUM!B:B,0),0)</f>
        <v>P085</v>
      </c>
      <c r="E5700" s="116">
        <v>2020</v>
      </c>
      <c r="F5700" s="112" t="s">
        <v>11865</v>
      </c>
      <c r="G5700" s="117" t="s">
        <v>15645</v>
      </c>
      <c r="H5700" s="114" t="s">
        <v>16898</v>
      </c>
      <c r="I5700" s="113" t="str">
        <f>'23'!B18</f>
        <v xml:space="preserve">UNIDADE DA SAUDE DA FAMILIA DE LAGOA FUNDA </v>
      </c>
    </row>
    <row r="5701" spans="2:9" ht="12.75">
      <c r="B5701" s="114" t="str">
        <f>INDEX(SUM!D:D,MATCH(SUM!$F$3,SUM!B:B,0),0)</f>
        <v>P085</v>
      </c>
      <c r="E5701" s="116">
        <v>2020</v>
      </c>
      <c r="F5701" s="112" t="s">
        <v>11866</v>
      </c>
      <c r="G5701" s="117" t="s">
        <v>15646</v>
      </c>
      <c r="H5701" s="114" t="s">
        <v>16898</v>
      </c>
      <c r="I5701" s="113" t="str">
        <f>'23'!B19</f>
        <v>UNIDADE DE SAUDE DA FAMILIA DA MELANCIA</v>
      </c>
    </row>
    <row r="5702" spans="2:9" ht="12.75">
      <c r="B5702" s="114" t="str">
        <f>INDEX(SUM!D:D,MATCH(SUM!$F$3,SUM!B:B,0),0)</f>
        <v>P085</v>
      </c>
      <c r="E5702" s="116">
        <v>2020</v>
      </c>
      <c r="F5702" s="112" t="s">
        <v>11867</v>
      </c>
      <c r="G5702" s="117" t="s">
        <v>15647</v>
      </c>
      <c r="H5702" s="114" t="s">
        <v>16898</v>
      </c>
      <c r="I5702" s="113" t="str">
        <f>'23'!B20</f>
        <v>UNIDADE DE SAUDE DA FAMILIA DE OLHO DAGUA CERCADO</v>
      </c>
    </row>
    <row r="5703" spans="2:9" ht="12.75">
      <c r="B5703" s="114" t="str">
        <f>INDEX(SUM!D:D,MATCH(SUM!$F$3,SUM!B:B,0),0)</f>
        <v>P085</v>
      </c>
      <c r="E5703" s="116">
        <v>2020</v>
      </c>
      <c r="F5703" s="112" t="s">
        <v>11868</v>
      </c>
      <c r="G5703" s="117" t="s">
        <v>15648</v>
      </c>
      <c r="H5703" s="114" t="s">
        <v>16898</v>
      </c>
      <c r="I5703" s="113" t="str">
        <f>'23'!B21</f>
        <v>UNIDADE DE SAUDE DA FAMILIA DO ROQUE</v>
      </c>
    </row>
    <row r="5704" spans="2:9" ht="12.75">
      <c r="B5704" s="114" t="str">
        <f>INDEX(SUM!D:D,MATCH(SUM!$F$3,SUM!B:B,0),0)</f>
        <v>P085</v>
      </c>
      <c r="E5704" s="116">
        <v>2020</v>
      </c>
      <c r="F5704" s="112" t="s">
        <v>11869</v>
      </c>
      <c r="G5704" s="117" t="s">
        <v>15649</v>
      </c>
      <c r="H5704" s="114" t="s">
        <v>16898</v>
      </c>
      <c r="I5704" s="113" t="str">
        <f>'23'!B22</f>
        <v>SECRETARIA MUNICIPAL DE SAUDE DE JOÃO ALFREDO</v>
      </c>
    </row>
    <row r="5705" spans="2:9" ht="12.75">
      <c r="B5705" s="114" t="str">
        <f>INDEX(SUM!D:D,MATCH(SUM!$F$3,SUM!B:B,0),0)</f>
        <v>P085</v>
      </c>
      <c r="E5705" s="116">
        <v>2020</v>
      </c>
      <c r="F5705" s="112" t="s">
        <v>11870</v>
      </c>
      <c r="G5705" s="117" t="s">
        <v>15650</v>
      </c>
      <c r="H5705" s="114" t="s">
        <v>16898</v>
      </c>
      <c r="I5705" s="113">
        <f>'23'!B23</f>
        <v>0</v>
      </c>
    </row>
    <row r="5706" spans="2:9" ht="12.75">
      <c r="B5706" s="114" t="str">
        <f>INDEX(SUM!D:D,MATCH(SUM!$F$3,SUM!B:B,0),0)</f>
        <v>P085</v>
      </c>
      <c r="E5706" s="116">
        <v>2020</v>
      </c>
      <c r="F5706" s="112" t="s">
        <v>11871</v>
      </c>
      <c r="G5706" s="117" t="s">
        <v>15651</v>
      </c>
      <c r="H5706" s="114" t="s">
        <v>16898</v>
      </c>
      <c r="I5706" s="113">
        <f>'23'!B24</f>
        <v>0</v>
      </c>
    </row>
    <row r="5707" spans="2:9" ht="12.75">
      <c r="B5707" s="114" t="str">
        <f>INDEX(SUM!D:D,MATCH(SUM!$F$3,SUM!B:B,0),0)</f>
        <v>P085</v>
      </c>
      <c r="E5707" s="116">
        <v>2020</v>
      </c>
      <c r="F5707" s="112" t="s">
        <v>11872</v>
      </c>
      <c r="G5707" s="117" t="s">
        <v>15652</v>
      </c>
      <c r="H5707" s="114" t="s">
        <v>16898</v>
      </c>
      <c r="I5707" s="113">
        <f>'23'!B25</f>
        <v>0</v>
      </c>
    </row>
    <row r="5708" spans="2:9" ht="12.75">
      <c r="B5708" s="114" t="str">
        <f>INDEX(SUM!D:D,MATCH(SUM!$F$3,SUM!B:B,0),0)</f>
        <v>P085</v>
      </c>
      <c r="E5708" s="116">
        <v>2020</v>
      </c>
      <c r="F5708" s="112" t="s">
        <v>11873</v>
      </c>
      <c r="G5708" s="117" t="s">
        <v>15653</v>
      </c>
      <c r="H5708" s="114" t="s">
        <v>16898</v>
      </c>
      <c r="I5708" s="113">
        <f>'23'!B26</f>
        <v>0</v>
      </c>
    </row>
    <row r="5709" spans="2:9" ht="12.75">
      <c r="B5709" s="114" t="str">
        <f>INDEX(SUM!D:D,MATCH(SUM!$F$3,SUM!B:B,0),0)</f>
        <v>P085</v>
      </c>
      <c r="E5709" s="116">
        <v>2020</v>
      </c>
      <c r="F5709" s="112" t="s">
        <v>11874</v>
      </c>
      <c r="G5709" s="117" t="s">
        <v>15654</v>
      </c>
      <c r="H5709" s="114" t="s">
        <v>16898</v>
      </c>
      <c r="I5709" s="113">
        <f>'23'!B27</f>
        <v>0</v>
      </c>
    </row>
    <row r="5710" spans="2:9" ht="12.75">
      <c r="B5710" s="114" t="str">
        <f>INDEX(SUM!D:D,MATCH(SUM!$F$3,SUM!B:B,0),0)</f>
        <v>P085</v>
      </c>
      <c r="E5710" s="116">
        <v>2020</v>
      </c>
      <c r="F5710" s="112" t="s">
        <v>11875</v>
      </c>
      <c r="G5710" s="117" t="s">
        <v>15655</v>
      </c>
      <c r="H5710" s="114" t="s">
        <v>16898</v>
      </c>
      <c r="I5710" s="113">
        <f>'23'!B28</f>
        <v>0</v>
      </c>
    </row>
    <row r="5711" spans="2:9" ht="12.75">
      <c r="B5711" s="114" t="str">
        <f>INDEX(SUM!D:D,MATCH(SUM!$F$3,SUM!B:B,0),0)</f>
        <v>P085</v>
      </c>
      <c r="E5711" s="116">
        <v>2020</v>
      </c>
      <c r="F5711" s="112" t="s">
        <v>11876</v>
      </c>
      <c r="G5711" s="117" t="s">
        <v>15656</v>
      </c>
      <c r="H5711" s="114" t="s">
        <v>16898</v>
      </c>
      <c r="I5711" s="113">
        <f>'23'!B29</f>
        <v>0</v>
      </c>
    </row>
    <row r="5712" spans="2:9" ht="12.75">
      <c r="B5712" s="114" t="str">
        <f>INDEX(SUM!D:D,MATCH(SUM!$F$3,SUM!B:B,0),0)</f>
        <v>P085</v>
      </c>
      <c r="E5712" s="116">
        <v>2020</v>
      </c>
      <c r="F5712" s="112" t="s">
        <v>11877</v>
      </c>
      <c r="G5712" s="117" t="s">
        <v>15657</v>
      </c>
      <c r="H5712" s="114" t="s">
        <v>16898</v>
      </c>
      <c r="I5712" s="113">
        <f>'23'!B30</f>
        <v>0</v>
      </c>
    </row>
    <row r="5713" spans="2:9" ht="12.75">
      <c r="B5713" s="114" t="str">
        <f>INDEX(SUM!D:D,MATCH(SUM!$F$3,SUM!B:B,0),0)</f>
        <v>P085</v>
      </c>
      <c r="E5713" s="116">
        <v>2020</v>
      </c>
      <c r="F5713" s="112" t="s">
        <v>11878</v>
      </c>
      <c r="G5713" s="117" t="s">
        <v>15658</v>
      </c>
      <c r="H5713" s="114" t="s">
        <v>16898</v>
      </c>
      <c r="I5713" s="113">
        <f>'23'!B31</f>
        <v>0</v>
      </c>
    </row>
    <row r="5714" spans="2:9" ht="12.75">
      <c r="B5714" s="114" t="str">
        <f>INDEX(SUM!D:D,MATCH(SUM!$F$3,SUM!B:B,0),0)</f>
        <v>P085</v>
      </c>
      <c r="E5714" s="116">
        <v>2020</v>
      </c>
      <c r="F5714" s="112" t="s">
        <v>11879</v>
      </c>
      <c r="G5714" s="117" t="s">
        <v>15659</v>
      </c>
      <c r="H5714" s="114" t="s">
        <v>16898</v>
      </c>
      <c r="I5714" s="113">
        <f>'23'!B32</f>
        <v>0</v>
      </c>
    </row>
    <row r="5715" spans="2:9" ht="12.75">
      <c r="B5715" s="114" t="str">
        <f>INDEX(SUM!D:D,MATCH(SUM!$F$3,SUM!B:B,0),0)</f>
        <v>P085</v>
      </c>
      <c r="E5715" s="116">
        <v>2020</v>
      </c>
      <c r="F5715" s="112" t="s">
        <v>11880</v>
      </c>
      <c r="G5715" s="117" t="s">
        <v>15660</v>
      </c>
      <c r="H5715" s="114" t="s">
        <v>16898</v>
      </c>
      <c r="I5715" s="113">
        <f>'23'!B33</f>
        <v>0</v>
      </c>
    </row>
    <row r="5716" spans="2:9" ht="12.75">
      <c r="B5716" s="114" t="str">
        <f>INDEX(SUM!D:D,MATCH(SUM!$F$3,SUM!B:B,0),0)</f>
        <v>P085</v>
      </c>
      <c r="E5716" s="116">
        <v>2020</v>
      </c>
      <c r="F5716" s="112" t="s">
        <v>11881</v>
      </c>
      <c r="G5716" s="117" t="s">
        <v>15661</v>
      </c>
      <c r="H5716" s="114" t="s">
        <v>16898</v>
      </c>
      <c r="I5716" s="113">
        <f>'23'!B34</f>
        <v>0</v>
      </c>
    </row>
    <row r="5717" spans="2:9" ht="12.75">
      <c r="B5717" s="114" t="str">
        <f>INDEX(SUM!D:D,MATCH(SUM!$F$3,SUM!B:B,0),0)</f>
        <v>P085</v>
      </c>
      <c r="E5717" s="116">
        <v>2020</v>
      </c>
      <c r="F5717" s="112" t="s">
        <v>11882</v>
      </c>
      <c r="G5717" s="117" t="s">
        <v>15662</v>
      </c>
      <c r="H5717" s="114" t="s">
        <v>16898</v>
      </c>
      <c r="I5717" s="113">
        <f>'23'!B35</f>
        <v>0</v>
      </c>
    </row>
    <row r="5718" spans="2:9" ht="12.75">
      <c r="B5718" s="114" t="str">
        <f>INDEX(SUM!D:D,MATCH(SUM!$F$3,SUM!B:B,0),0)</f>
        <v>P085</v>
      </c>
      <c r="E5718" s="116">
        <v>2020</v>
      </c>
      <c r="F5718" s="112" t="s">
        <v>11883</v>
      </c>
      <c r="G5718" s="117" t="s">
        <v>15663</v>
      </c>
      <c r="H5718" s="114" t="s">
        <v>16898</v>
      </c>
      <c r="I5718" s="113">
        <f>'23'!B36</f>
        <v>0</v>
      </c>
    </row>
    <row r="5719" spans="2:9" ht="12.75">
      <c r="B5719" s="114" t="str">
        <f>INDEX(SUM!D:D,MATCH(SUM!$F$3,SUM!B:B,0),0)</f>
        <v>P085</v>
      </c>
      <c r="E5719" s="116">
        <v>2020</v>
      </c>
      <c r="F5719" s="112" t="s">
        <v>11884</v>
      </c>
      <c r="G5719" s="117" t="s">
        <v>15664</v>
      </c>
      <c r="H5719" s="114" t="s">
        <v>16898</v>
      </c>
      <c r="I5719" s="113">
        <f>'23'!B37</f>
        <v>0</v>
      </c>
    </row>
    <row r="5720" spans="2:9" ht="12.75">
      <c r="B5720" s="114" t="str">
        <f>INDEX(SUM!D:D,MATCH(SUM!$F$3,SUM!B:B,0),0)</f>
        <v>P085</v>
      </c>
      <c r="E5720" s="116">
        <v>2020</v>
      </c>
      <c r="F5720" s="112" t="s">
        <v>11885</v>
      </c>
      <c r="G5720" s="117" t="s">
        <v>15665</v>
      </c>
      <c r="H5720" s="114" t="s">
        <v>16898</v>
      </c>
      <c r="I5720" s="113">
        <f>'23'!B38</f>
        <v>0</v>
      </c>
    </row>
    <row r="5721" spans="2:9" ht="12.75">
      <c r="B5721" s="114" t="str">
        <f>INDEX(SUM!D:D,MATCH(SUM!$F$3,SUM!B:B,0),0)</f>
        <v>P085</v>
      </c>
      <c r="E5721" s="116">
        <v>2020</v>
      </c>
      <c r="F5721" s="112" t="s">
        <v>11886</v>
      </c>
      <c r="G5721" s="117" t="s">
        <v>15666</v>
      </c>
      <c r="H5721" s="114" t="s">
        <v>16898</v>
      </c>
      <c r="I5721" s="113">
        <f>'23'!B39</f>
        <v>0</v>
      </c>
    </row>
    <row r="5722" spans="2:9" ht="12.75">
      <c r="B5722" s="114" t="str">
        <f>INDEX(SUM!D:D,MATCH(SUM!$F$3,SUM!B:B,0),0)</f>
        <v>P085</v>
      </c>
      <c r="E5722" s="116">
        <v>2020</v>
      </c>
      <c r="F5722" s="112" t="s">
        <v>11887</v>
      </c>
      <c r="G5722" s="117" t="s">
        <v>15667</v>
      </c>
      <c r="H5722" s="114" t="s">
        <v>16898</v>
      </c>
      <c r="I5722" s="113">
        <f>'23'!B40</f>
        <v>0</v>
      </c>
    </row>
    <row r="5723" spans="2:9" ht="12.75">
      <c r="B5723" s="114" t="str">
        <f>INDEX(SUM!D:D,MATCH(SUM!$F$3,SUM!B:B,0),0)</f>
        <v>P085</v>
      </c>
      <c r="E5723" s="116">
        <v>2020</v>
      </c>
      <c r="F5723" s="112" t="s">
        <v>11888</v>
      </c>
      <c r="G5723" s="117" t="s">
        <v>15668</v>
      </c>
      <c r="H5723" s="114" t="s">
        <v>16898</v>
      </c>
      <c r="I5723" s="113">
        <f>'23'!B41</f>
        <v>0</v>
      </c>
    </row>
    <row r="5724" spans="2:9" ht="12.75">
      <c r="B5724" s="114" t="str">
        <f>INDEX(SUM!D:D,MATCH(SUM!$F$3,SUM!B:B,0),0)</f>
        <v>P085</v>
      </c>
      <c r="E5724" s="116">
        <v>2020</v>
      </c>
      <c r="F5724" s="112" t="s">
        <v>11889</v>
      </c>
      <c r="G5724" s="117" t="s">
        <v>15669</v>
      </c>
      <c r="H5724" s="114" t="s">
        <v>16898</v>
      </c>
      <c r="I5724" s="113">
        <f>'23'!B42</f>
        <v>0</v>
      </c>
    </row>
    <row r="5725" spans="2:9" ht="12.75">
      <c r="B5725" s="114" t="str">
        <f>INDEX(SUM!D:D,MATCH(SUM!$F$3,SUM!B:B,0),0)</f>
        <v>P085</v>
      </c>
      <c r="E5725" s="116">
        <v>2020</v>
      </c>
      <c r="F5725" s="112" t="s">
        <v>11890</v>
      </c>
      <c r="G5725" s="117" t="s">
        <v>15670</v>
      </c>
      <c r="H5725" s="114" t="s">
        <v>16898</v>
      </c>
      <c r="I5725" s="113">
        <f>'23'!B43</f>
        <v>0</v>
      </c>
    </row>
    <row r="5726" spans="2:9" ht="12.75">
      <c r="B5726" s="114" t="str">
        <f>INDEX(SUM!D:D,MATCH(SUM!$F$3,SUM!B:B,0),0)</f>
        <v>P085</v>
      </c>
      <c r="E5726" s="116">
        <v>2020</v>
      </c>
      <c r="F5726" s="112" t="s">
        <v>11891</v>
      </c>
      <c r="G5726" s="117" t="s">
        <v>15671</v>
      </c>
      <c r="H5726" s="114" t="s">
        <v>16898</v>
      </c>
      <c r="I5726" s="113">
        <f>'23'!B44</f>
        <v>0</v>
      </c>
    </row>
    <row r="5727" spans="2:9" ht="12.75">
      <c r="B5727" s="114" t="str">
        <f>INDEX(SUM!D:D,MATCH(SUM!$F$3,SUM!B:B,0),0)</f>
        <v>P085</v>
      </c>
      <c r="E5727" s="116">
        <v>2020</v>
      </c>
      <c r="F5727" s="112" t="s">
        <v>11892</v>
      </c>
      <c r="G5727" s="117" t="s">
        <v>15672</v>
      </c>
      <c r="H5727" s="114" t="s">
        <v>16898</v>
      </c>
      <c r="I5727" s="113">
        <f>'23'!B45</f>
        <v>0</v>
      </c>
    </row>
    <row r="5728" spans="2:9" ht="12.75">
      <c r="B5728" s="114" t="str">
        <f>INDEX(SUM!D:D,MATCH(SUM!$F$3,SUM!B:B,0),0)</f>
        <v>P085</v>
      </c>
      <c r="E5728" s="116">
        <v>2020</v>
      </c>
      <c r="F5728" s="112" t="s">
        <v>11893</v>
      </c>
      <c r="G5728" s="117" t="s">
        <v>15673</v>
      </c>
      <c r="H5728" s="114" t="s">
        <v>16898</v>
      </c>
      <c r="I5728" s="113">
        <f>'23'!B46</f>
        <v>0</v>
      </c>
    </row>
    <row r="5729" spans="2:9" ht="12.75">
      <c r="B5729" s="114" t="str">
        <f>INDEX(SUM!D:D,MATCH(SUM!$F$3,SUM!B:B,0),0)</f>
        <v>P085</v>
      </c>
      <c r="E5729" s="116">
        <v>2020</v>
      </c>
      <c r="F5729" s="112" t="s">
        <v>11894</v>
      </c>
      <c r="G5729" s="117" t="s">
        <v>15674</v>
      </c>
      <c r="H5729" s="114" t="s">
        <v>16898</v>
      </c>
      <c r="I5729" s="113">
        <f>'23'!B47</f>
        <v>0</v>
      </c>
    </row>
    <row r="5730" spans="2:9" ht="12.75">
      <c r="B5730" s="114" t="str">
        <f>INDEX(SUM!D:D,MATCH(SUM!$F$3,SUM!B:B,0),0)</f>
        <v>P085</v>
      </c>
      <c r="E5730" s="116">
        <v>2020</v>
      </c>
      <c r="F5730" s="112" t="s">
        <v>11895</v>
      </c>
      <c r="G5730" s="117" t="s">
        <v>15675</v>
      </c>
      <c r="H5730" s="114" t="s">
        <v>16898</v>
      </c>
      <c r="I5730" s="113">
        <f>'23'!B48</f>
        <v>0</v>
      </c>
    </row>
    <row r="5731" spans="2:9" ht="12.75">
      <c r="B5731" s="114" t="str">
        <f>INDEX(SUM!D:D,MATCH(SUM!$F$3,SUM!B:B,0),0)</f>
        <v>P085</v>
      </c>
      <c r="E5731" s="116">
        <v>2020</v>
      </c>
      <c r="F5731" s="112" t="s">
        <v>11896</v>
      </c>
      <c r="G5731" s="117" t="s">
        <v>15676</v>
      </c>
      <c r="H5731" s="114" t="s">
        <v>16898</v>
      </c>
      <c r="I5731" s="113">
        <f>'23'!B49</f>
        <v>0</v>
      </c>
    </row>
    <row r="5732" spans="2:9" ht="12.75">
      <c r="B5732" s="114" t="str">
        <f>INDEX(SUM!D:D,MATCH(SUM!$F$3,SUM!B:B,0),0)</f>
        <v>P085</v>
      </c>
      <c r="E5732" s="116">
        <v>2020</v>
      </c>
      <c r="F5732" s="112" t="s">
        <v>11897</v>
      </c>
      <c r="G5732" s="117" t="s">
        <v>15677</v>
      </c>
      <c r="H5732" s="114" t="s">
        <v>16898</v>
      </c>
      <c r="I5732" s="113">
        <f>'23'!B50</f>
        <v>0</v>
      </c>
    </row>
    <row r="5733" spans="2:9" ht="12.75">
      <c r="B5733" s="114" t="str">
        <f>INDEX(SUM!D:D,MATCH(SUM!$F$3,SUM!B:B,0),0)</f>
        <v>P085</v>
      </c>
      <c r="E5733" s="116">
        <v>2020</v>
      </c>
      <c r="F5733" s="112" t="s">
        <v>11898</v>
      </c>
      <c r="G5733" s="117" t="s">
        <v>15678</v>
      </c>
      <c r="H5733" s="114" t="s">
        <v>16898</v>
      </c>
      <c r="I5733" s="113">
        <f>'23'!B51</f>
        <v>0</v>
      </c>
    </row>
    <row r="5734" spans="2:9" ht="12.75">
      <c r="B5734" s="114" t="str">
        <f>INDEX(SUM!D:D,MATCH(SUM!$F$3,SUM!B:B,0),0)</f>
        <v>P085</v>
      </c>
      <c r="E5734" s="116">
        <v>2020</v>
      </c>
      <c r="F5734" s="112" t="s">
        <v>11899</v>
      </c>
      <c r="G5734" s="117" t="s">
        <v>15679</v>
      </c>
      <c r="H5734" s="114" t="s">
        <v>16898</v>
      </c>
      <c r="I5734" s="113">
        <f>'23'!B52</f>
        <v>0</v>
      </c>
    </row>
    <row r="5735" spans="2:9" ht="12.75">
      <c r="B5735" s="114" t="str">
        <f>INDEX(SUM!D:D,MATCH(SUM!$F$3,SUM!B:B,0),0)</f>
        <v>P085</v>
      </c>
      <c r="E5735" s="116">
        <v>2020</v>
      </c>
      <c r="F5735" s="112" t="s">
        <v>11900</v>
      </c>
      <c r="G5735" s="117" t="s">
        <v>15680</v>
      </c>
      <c r="H5735" s="114" t="s">
        <v>16898</v>
      </c>
      <c r="I5735" s="113">
        <f>'23'!B53</f>
        <v>0</v>
      </c>
    </row>
    <row r="5736" spans="2:9" ht="12.75">
      <c r="B5736" s="114" t="str">
        <f>INDEX(SUM!D:D,MATCH(SUM!$F$3,SUM!B:B,0),0)</f>
        <v>P085</v>
      </c>
      <c r="E5736" s="116">
        <v>2020</v>
      </c>
      <c r="F5736" s="112" t="s">
        <v>11901</v>
      </c>
      <c r="G5736" s="117" t="s">
        <v>15681</v>
      </c>
      <c r="H5736" s="114" t="s">
        <v>16898</v>
      </c>
      <c r="I5736" s="113">
        <f>'23'!B54</f>
        <v>0</v>
      </c>
    </row>
    <row r="5737" spans="2:9" ht="12.75">
      <c r="B5737" s="114" t="str">
        <f>INDEX(SUM!D:D,MATCH(SUM!$F$3,SUM!B:B,0),0)</f>
        <v>P085</v>
      </c>
      <c r="E5737" s="116">
        <v>2020</v>
      </c>
      <c r="F5737" s="112" t="s">
        <v>11902</v>
      </c>
      <c r="G5737" s="117" t="s">
        <v>15682</v>
      </c>
      <c r="H5737" s="114" t="s">
        <v>16898</v>
      </c>
      <c r="I5737" s="113">
        <f>'23'!B55</f>
        <v>0</v>
      </c>
    </row>
    <row r="5738" spans="2:9" ht="12.75">
      <c r="B5738" s="114" t="str">
        <f>INDEX(SUM!D:D,MATCH(SUM!$F$3,SUM!B:B,0),0)</f>
        <v>P085</v>
      </c>
      <c r="E5738" s="116">
        <v>2020</v>
      </c>
      <c r="F5738" s="112" t="s">
        <v>11903</v>
      </c>
      <c r="G5738" s="117" t="s">
        <v>15683</v>
      </c>
      <c r="H5738" s="114" t="s">
        <v>16898</v>
      </c>
      <c r="I5738" s="113">
        <f>'23'!B56</f>
        <v>0</v>
      </c>
    </row>
    <row r="5739" spans="2:9" ht="12.75">
      <c r="B5739" s="114" t="str">
        <f>INDEX(SUM!D:D,MATCH(SUM!$F$3,SUM!B:B,0),0)</f>
        <v>P085</v>
      </c>
      <c r="E5739" s="116">
        <v>2020</v>
      </c>
      <c r="F5739" s="112" t="s">
        <v>11904</v>
      </c>
      <c r="G5739" s="117" t="s">
        <v>15684</v>
      </c>
      <c r="H5739" s="114" t="s">
        <v>16898</v>
      </c>
      <c r="I5739" s="113">
        <f>'23'!B57</f>
        <v>0</v>
      </c>
    </row>
    <row r="5740" spans="2:9" ht="12.75">
      <c r="B5740" s="114" t="str">
        <f>INDEX(SUM!D:D,MATCH(SUM!$F$3,SUM!B:B,0),0)</f>
        <v>P085</v>
      </c>
      <c r="E5740" s="116">
        <v>2020</v>
      </c>
      <c r="F5740" s="112" t="s">
        <v>11905</v>
      </c>
      <c r="G5740" s="117" t="s">
        <v>15685</v>
      </c>
      <c r="H5740" s="114" t="s">
        <v>16898</v>
      </c>
      <c r="I5740" s="113">
        <f>'23'!B58</f>
        <v>0</v>
      </c>
    </row>
    <row r="5741" spans="2:9" ht="12.75">
      <c r="B5741" s="114" t="str">
        <f>INDEX(SUM!D:D,MATCH(SUM!$F$3,SUM!B:B,0),0)</f>
        <v>P085</v>
      </c>
      <c r="E5741" s="116">
        <v>2020</v>
      </c>
      <c r="F5741" s="112" t="s">
        <v>11906</v>
      </c>
      <c r="G5741" s="117" t="s">
        <v>15686</v>
      </c>
      <c r="H5741" s="114" t="s">
        <v>16898</v>
      </c>
      <c r="I5741" s="113">
        <f>'23'!B59</f>
        <v>0</v>
      </c>
    </row>
    <row r="5742" spans="2:9" ht="12.75">
      <c r="B5742" s="114" t="str">
        <f>INDEX(SUM!D:D,MATCH(SUM!$F$3,SUM!B:B,0),0)</f>
        <v>P085</v>
      </c>
      <c r="E5742" s="116">
        <v>2020</v>
      </c>
      <c r="F5742" s="112" t="s">
        <v>11907</v>
      </c>
      <c r="G5742" s="117" t="s">
        <v>15687</v>
      </c>
      <c r="H5742" s="114" t="s">
        <v>16898</v>
      </c>
      <c r="I5742" s="113">
        <f>'23'!B60</f>
        <v>0</v>
      </c>
    </row>
    <row r="5743" spans="2:9" ht="12.75">
      <c r="B5743" s="114" t="str">
        <f>INDEX(SUM!D:D,MATCH(SUM!$F$3,SUM!B:B,0),0)</f>
        <v>P085</v>
      </c>
      <c r="E5743" s="116">
        <v>2020</v>
      </c>
      <c r="F5743" s="112" t="s">
        <v>11908</v>
      </c>
      <c r="G5743" s="117" t="s">
        <v>15688</v>
      </c>
      <c r="H5743" s="114" t="s">
        <v>16898</v>
      </c>
      <c r="I5743" s="113">
        <f>'23'!B61</f>
        <v>0</v>
      </c>
    </row>
    <row r="5744" spans="2:9" ht="12.75">
      <c r="B5744" s="114" t="str">
        <f>INDEX(SUM!D:D,MATCH(SUM!$F$3,SUM!B:B,0),0)</f>
        <v>P085</v>
      </c>
      <c r="E5744" s="116">
        <v>2020</v>
      </c>
      <c r="F5744" s="112" t="s">
        <v>11909</v>
      </c>
      <c r="G5744" s="117" t="s">
        <v>15689</v>
      </c>
      <c r="H5744" s="114" t="s">
        <v>16898</v>
      </c>
      <c r="I5744" s="113">
        <f>'23'!B62</f>
        <v>0</v>
      </c>
    </row>
    <row r="5745" spans="2:9" ht="12.75">
      <c r="B5745" s="114" t="str">
        <f>INDEX(SUM!D:D,MATCH(SUM!$F$3,SUM!B:B,0),0)</f>
        <v>P085</v>
      </c>
      <c r="E5745" s="116">
        <v>2020</v>
      </c>
      <c r="F5745" s="112" t="s">
        <v>11910</v>
      </c>
      <c r="G5745" s="117" t="s">
        <v>15690</v>
      </c>
      <c r="H5745" s="114" t="s">
        <v>16898</v>
      </c>
      <c r="I5745" s="113">
        <f>'23'!B63</f>
        <v>0</v>
      </c>
    </row>
    <row r="5746" spans="2:9" ht="12.75">
      <c r="B5746" s="114" t="str">
        <f>INDEX(SUM!D:D,MATCH(SUM!$F$3,SUM!B:B,0),0)</f>
        <v>P085</v>
      </c>
      <c r="E5746" s="116">
        <v>2020</v>
      </c>
      <c r="F5746" s="112" t="s">
        <v>11911</v>
      </c>
      <c r="G5746" s="117" t="s">
        <v>15691</v>
      </c>
      <c r="H5746" s="114" t="s">
        <v>16898</v>
      </c>
      <c r="I5746" s="113">
        <f>'23'!B64</f>
        <v>0</v>
      </c>
    </row>
    <row r="5747" spans="2:9" ht="12.75">
      <c r="B5747" s="114" t="str">
        <f>INDEX(SUM!D:D,MATCH(SUM!$F$3,SUM!B:B,0),0)</f>
        <v>P085</v>
      </c>
      <c r="E5747" s="116">
        <v>2020</v>
      </c>
      <c r="F5747" s="112" t="s">
        <v>11912</v>
      </c>
      <c r="G5747" s="117" t="s">
        <v>15692</v>
      </c>
      <c r="H5747" s="114" t="s">
        <v>16898</v>
      </c>
      <c r="I5747" s="113">
        <f>'23'!B65</f>
        <v>0</v>
      </c>
    </row>
    <row r="5748" spans="2:9" ht="12.75">
      <c r="B5748" s="114" t="str">
        <f>INDEX(SUM!D:D,MATCH(SUM!$F$3,SUM!B:B,0),0)</f>
        <v>P085</v>
      </c>
      <c r="E5748" s="116">
        <v>2020</v>
      </c>
      <c r="F5748" s="112" t="s">
        <v>11913</v>
      </c>
      <c r="G5748" s="117" t="s">
        <v>15693</v>
      </c>
      <c r="H5748" s="114" t="s">
        <v>16898</v>
      </c>
      <c r="I5748" s="113">
        <f>'23'!B66</f>
        <v>0</v>
      </c>
    </row>
    <row r="5749" spans="2:9" ht="12.75">
      <c r="B5749" s="114" t="str">
        <f>INDEX(SUM!D:D,MATCH(SUM!$F$3,SUM!B:B,0),0)</f>
        <v>P085</v>
      </c>
      <c r="E5749" s="116">
        <v>2020</v>
      </c>
      <c r="F5749" s="112" t="s">
        <v>11914</v>
      </c>
      <c r="G5749" s="117" t="s">
        <v>15694</v>
      </c>
      <c r="H5749" s="114" t="s">
        <v>16898</v>
      </c>
      <c r="I5749" s="113">
        <f>'23'!B67</f>
        <v>0</v>
      </c>
    </row>
    <row r="5750" spans="2:9" ht="12.75">
      <c r="B5750" s="114" t="str">
        <f>INDEX(SUM!D:D,MATCH(SUM!$F$3,SUM!B:B,0),0)</f>
        <v>P085</v>
      </c>
      <c r="E5750" s="116">
        <v>2020</v>
      </c>
      <c r="F5750" s="112" t="s">
        <v>11915</v>
      </c>
      <c r="G5750" s="117" t="s">
        <v>15695</v>
      </c>
      <c r="H5750" s="114" t="s">
        <v>16898</v>
      </c>
      <c r="I5750" s="113">
        <f>'23'!B68</f>
        <v>0</v>
      </c>
    </row>
    <row r="5751" spans="2:9" ht="12.75">
      <c r="B5751" s="114" t="str">
        <f>INDEX(SUM!D:D,MATCH(SUM!$F$3,SUM!B:B,0),0)</f>
        <v>P085</v>
      </c>
      <c r="E5751" s="116">
        <v>2020</v>
      </c>
      <c r="F5751" s="112" t="s">
        <v>11916</v>
      </c>
      <c r="G5751" s="117" t="s">
        <v>15696</v>
      </c>
      <c r="H5751" s="114" t="s">
        <v>16898</v>
      </c>
      <c r="I5751" s="113">
        <f>'23'!B69</f>
        <v>0</v>
      </c>
    </row>
    <row r="5752" spans="2:9" ht="12.75">
      <c r="B5752" s="114" t="str">
        <f>INDEX(SUM!D:D,MATCH(SUM!$F$3,SUM!B:B,0),0)</f>
        <v>P085</v>
      </c>
      <c r="E5752" s="116">
        <v>2020</v>
      </c>
      <c r="F5752" s="112" t="s">
        <v>11917</v>
      </c>
      <c r="G5752" s="117" t="s">
        <v>15697</v>
      </c>
      <c r="H5752" s="114" t="s">
        <v>16898</v>
      </c>
      <c r="I5752" s="113">
        <f>'23'!B70</f>
        <v>0</v>
      </c>
    </row>
    <row r="5753" spans="2:9" ht="12.75">
      <c r="B5753" s="114" t="str">
        <f>INDEX(SUM!D:D,MATCH(SUM!$F$3,SUM!B:B,0),0)</f>
        <v>P085</v>
      </c>
      <c r="E5753" s="116">
        <v>2020</v>
      </c>
      <c r="F5753" s="112" t="s">
        <v>11918</v>
      </c>
      <c r="G5753" s="117" t="s">
        <v>15698</v>
      </c>
      <c r="H5753" s="114" t="s">
        <v>16898</v>
      </c>
      <c r="I5753" s="113">
        <f>'23'!B71</f>
        <v>0</v>
      </c>
    </row>
    <row r="5754" spans="2:9" ht="12.75">
      <c r="B5754" s="114" t="str">
        <f>INDEX(SUM!D:D,MATCH(SUM!$F$3,SUM!B:B,0),0)</f>
        <v>P085</v>
      </c>
      <c r="E5754" s="116">
        <v>2020</v>
      </c>
      <c r="F5754" s="112" t="s">
        <v>11919</v>
      </c>
      <c r="G5754" s="117" t="s">
        <v>15699</v>
      </c>
      <c r="H5754" s="114" t="s">
        <v>16898</v>
      </c>
      <c r="I5754" s="113">
        <f>'23'!B72</f>
        <v>0</v>
      </c>
    </row>
    <row r="5755" spans="2:9" ht="12.75">
      <c r="B5755" s="114" t="str">
        <f>INDEX(SUM!D:D,MATCH(SUM!$F$3,SUM!B:B,0),0)</f>
        <v>P085</v>
      </c>
      <c r="E5755" s="116">
        <v>2020</v>
      </c>
      <c r="F5755" s="112" t="s">
        <v>11920</v>
      </c>
      <c r="G5755" s="117" t="s">
        <v>15700</v>
      </c>
      <c r="H5755" s="114" t="s">
        <v>16898</v>
      </c>
      <c r="I5755" s="113">
        <f>'23'!B73</f>
        <v>0</v>
      </c>
    </row>
    <row r="5756" spans="2:9" ht="12.75">
      <c r="B5756" s="114" t="str">
        <f>INDEX(SUM!D:D,MATCH(SUM!$F$3,SUM!B:B,0),0)</f>
        <v>P085</v>
      </c>
      <c r="E5756" s="116">
        <v>2020</v>
      </c>
      <c r="F5756" s="112" t="s">
        <v>11921</v>
      </c>
      <c r="G5756" s="117" t="s">
        <v>15701</v>
      </c>
      <c r="H5756" s="114" t="s">
        <v>16898</v>
      </c>
      <c r="I5756" s="113">
        <f>'23'!B74</f>
        <v>0</v>
      </c>
    </row>
    <row r="5757" spans="2:9" ht="12.75">
      <c r="B5757" s="114" t="str">
        <f>INDEX(SUM!D:D,MATCH(SUM!$F$3,SUM!B:B,0),0)</f>
        <v>P085</v>
      </c>
      <c r="E5757" s="116">
        <v>2020</v>
      </c>
      <c r="F5757" s="112" t="s">
        <v>11922</v>
      </c>
      <c r="G5757" s="117" t="s">
        <v>15702</v>
      </c>
      <c r="H5757" s="114" t="s">
        <v>16898</v>
      </c>
      <c r="I5757" s="113">
        <f>'23'!B75</f>
        <v>0</v>
      </c>
    </row>
    <row r="5758" spans="2:9" ht="12.75">
      <c r="B5758" s="114" t="str">
        <f>INDEX(SUM!D:D,MATCH(SUM!$F$3,SUM!B:B,0),0)</f>
        <v>P085</v>
      </c>
      <c r="E5758" s="116">
        <v>2020</v>
      </c>
      <c r="F5758" s="112" t="s">
        <v>11923</v>
      </c>
      <c r="G5758" s="117" t="s">
        <v>15703</v>
      </c>
      <c r="H5758" s="114" t="s">
        <v>16898</v>
      </c>
      <c r="I5758" s="113">
        <f>'23'!B76</f>
        <v>0</v>
      </c>
    </row>
    <row r="5759" spans="2:9" ht="12.75">
      <c r="B5759" s="114" t="str">
        <f>INDEX(SUM!D:D,MATCH(SUM!$F$3,SUM!B:B,0),0)</f>
        <v>P085</v>
      </c>
      <c r="E5759" s="116">
        <v>2020</v>
      </c>
      <c r="F5759" s="112" t="s">
        <v>11924</v>
      </c>
      <c r="G5759" s="117" t="s">
        <v>15704</v>
      </c>
      <c r="H5759" s="114" t="s">
        <v>16898</v>
      </c>
      <c r="I5759" s="113">
        <f>'23'!B77</f>
        <v>0</v>
      </c>
    </row>
    <row r="5760" spans="2:9" ht="12.75">
      <c r="B5760" s="114" t="str">
        <f>INDEX(SUM!D:D,MATCH(SUM!$F$3,SUM!B:B,0),0)</f>
        <v>P085</v>
      </c>
      <c r="E5760" s="116">
        <v>2020</v>
      </c>
      <c r="F5760" s="112" t="s">
        <v>11925</v>
      </c>
      <c r="G5760" s="117" t="s">
        <v>15705</v>
      </c>
      <c r="H5760" s="114" t="s">
        <v>16898</v>
      </c>
      <c r="I5760" s="113">
        <f>'23'!B78</f>
        <v>0</v>
      </c>
    </row>
    <row r="5761" spans="2:9" ht="12.75">
      <c r="B5761" s="114" t="str">
        <f>INDEX(SUM!D:D,MATCH(SUM!$F$3,SUM!B:B,0),0)</f>
        <v>P085</v>
      </c>
      <c r="E5761" s="116">
        <v>2020</v>
      </c>
      <c r="F5761" s="112" t="s">
        <v>11926</v>
      </c>
      <c r="G5761" s="117" t="s">
        <v>15706</v>
      </c>
      <c r="H5761" s="114" t="s">
        <v>16898</v>
      </c>
      <c r="I5761" s="113">
        <f>'23'!B79</f>
        <v>0</v>
      </c>
    </row>
    <row r="5762" spans="2:9" ht="12.75">
      <c r="B5762" s="114" t="str">
        <f>INDEX(SUM!D:D,MATCH(SUM!$F$3,SUM!B:B,0),0)</f>
        <v>P085</v>
      </c>
      <c r="E5762" s="116">
        <v>2020</v>
      </c>
      <c r="F5762" s="112" t="s">
        <v>11927</v>
      </c>
      <c r="G5762" s="117" t="s">
        <v>15707</v>
      </c>
      <c r="H5762" s="114" t="s">
        <v>16898</v>
      </c>
      <c r="I5762" s="113">
        <f>'23'!B80</f>
        <v>0</v>
      </c>
    </row>
    <row r="5763" spans="2:9" ht="12.75">
      <c r="B5763" s="114" t="str">
        <f>INDEX(SUM!D:D,MATCH(SUM!$F$3,SUM!B:B,0),0)</f>
        <v>P085</v>
      </c>
      <c r="E5763" s="116">
        <v>2020</v>
      </c>
      <c r="F5763" s="112" t="s">
        <v>11928</v>
      </c>
      <c r="G5763" s="117" t="s">
        <v>15708</v>
      </c>
      <c r="H5763" s="114" t="s">
        <v>16898</v>
      </c>
      <c r="I5763" s="113">
        <f>'23'!B81</f>
        <v>0</v>
      </c>
    </row>
    <row r="5764" spans="2:9" ht="12.75">
      <c r="B5764" s="114" t="str">
        <f>INDEX(SUM!D:D,MATCH(SUM!$F$3,SUM!B:B,0),0)</f>
        <v>P085</v>
      </c>
      <c r="E5764" s="116">
        <v>2020</v>
      </c>
      <c r="F5764" s="112" t="s">
        <v>11929</v>
      </c>
      <c r="G5764" s="117" t="s">
        <v>15709</v>
      </c>
      <c r="H5764" s="114" t="s">
        <v>16898</v>
      </c>
      <c r="I5764" s="113">
        <f>'23'!B82</f>
        <v>0</v>
      </c>
    </row>
    <row r="5765" spans="2:9" ht="12.75">
      <c r="B5765" s="114" t="str">
        <f>INDEX(SUM!D:D,MATCH(SUM!$F$3,SUM!B:B,0),0)</f>
        <v>P085</v>
      </c>
      <c r="E5765" s="116">
        <v>2020</v>
      </c>
      <c r="F5765" s="112" t="s">
        <v>11930</v>
      </c>
      <c r="G5765" s="117" t="s">
        <v>15710</v>
      </c>
      <c r="H5765" s="114" t="s">
        <v>16898</v>
      </c>
      <c r="I5765" s="113">
        <f>'23'!B83</f>
        <v>0</v>
      </c>
    </row>
    <row r="5766" spans="2:9" ht="12.75">
      <c r="B5766" s="114" t="str">
        <f>INDEX(SUM!D:D,MATCH(SUM!$F$3,SUM!B:B,0),0)</f>
        <v>P085</v>
      </c>
      <c r="E5766" s="116">
        <v>2020</v>
      </c>
      <c r="F5766" s="112" t="s">
        <v>11931</v>
      </c>
      <c r="G5766" s="117" t="s">
        <v>15711</v>
      </c>
      <c r="H5766" s="114" t="s">
        <v>16898</v>
      </c>
      <c r="I5766" s="113">
        <f>'23'!B84</f>
        <v>0</v>
      </c>
    </row>
    <row r="5767" spans="2:9" ht="12.75">
      <c r="B5767" s="114" t="str">
        <f>INDEX(SUM!D:D,MATCH(SUM!$F$3,SUM!B:B,0),0)</f>
        <v>P085</v>
      </c>
      <c r="E5767" s="116">
        <v>2020</v>
      </c>
      <c r="F5767" s="112" t="s">
        <v>11932</v>
      </c>
      <c r="G5767" s="117" t="s">
        <v>15712</v>
      </c>
      <c r="H5767" s="114" t="s">
        <v>16898</v>
      </c>
      <c r="I5767" s="113">
        <f>'23'!B85</f>
        <v>0</v>
      </c>
    </row>
    <row r="5768" spans="2:9" ht="12.75">
      <c r="B5768" s="114" t="str">
        <f>INDEX(SUM!D:D,MATCH(SUM!$F$3,SUM!B:B,0),0)</f>
        <v>P085</v>
      </c>
      <c r="E5768" s="116">
        <v>2020</v>
      </c>
      <c r="F5768" s="112" t="s">
        <v>11933</v>
      </c>
      <c r="G5768" s="117" t="s">
        <v>15713</v>
      </c>
      <c r="H5768" s="114" t="s">
        <v>16898</v>
      </c>
      <c r="I5768" s="113">
        <f>'23'!B86</f>
        <v>0</v>
      </c>
    </row>
    <row r="5769" spans="2:9" ht="12.75">
      <c r="B5769" s="114" t="str">
        <f>INDEX(SUM!D:D,MATCH(SUM!$F$3,SUM!B:B,0),0)</f>
        <v>P085</v>
      </c>
      <c r="E5769" s="116">
        <v>2020</v>
      </c>
      <c r="F5769" s="112" t="s">
        <v>11934</v>
      </c>
      <c r="G5769" s="117" t="s">
        <v>15714</v>
      </c>
      <c r="H5769" s="114" t="s">
        <v>16898</v>
      </c>
      <c r="I5769" s="113">
        <f>'23'!B87</f>
        <v>0</v>
      </c>
    </row>
    <row r="5770" spans="2:9" ht="12.75">
      <c r="B5770" s="114" t="str">
        <f>INDEX(SUM!D:D,MATCH(SUM!$F$3,SUM!B:B,0),0)</f>
        <v>P085</v>
      </c>
      <c r="E5770" s="116">
        <v>2020</v>
      </c>
      <c r="F5770" s="112" t="s">
        <v>11935</v>
      </c>
      <c r="G5770" s="117" t="s">
        <v>15715</v>
      </c>
      <c r="H5770" s="114" t="s">
        <v>16898</v>
      </c>
      <c r="I5770" s="113">
        <f>'23'!B88</f>
        <v>0</v>
      </c>
    </row>
    <row r="5771" spans="2:9" ht="12.75">
      <c r="B5771" s="114" t="str">
        <f>INDEX(SUM!D:D,MATCH(SUM!$F$3,SUM!B:B,0),0)</f>
        <v>P085</v>
      </c>
      <c r="E5771" s="116">
        <v>2020</v>
      </c>
      <c r="F5771" s="112" t="s">
        <v>11936</v>
      </c>
      <c r="G5771" s="117" t="s">
        <v>15716</v>
      </c>
      <c r="H5771" s="114" t="s">
        <v>16898</v>
      </c>
      <c r="I5771" s="113">
        <f>'23'!B89</f>
        <v>0</v>
      </c>
    </row>
    <row r="5772" spans="2:9" ht="12.75">
      <c r="B5772" s="114" t="str">
        <f>INDEX(SUM!D:D,MATCH(SUM!$F$3,SUM!B:B,0),0)</f>
        <v>P085</v>
      </c>
      <c r="E5772" s="116">
        <v>2020</v>
      </c>
      <c r="F5772" s="112" t="s">
        <v>11937</v>
      </c>
      <c r="G5772" s="117" t="s">
        <v>15717</v>
      </c>
      <c r="H5772" s="114" t="s">
        <v>16898</v>
      </c>
      <c r="I5772" s="113">
        <f>'23'!B90</f>
        <v>0</v>
      </c>
    </row>
    <row r="5773" spans="2:9" ht="12.75">
      <c r="B5773" s="114" t="str">
        <f>INDEX(SUM!D:D,MATCH(SUM!$F$3,SUM!B:B,0),0)</f>
        <v>P085</v>
      </c>
      <c r="E5773" s="116">
        <v>2020</v>
      </c>
      <c r="F5773" s="112" t="s">
        <v>11938</v>
      </c>
      <c r="G5773" s="117" t="s">
        <v>15718</v>
      </c>
      <c r="H5773" s="114" t="s">
        <v>16898</v>
      </c>
      <c r="I5773" s="113">
        <f>'23'!B91</f>
        <v>0</v>
      </c>
    </row>
    <row r="5774" spans="2:9" ht="12.75">
      <c r="B5774" s="114" t="str">
        <f>INDEX(SUM!D:D,MATCH(SUM!$F$3,SUM!B:B,0),0)</f>
        <v>P085</v>
      </c>
      <c r="E5774" s="116">
        <v>2020</v>
      </c>
      <c r="F5774" s="112" t="s">
        <v>11939</v>
      </c>
      <c r="G5774" s="117" t="s">
        <v>15719</v>
      </c>
      <c r="H5774" s="114" t="s">
        <v>16898</v>
      </c>
      <c r="I5774" s="113">
        <f>'23'!B92</f>
        <v>0</v>
      </c>
    </row>
    <row r="5775" spans="2:9" ht="12.75">
      <c r="B5775" s="114" t="str">
        <f>INDEX(SUM!D:D,MATCH(SUM!$F$3,SUM!B:B,0),0)</f>
        <v>P085</v>
      </c>
      <c r="E5775" s="116">
        <v>2020</v>
      </c>
      <c r="F5775" s="112" t="s">
        <v>11940</v>
      </c>
      <c r="G5775" s="117" t="s">
        <v>15720</v>
      </c>
      <c r="H5775" s="114" t="s">
        <v>16898</v>
      </c>
      <c r="I5775" s="113">
        <f>'23'!B93</f>
        <v>0</v>
      </c>
    </row>
    <row r="5776" spans="2:9" ht="12.75">
      <c r="B5776" s="114" t="str">
        <f>INDEX(SUM!D:D,MATCH(SUM!$F$3,SUM!B:B,0),0)</f>
        <v>P085</v>
      </c>
      <c r="E5776" s="116">
        <v>2020</v>
      </c>
      <c r="F5776" s="112" t="s">
        <v>11941</v>
      </c>
      <c r="G5776" s="117" t="s">
        <v>15721</v>
      </c>
      <c r="H5776" s="114" t="s">
        <v>16898</v>
      </c>
      <c r="I5776" s="113">
        <f>'23'!B94</f>
        <v>0</v>
      </c>
    </row>
    <row r="5777" spans="2:9" ht="12.75">
      <c r="B5777" s="114" t="str">
        <f>INDEX(SUM!D:D,MATCH(SUM!$F$3,SUM!B:B,0),0)</f>
        <v>P085</v>
      </c>
      <c r="E5777" s="116">
        <v>2020</v>
      </c>
      <c r="F5777" s="112" t="s">
        <v>11942</v>
      </c>
      <c r="G5777" s="117" t="s">
        <v>15722</v>
      </c>
      <c r="H5777" s="114" t="s">
        <v>16898</v>
      </c>
      <c r="I5777" s="113">
        <f>'23'!B95</f>
        <v>0</v>
      </c>
    </row>
    <row r="5778" spans="2:9" ht="12.75">
      <c r="B5778" s="114" t="str">
        <f>INDEX(SUM!D:D,MATCH(SUM!$F$3,SUM!B:B,0),0)</f>
        <v>P085</v>
      </c>
      <c r="E5778" s="116">
        <v>2020</v>
      </c>
      <c r="F5778" s="112" t="s">
        <v>11943</v>
      </c>
      <c r="G5778" s="117" t="s">
        <v>15723</v>
      </c>
      <c r="H5778" s="114" t="s">
        <v>16898</v>
      </c>
      <c r="I5778" s="113">
        <f>'23'!B96</f>
        <v>0</v>
      </c>
    </row>
    <row r="5779" spans="2:9" ht="12.75">
      <c r="B5779" s="114" t="str">
        <f>INDEX(SUM!D:D,MATCH(SUM!$F$3,SUM!B:B,0),0)</f>
        <v>P085</v>
      </c>
      <c r="E5779" s="116">
        <v>2020</v>
      </c>
      <c r="F5779" s="112" t="s">
        <v>11944</v>
      </c>
      <c r="G5779" s="117" t="s">
        <v>15724</v>
      </c>
      <c r="H5779" s="114" t="s">
        <v>16898</v>
      </c>
      <c r="I5779" s="113">
        <f>'23'!B97</f>
        <v>0</v>
      </c>
    </row>
    <row r="5780" spans="2:9" ht="12.75">
      <c r="B5780" s="114" t="str">
        <f>INDEX(SUM!D:D,MATCH(SUM!$F$3,SUM!B:B,0),0)</f>
        <v>P085</v>
      </c>
      <c r="E5780" s="116">
        <v>2020</v>
      </c>
      <c r="F5780" s="112" t="s">
        <v>11945</v>
      </c>
      <c r="G5780" s="117" t="s">
        <v>15725</v>
      </c>
      <c r="H5780" s="114" t="s">
        <v>16898</v>
      </c>
      <c r="I5780" s="113">
        <f>'23'!B98</f>
        <v>0</v>
      </c>
    </row>
    <row r="5781" spans="2:9" ht="12.75">
      <c r="B5781" s="114" t="str">
        <f>INDEX(SUM!D:D,MATCH(SUM!$F$3,SUM!B:B,0),0)</f>
        <v>P085</v>
      </c>
      <c r="E5781" s="116">
        <v>2020</v>
      </c>
      <c r="F5781" s="112" t="s">
        <v>11946</v>
      </c>
      <c r="G5781" s="117" t="s">
        <v>15726</v>
      </c>
      <c r="H5781" s="114" t="s">
        <v>16898</v>
      </c>
      <c r="I5781" s="113">
        <f>'23'!B99</f>
        <v>0</v>
      </c>
    </row>
    <row r="5782" spans="2:9" ht="12.75">
      <c r="B5782" s="114" t="str">
        <f>INDEX(SUM!D:D,MATCH(SUM!$F$3,SUM!B:B,0),0)</f>
        <v>P085</v>
      </c>
      <c r="E5782" s="116">
        <v>2020</v>
      </c>
      <c r="F5782" s="112" t="s">
        <v>11947</v>
      </c>
      <c r="G5782" s="117" t="s">
        <v>15727</v>
      </c>
      <c r="H5782" s="114" t="s">
        <v>16898</v>
      </c>
      <c r="I5782" s="113">
        <f>'23'!B100</f>
        <v>0</v>
      </c>
    </row>
    <row r="5783" spans="2:9" ht="12.75">
      <c r="B5783" s="114" t="str">
        <f>INDEX(SUM!D:D,MATCH(SUM!$F$3,SUM!B:B,0),0)</f>
        <v>P085</v>
      </c>
      <c r="E5783" s="116">
        <v>2020</v>
      </c>
      <c r="F5783" s="112" t="s">
        <v>11948</v>
      </c>
      <c r="G5783" s="117" t="s">
        <v>15728</v>
      </c>
      <c r="H5783" s="114" t="s">
        <v>16899</v>
      </c>
      <c r="I5783" s="113">
        <f>'23'!C11</f>
        <v>5708354</v>
      </c>
    </row>
    <row r="5784" spans="2:9" ht="12.75">
      <c r="B5784" s="114" t="str">
        <f>INDEX(SUM!D:D,MATCH(SUM!$F$3,SUM!B:B,0),0)</f>
        <v>P085</v>
      </c>
      <c r="E5784" s="116">
        <v>2020</v>
      </c>
      <c r="F5784" s="112" t="s">
        <v>11949</v>
      </c>
      <c r="G5784" s="117" t="s">
        <v>15729</v>
      </c>
      <c r="H5784" s="114" t="s">
        <v>16899</v>
      </c>
      <c r="I5784" s="113">
        <f>'23'!C12</f>
        <v>5708362</v>
      </c>
    </row>
    <row r="5785" spans="2:9" ht="12.75">
      <c r="B5785" s="114" t="str">
        <f>INDEX(SUM!D:D,MATCH(SUM!$F$3,SUM!B:B,0),0)</f>
        <v>P085</v>
      </c>
      <c r="E5785" s="116">
        <v>2020</v>
      </c>
      <c r="F5785" s="112" t="s">
        <v>11950</v>
      </c>
      <c r="G5785" s="117" t="s">
        <v>15730</v>
      </c>
      <c r="H5785" s="114" t="s">
        <v>16899</v>
      </c>
      <c r="I5785" s="113">
        <f>'23'!C13</f>
        <v>3565394</v>
      </c>
    </row>
    <row r="5786" spans="2:9" ht="12.75">
      <c r="B5786" s="114" t="str">
        <f>INDEX(SUM!D:D,MATCH(SUM!$F$3,SUM!B:B,0),0)</f>
        <v>P085</v>
      </c>
      <c r="E5786" s="116">
        <v>2020</v>
      </c>
      <c r="F5786" s="112" t="s">
        <v>11951</v>
      </c>
      <c r="G5786" s="117" t="s">
        <v>15731</v>
      </c>
      <c r="H5786" s="114" t="s">
        <v>16899</v>
      </c>
      <c r="I5786" s="113">
        <f>'23'!C14</f>
        <v>2636573</v>
      </c>
    </row>
    <row r="5787" spans="2:9" ht="12.75">
      <c r="B5787" s="114" t="str">
        <f>INDEX(SUM!D:D,MATCH(SUM!$F$3,SUM!B:B,0),0)</f>
        <v>P085</v>
      </c>
      <c r="E5787" s="116">
        <v>2020</v>
      </c>
      <c r="F5787" s="112" t="s">
        <v>11952</v>
      </c>
      <c r="G5787" s="117" t="s">
        <v>15732</v>
      </c>
      <c r="H5787" s="114" t="s">
        <v>16899</v>
      </c>
      <c r="I5787" s="113">
        <f>'23'!C15</f>
        <v>2636557</v>
      </c>
    </row>
    <row r="5788" spans="2:9" ht="12.75">
      <c r="B5788" s="114" t="str">
        <f>INDEX(SUM!D:D,MATCH(SUM!$F$3,SUM!B:B,0),0)</f>
        <v>P085</v>
      </c>
      <c r="E5788" s="116">
        <v>2020</v>
      </c>
      <c r="F5788" s="112" t="s">
        <v>11953</v>
      </c>
      <c r="G5788" s="117" t="s">
        <v>15733</v>
      </c>
      <c r="H5788" s="114" t="s">
        <v>16899</v>
      </c>
      <c r="I5788" s="113">
        <f>'23'!C16</f>
        <v>2712725</v>
      </c>
    </row>
    <row r="5789" spans="2:9" ht="12.75">
      <c r="B5789" s="114" t="str">
        <f>INDEX(SUM!D:D,MATCH(SUM!$F$3,SUM!B:B,0),0)</f>
        <v>P085</v>
      </c>
      <c r="E5789" s="116">
        <v>2020</v>
      </c>
      <c r="F5789" s="112" t="s">
        <v>11954</v>
      </c>
      <c r="G5789" s="117" t="s">
        <v>15734</v>
      </c>
      <c r="H5789" s="114" t="s">
        <v>16899</v>
      </c>
      <c r="I5789" s="113">
        <f>'23'!C17</f>
        <v>5024161</v>
      </c>
    </row>
    <row r="5790" spans="2:9" ht="12.75">
      <c r="B5790" s="114" t="str">
        <f>INDEX(SUM!D:D,MATCH(SUM!$F$3,SUM!B:B,0),0)</f>
        <v>P085</v>
      </c>
      <c r="E5790" s="116">
        <v>2020</v>
      </c>
      <c r="F5790" s="112" t="s">
        <v>11955</v>
      </c>
      <c r="G5790" s="117" t="s">
        <v>15735</v>
      </c>
      <c r="H5790" s="114" t="s">
        <v>16899</v>
      </c>
      <c r="I5790" s="113">
        <f>'23'!C18</f>
        <v>2714582</v>
      </c>
    </row>
    <row r="5791" spans="2:9" ht="12.75">
      <c r="B5791" s="114" t="str">
        <f>INDEX(SUM!D:D,MATCH(SUM!$F$3,SUM!B:B,0),0)</f>
        <v>P085</v>
      </c>
      <c r="E5791" s="116">
        <v>2020</v>
      </c>
      <c r="F5791" s="112" t="s">
        <v>11956</v>
      </c>
      <c r="G5791" s="117" t="s">
        <v>15736</v>
      </c>
      <c r="H5791" s="114" t="s">
        <v>16899</v>
      </c>
      <c r="I5791" s="113">
        <f>'23'!C19</f>
        <v>2712652</v>
      </c>
    </row>
    <row r="5792" spans="2:9" ht="12.75">
      <c r="B5792" s="114" t="str">
        <f>INDEX(SUM!D:D,MATCH(SUM!$F$3,SUM!B:B,0),0)</f>
        <v>P085</v>
      </c>
      <c r="E5792" s="116">
        <v>2020</v>
      </c>
      <c r="F5792" s="112" t="s">
        <v>11957</v>
      </c>
      <c r="G5792" s="117" t="s">
        <v>15737</v>
      </c>
      <c r="H5792" s="114" t="s">
        <v>16899</v>
      </c>
      <c r="I5792" s="113">
        <f>'23'!C20</f>
        <v>2713195</v>
      </c>
    </row>
    <row r="5793" spans="2:9" ht="12.75">
      <c r="B5793" s="114" t="str">
        <f>INDEX(SUM!D:D,MATCH(SUM!$F$3,SUM!B:B,0),0)</f>
        <v>P085</v>
      </c>
      <c r="E5793" s="116">
        <v>2020</v>
      </c>
      <c r="F5793" s="112" t="s">
        <v>11958</v>
      </c>
      <c r="G5793" s="117" t="s">
        <v>15738</v>
      </c>
      <c r="H5793" s="114" t="s">
        <v>16899</v>
      </c>
      <c r="I5793" s="113">
        <f>'23'!C21</f>
        <v>2712695</v>
      </c>
    </row>
    <row r="5794" spans="2:9" ht="12.75">
      <c r="B5794" s="114" t="str">
        <f>INDEX(SUM!D:D,MATCH(SUM!$F$3,SUM!B:B,0),0)</f>
        <v>P085</v>
      </c>
      <c r="E5794" s="116">
        <v>2020</v>
      </c>
      <c r="F5794" s="112" t="s">
        <v>11959</v>
      </c>
      <c r="G5794" s="117" t="s">
        <v>15739</v>
      </c>
      <c r="H5794" s="114" t="s">
        <v>16899</v>
      </c>
      <c r="I5794" s="113">
        <f>'23'!C22</f>
        <v>2714981</v>
      </c>
    </row>
    <row r="5795" spans="2:9" ht="12.75">
      <c r="B5795" s="114" t="str">
        <f>INDEX(SUM!D:D,MATCH(SUM!$F$3,SUM!B:B,0),0)</f>
        <v>P085</v>
      </c>
      <c r="E5795" s="116">
        <v>2020</v>
      </c>
      <c r="F5795" s="112" t="s">
        <v>11960</v>
      </c>
      <c r="G5795" s="117" t="s">
        <v>15740</v>
      </c>
      <c r="H5795" s="114" t="s">
        <v>16899</v>
      </c>
      <c r="I5795" s="113">
        <f>'23'!C23</f>
        <v>0</v>
      </c>
    </row>
    <row r="5796" spans="2:9" ht="12.75">
      <c r="B5796" s="114" t="str">
        <f>INDEX(SUM!D:D,MATCH(SUM!$F$3,SUM!B:B,0),0)</f>
        <v>P085</v>
      </c>
      <c r="E5796" s="116">
        <v>2020</v>
      </c>
      <c r="F5796" s="112" t="s">
        <v>11961</v>
      </c>
      <c r="G5796" s="117" t="s">
        <v>15741</v>
      </c>
      <c r="H5796" s="114" t="s">
        <v>16899</v>
      </c>
      <c r="I5796" s="113">
        <f>'23'!C24</f>
        <v>0</v>
      </c>
    </row>
    <row r="5797" spans="2:9" ht="12.75">
      <c r="B5797" s="114" t="str">
        <f>INDEX(SUM!D:D,MATCH(SUM!$F$3,SUM!B:B,0),0)</f>
        <v>P085</v>
      </c>
      <c r="E5797" s="116">
        <v>2020</v>
      </c>
      <c r="F5797" s="112" t="s">
        <v>11962</v>
      </c>
      <c r="G5797" s="117" t="s">
        <v>15742</v>
      </c>
      <c r="H5797" s="114" t="s">
        <v>16899</v>
      </c>
      <c r="I5797" s="113">
        <f>'23'!C25</f>
        <v>0</v>
      </c>
    </row>
    <row r="5798" spans="2:9" ht="12.75">
      <c r="B5798" s="114" t="str">
        <f>INDEX(SUM!D:D,MATCH(SUM!$F$3,SUM!B:B,0),0)</f>
        <v>P085</v>
      </c>
      <c r="E5798" s="116">
        <v>2020</v>
      </c>
      <c r="F5798" s="112" t="s">
        <v>11963</v>
      </c>
      <c r="G5798" s="117" t="s">
        <v>15743</v>
      </c>
      <c r="H5798" s="114" t="s">
        <v>16899</v>
      </c>
      <c r="I5798" s="113">
        <f>'23'!C26</f>
        <v>0</v>
      </c>
    </row>
    <row r="5799" spans="2:9" ht="12.75">
      <c r="B5799" s="114" t="str">
        <f>INDEX(SUM!D:D,MATCH(SUM!$F$3,SUM!B:B,0),0)</f>
        <v>P085</v>
      </c>
      <c r="E5799" s="116">
        <v>2020</v>
      </c>
      <c r="F5799" s="112" t="s">
        <v>11964</v>
      </c>
      <c r="G5799" s="117" t="s">
        <v>15744</v>
      </c>
      <c r="H5799" s="114" t="s">
        <v>16899</v>
      </c>
      <c r="I5799" s="113">
        <f>'23'!C27</f>
        <v>0</v>
      </c>
    </row>
    <row r="5800" spans="2:9" ht="12.75">
      <c r="B5800" s="114" t="str">
        <f>INDEX(SUM!D:D,MATCH(SUM!$F$3,SUM!B:B,0),0)</f>
        <v>P085</v>
      </c>
      <c r="E5800" s="116">
        <v>2020</v>
      </c>
      <c r="F5800" s="112" t="s">
        <v>11965</v>
      </c>
      <c r="G5800" s="117" t="s">
        <v>15745</v>
      </c>
      <c r="H5800" s="114" t="s">
        <v>16899</v>
      </c>
      <c r="I5800" s="113">
        <f>'23'!C28</f>
        <v>0</v>
      </c>
    </row>
    <row r="5801" spans="2:9" ht="12.75">
      <c r="B5801" s="114" t="str">
        <f>INDEX(SUM!D:D,MATCH(SUM!$F$3,SUM!B:B,0),0)</f>
        <v>P085</v>
      </c>
      <c r="E5801" s="116">
        <v>2020</v>
      </c>
      <c r="F5801" s="112" t="s">
        <v>11966</v>
      </c>
      <c r="G5801" s="117" t="s">
        <v>15746</v>
      </c>
      <c r="H5801" s="114" t="s">
        <v>16899</v>
      </c>
      <c r="I5801" s="113">
        <f>'23'!C29</f>
        <v>0</v>
      </c>
    </row>
    <row r="5802" spans="2:9" ht="12.75">
      <c r="B5802" s="114" t="str">
        <f>INDEX(SUM!D:D,MATCH(SUM!$F$3,SUM!B:B,0),0)</f>
        <v>P085</v>
      </c>
      <c r="E5802" s="116">
        <v>2020</v>
      </c>
      <c r="F5802" s="112" t="s">
        <v>11967</v>
      </c>
      <c r="G5802" s="117" t="s">
        <v>15747</v>
      </c>
      <c r="H5802" s="114" t="s">
        <v>16899</v>
      </c>
      <c r="I5802" s="113">
        <f>'23'!C30</f>
        <v>0</v>
      </c>
    </row>
    <row r="5803" spans="2:9" ht="12.75">
      <c r="B5803" s="114" t="str">
        <f>INDEX(SUM!D:D,MATCH(SUM!$F$3,SUM!B:B,0),0)</f>
        <v>P085</v>
      </c>
      <c r="E5803" s="116">
        <v>2020</v>
      </c>
      <c r="F5803" s="112" t="s">
        <v>11968</v>
      </c>
      <c r="G5803" s="117" t="s">
        <v>15748</v>
      </c>
      <c r="H5803" s="114" t="s">
        <v>16899</v>
      </c>
      <c r="I5803" s="113">
        <f>'23'!C31</f>
        <v>0</v>
      </c>
    </row>
    <row r="5804" spans="2:9" ht="12.75">
      <c r="B5804" s="114" t="str">
        <f>INDEX(SUM!D:D,MATCH(SUM!$F$3,SUM!B:B,0),0)</f>
        <v>P085</v>
      </c>
      <c r="E5804" s="116">
        <v>2020</v>
      </c>
      <c r="F5804" s="112" t="s">
        <v>11969</v>
      </c>
      <c r="G5804" s="117" t="s">
        <v>15749</v>
      </c>
      <c r="H5804" s="114" t="s">
        <v>16899</v>
      </c>
      <c r="I5804" s="113">
        <f>'23'!C32</f>
        <v>0</v>
      </c>
    </row>
    <row r="5805" spans="2:9" ht="12.75">
      <c r="B5805" s="114" t="str">
        <f>INDEX(SUM!D:D,MATCH(SUM!$F$3,SUM!B:B,0),0)</f>
        <v>P085</v>
      </c>
      <c r="E5805" s="116">
        <v>2020</v>
      </c>
      <c r="F5805" s="112" t="s">
        <v>11970</v>
      </c>
      <c r="G5805" s="117" t="s">
        <v>15750</v>
      </c>
      <c r="H5805" s="114" t="s">
        <v>16899</v>
      </c>
      <c r="I5805" s="113">
        <f>'23'!C33</f>
        <v>0</v>
      </c>
    </row>
    <row r="5806" spans="2:9" ht="12.75">
      <c r="B5806" s="114" t="str">
        <f>INDEX(SUM!D:D,MATCH(SUM!$F$3,SUM!B:B,0),0)</f>
        <v>P085</v>
      </c>
      <c r="E5806" s="116">
        <v>2020</v>
      </c>
      <c r="F5806" s="112" t="s">
        <v>11971</v>
      </c>
      <c r="G5806" s="117" t="s">
        <v>15751</v>
      </c>
      <c r="H5806" s="114" t="s">
        <v>16899</v>
      </c>
      <c r="I5806" s="113">
        <f>'23'!C34</f>
        <v>0</v>
      </c>
    </row>
    <row r="5807" spans="2:9" ht="12.75">
      <c r="B5807" s="114" t="str">
        <f>INDEX(SUM!D:D,MATCH(SUM!$F$3,SUM!B:B,0),0)</f>
        <v>P085</v>
      </c>
      <c r="E5807" s="116">
        <v>2020</v>
      </c>
      <c r="F5807" s="112" t="s">
        <v>11972</v>
      </c>
      <c r="G5807" s="117" t="s">
        <v>15752</v>
      </c>
      <c r="H5807" s="114" t="s">
        <v>16899</v>
      </c>
      <c r="I5807" s="113">
        <f>'23'!C35</f>
        <v>0</v>
      </c>
    </row>
    <row r="5808" spans="2:9" ht="12.75">
      <c r="B5808" s="114" t="str">
        <f>INDEX(SUM!D:D,MATCH(SUM!$F$3,SUM!B:B,0),0)</f>
        <v>P085</v>
      </c>
      <c r="E5808" s="116">
        <v>2020</v>
      </c>
      <c r="F5808" s="112" t="s">
        <v>11973</v>
      </c>
      <c r="G5808" s="117" t="s">
        <v>15753</v>
      </c>
      <c r="H5808" s="114" t="s">
        <v>16899</v>
      </c>
      <c r="I5808" s="113">
        <f>'23'!C36</f>
        <v>0</v>
      </c>
    </row>
    <row r="5809" spans="2:9" ht="12.75">
      <c r="B5809" s="114" t="str">
        <f>INDEX(SUM!D:D,MATCH(SUM!$F$3,SUM!B:B,0),0)</f>
        <v>P085</v>
      </c>
      <c r="E5809" s="116">
        <v>2020</v>
      </c>
      <c r="F5809" s="112" t="s">
        <v>11974</v>
      </c>
      <c r="G5809" s="117" t="s">
        <v>15754</v>
      </c>
      <c r="H5809" s="114" t="s">
        <v>16899</v>
      </c>
      <c r="I5809" s="113">
        <f>'23'!C37</f>
        <v>0</v>
      </c>
    </row>
    <row r="5810" spans="2:9" ht="12.75">
      <c r="B5810" s="114" t="str">
        <f>INDEX(SUM!D:D,MATCH(SUM!$F$3,SUM!B:B,0),0)</f>
        <v>P085</v>
      </c>
      <c r="E5810" s="116">
        <v>2020</v>
      </c>
      <c r="F5810" s="112" t="s">
        <v>11975</v>
      </c>
      <c r="G5810" s="117" t="s">
        <v>15755</v>
      </c>
      <c r="H5810" s="114" t="s">
        <v>16899</v>
      </c>
      <c r="I5810" s="113">
        <f>'23'!C38</f>
        <v>0</v>
      </c>
    </row>
    <row r="5811" spans="2:9" ht="12.75">
      <c r="B5811" s="114" t="str">
        <f>INDEX(SUM!D:D,MATCH(SUM!$F$3,SUM!B:B,0),0)</f>
        <v>P085</v>
      </c>
      <c r="E5811" s="116">
        <v>2020</v>
      </c>
      <c r="F5811" s="112" t="s">
        <v>11976</v>
      </c>
      <c r="G5811" s="117" t="s">
        <v>15756</v>
      </c>
      <c r="H5811" s="114" t="s">
        <v>16899</v>
      </c>
      <c r="I5811" s="113">
        <f>'23'!C39</f>
        <v>0</v>
      </c>
    </row>
    <row r="5812" spans="2:9" ht="12.75">
      <c r="B5812" s="114" t="str">
        <f>INDEX(SUM!D:D,MATCH(SUM!$F$3,SUM!B:B,0),0)</f>
        <v>P085</v>
      </c>
      <c r="E5812" s="116">
        <v>2020</v>
      </c>
      <c r="F5812" s="112" t="s">
        <v>11977</v>
      </c>
      <c r="G5812" s="117" t="s">
        <v>15757</v>
      </c>
      <c r="H5812" s="114" t="s">
        <v>16899</v>
      </c>
      <c r="I5812" s="113">
        <f>'23'!C40</f>
        <v>0</v>
      </c>
    </row>
    <row r="5813" spans="2:9" ht="12.75">
      <c r="B5813" s="114" t="str">
        <f>INDEX(SUM!D:D,MATCH(SUM!$F$3,SUM!B:B,0),0)</f>
        <v>P085</v>
      </c>
      <c r="E5813" s="116">
        <v>2020</v>
      </c>
      <c r="F5813" s="112" t="s">
        <v>11978</v>
      </c>
      <c r="G5813" s="117" t="s">
        <v>15758</v>
      </c>
      <c r="H5813" s="114" t="s">
        <v>16899</v>
      </c>
      <c r="I5813" s="113">
        <f>'23'!C41</f>
        <v>0</v>
      </c>
    </row>
    <row r="5814" spans="2:9" ht="12.75">
      <c r="B5814" s="114" t="str">
        <f>INDEX(SUM!D:D,MATCH(SUM!$F$3,SUM!B:B,0),0)</f>
        <v>P085</v>
      </c>
      <c r="E5814" s="116">
        <v>2020</v>
      </c>
      <c r="F5814" s="112" t="s">
        <v>11979</v>
      </c>
      <c r="G5814" s="117" t="s">
        <v>15759</v>
      </c>
      <c r="H5814" s="114" t="s">
        <v>16899</v>
      </c>
      <c r="I5814" s="113">
        <f>'23'!C42</f>
        <v>0</v>
      </c>
    </row>
    <row r="5815" spans="2:9" ht="12.75">
      <c r="B5815" s="114" t="str">
        <f>INDEX(SUM!D:D,MATCH(SUM!$F$3,SUM!B:B,0),0)</f>
        <v>P085</v>
      </c>
      <c r="E5815" s="116">
        <v>2020</v>
      </c>
      <c r="F5815" s="112" t="s">
        <v>11980</v>
      </c>
      <c r="G5815" s="117" t="s">
        <v>15760</v>
      </c>
      <c r="H5815" s="114" t="s">
        <v>16899</v>
      </c>
      <c r="I5815" s="113">
        <f>'23'!C43</f>
        <v>0</v>
      </c>
    </row>
    <row r="5816" spans="2:9" ht="12.75">
      <c r="B5816" s="114" t="str">
        <f>INDEX(SUM!D:D,MATCH(SUM!$F$3,SUM!B:B,0),0)</f>
        <v>P085</v>
      </c>
      <c r="E5816" s="116">
        <v>2020</v>
      </c>
      <c r="F5816" s="112" t="s">
        <v>11981</v>
      </c>
      <c r="G5816" s="117" t="s">
        <v>15761</v>
      </c>
      <c r="H5816" s="114" t="s">
        <v>16899</v>
      </c>
      <c r="I5816" s="113">
        <f>'23'!C44</f>
        <v>0</v>
      </c>
    </row>
    <row r="5817" spans="2:9" ht="12.75">
      <c r="B5817" s="114" t="str">
        <f>INDEX(SUM!D:D,MATCH(SUM!$F$3,SUM!B:B,0),0)</f>
        <v>P085</v>
      </c>
      <c r="E5817" s="116">
        <v>2020</v>
      </c>
      <c r="F5817" s="112" t="s">
        <v>11982</v>
      </c>
      <c r="G5817" s="117" t="s">
        <v>15762</v>
      </c>
      <c r="H5817" s="114" t="s">
        <v>16899</v>
      </c>
      <c r="I5817" s="113">
        <f>'23'!C45</f>
        <v>0</v>
      </c>
    </row>
    <row r="5818" spans="2:9" ht="12.75">
      <c r="B5818" s="114" t="str">
        <f>INDEX(SUM!D:D,MATCH(SUM!$F$3,SUM!B:B,0),0)</f>
        <v>P085</v>
      </c>
      <c r="E5818" s="116">
        <v>2020</v>
      </c>
      <c r="F5818" s="112" t="s">
        <v>11983</v>
      </c>
      <c r="G5818" s="117" t="s">
        <v>15763</v>
      </c>
      <c r="H5818" s="114" t="s">
        <v>16899</v>
      </c>
      <c r="I5818" s="113">
        <f>'23'!C46</f>
        <v>0</v>
      </c>
    </row>
    <row r="5819" spans="2:9" ht="12.75">
      <c r="B5819" s="114" t="str">
        <f>INDEX(SUM!D:D,MATCH(SUM!$F$3,SUM!B:B,0),0)</f>
        <v>P085</v>
      </c>
      <c r="E5819" s="116">
        <v>2020</v>
      </c>
      <c r="F5819" s="112" t="s">
        <v>11984</v>
      </c>
      <c r="G5819" s="117" t="s">
        <v>15764</v>
      </c>
      <c r="H5819" s="114" t="s">
        <v>16899</v>
      </c>
      <c r="I5819" s="113">
        <f>'23'!C47</f>
        <v>0</v>
      </c>
    </row>
    <row r="5820" spans="2:9" ht="12.75">
      <c r="B5820" s="114" t="str">
        <f>INDEX(SUM!D:D,MATCH(SUM!$F$3,SUM!B:B,0),0)</f>
        <v>P085</v>
      </c>
      <c r="E5820" s="116">
        <v>2020</v>
      </c>
      <c r="F5820" s="112" t="s">
        <v>11985</v>
      </c>
      <c r="G5820" s="117" t="s">
        <v>15765</v>
      </c>
      <c r="H5820" s="114" t="s">
        <v>16899</v>
      </c>
      <c r="I5820" s="113">
        <f>'23'!C48</f>
        <v>0</v>
      </c>
    </row>
    <row r="5821" spans="2:9" ht="12.75">
      <c r="B5821" s="114" t="str">
        <f>INDEX(SUM!D:D,MATCH(SUM!$F$3,SUM!B:B,0),0)</f>
        <v>P085</v>
      </c>
      <c r="E5821" s="116">
        <v>2020</v>
      </c>
      <c r="F5821" s="112" t="s">
        <v>11986</v>
      </c>
      <c r="G5821" s="117" t="s">
        <v>15766</v>
      </c>
      <c r="H5821" s="114" t="s">
        <v>16899</v>
      </c>
      <c r="I5821" s="113">
        <f>'23'!C49</f>
        <v>0</v>
      </c>
    </row>
    <row r="5822" spans="2:9" ht="12.75">
      <c r="B5822" s="114" t="str">
        <f>INDEX(SUM!D:D,MATCH(SUM!$F$3,SUM!B:B,0),0)</f>
        <v>P085</v>
      </c>
      <c r="E5822" s="116">
        <v>2020</v>
      </c>
      <c r="F5822" s="112" t="s">
        <v>11987</v>
      </c>
      <c r="G5822" s="117" t="s">
        <v>15767</v>
      </c>
      <c r="H5822" s="114" t="s">
        <v>16899</v>
      </c>
      <c r="I5822" s="113">
        <f>'23'!C50</f>
        <v>0</v>
      </c>
    </row>
    <row r="5823" spans="2:9" ht="12.75">
      <c r="B5823" s="114" t="str">
        <f>INDEX(SUM!D:D,MATCH(SUM!$F$3,SUM!B:B,0),0)</f>
        <v>P085</v>
      </c>
      <c r="E5823" s="116">
        <v>2020</v>
      </c>
      <c r="F5823" s="112" t="s">
        <v>11988</v>
      </c>
      <c r="G5823" s="117" t="s">
        <v>15768</v>
      </c>
      <c r="H5823" s="114" t="s">
        <v>16899</v>
      </c>
      <c r="I5823" s="113">
        <f>'23'!C51</f>
        <v>0</v>
      </c>
    </row>
    <row r="5824" spans="2:9" ht="12.75">
      <c r="B5824" s="114" t="str">
        <f>INDEX(SUM!D:D,MATCH(SUM!$F$3,SUM!B:B,0),0)</f>
        <v>P085</v>
      </c>
      <c r="E5824" s="116">
        <v>2020</v>
      </c>
      <c r="F5824" s="112" t="s">
        <v>11989</v>
      </c>
      <c r="G5824" s="117" t="s">
        <v>15769</v>
      </c>
      <c r="H5824" s="114" t="s">
        <v>16899</v>
      </c>
      <c r="I5824" s="113">
        <f>'23'!C52</f>
        <v>0</v>
      </c>
    </row>
    <row r="5825" spans="2:9" ht="12.75">
      <c r="B5825" s="114" t="str">
        <f>INDEX(SUM!D:D,MATCH(SUM!$F$3,SUM!B:B,0),0)</f>
        <v>P085</v>
      </c>
      <c r="E5825" s="116">
        <v>2020</v>
      </c>
      <c r="F5825" s="112" t="s">
        <v>11990</v>
      </c>
      <c r="G5825" s="117" t="s">
        <v>15770</v>
      </c>
      <c r="H5825" s="114" t="s">
        <v>16899</v>
      </c>
      <c r="I5825" s="113">
        <f>'23'!C53</f>
        <v>0</v>
      </c>
    </row>
    <row r="5826" spans="2:9" ht="12.75">
      <c r="B5826" s="114" t="str">
        <f>INDEX(SUM!D:D,MATCH(SUM!$F$3,SUM!B:B,0),0)</f>
        <v>P085</v>
      </c>
      <c r="E5826" s="116">
        <v>2020</v>
      </c>
      <c r="F5826" s="112" t="s">
        <v>11991</v>
      </c>
      <c r="G5826" s="117" t="s">
        <v>15771</v>
      </c>
      <c r="H5826" s="114" t="s">
        <v>16899</v>
      </c>
      <c r="I5826" s="113">
        <f>'23'!C54</f>
        <v>0</v>
      </c>
    </row>
    <row r="5827" spans="2:9" ht="12.75">
      <c r="B5827" s="114" t="str">
        <f>INDEX(SUM!D:D,MATCH(SUM!$F$3,SUM!B:B,0),0)</f>
        <v>P085</v>
      </c>
      <c r="E5827" s="116">
        <v>2020</v>
      </c>
      <c r="F5827" s="112" t="s">
        <v>11992</v>
      </c>
      <c r="G5827" s="117" t="s">
        <v>15772</v>
      </c>
      <c r="H5827" s="114" t="s">
        <v>16899</v>
      </c>
      <c r="I5827" s="113">
        <f>'23'!C55</f>
        <v>0</v>
      </c>
    </row>
    <row r="5828" spans="2:9" ht="12.75">
      <c r="B5828" s="114" t="str">
        <f>INDEX(SUM!D:D,MATCH(SUM!$F$3,SUM!B:B,0),0)</f>
        <v>P085</v>
      </c>
      <c r="E5828" s="116">
        <v>2020</v>
      </c>
      <c r="F5828" s="112" t="s">
        <v>11993</v>
      </c>
      <c r="G5828" s="117" t="s">
        <v>15773</v>
      </c>
      <c r="H5828" s="114" t="s">
        <v>16899</v>
      </c>
      <c r="I5828" s="113">
        <f>'23'!C56</f>
        <v>0</v>
      </c>
    </row>
    <row r="5829" spans="2:9" ht="12.75">
      <c r="B5829" s="114" t="str">
        <f>INDEX(SUM!D:D,MATCH(SUM!$F$3,SUM!B:B,0),0)</f>
        <v>P085</v>
      </c>
      <c r="E5829" s="116">
        <v>2020</v>
      </c>
      <c r="F5829" s="112" t="s">
        <v>11994</v>
      </c>
      <c r="G5829" s="117" t="s">
        <v>15774</v>
      </c>
      <c r="H5829" s="114" t="s">
        <v>16899</v>
      </c>
      <c r="I5829" s="113">
        <f>'23'!C57</f>
        <v>0</v>
      </c>
    </row>
    <row r="5830" spans="2:9" ht="12.75">
      <c r="B5830" s="114" t="str">
        <f>INDEX(SUM!D:D,MATCH(SUM!$F$3,SUM!B:B,0),0)</f>
        <v>P085</v>
      </c>
      <c r="E5830" s="116">
        <v>2020</v>
      </c>
      <c r="F5830" s="112" t="s">
        <v>11995</v>
      </c>
      <c r="G5830" s="117" t="s">
        <v>15775</v>
      </c>
      <c r="H5830" s="114" t="s">
        <v>16899</v>
      </c>
      <c r="I5830" s="113">
        <f>'23'!C58</f>
        <v>0</v>
      </c>
    </row>
    <row r="5831" spans="2:9" ht="12.75">
      <c r="B5831" s="114" t="str">
        <f>INDEX(SUM!D:D,MATCH(SUM!$F$3,SUM!B:B,0),0)</f>
        <v>P085</v>
      </c>
      <c r="E5831" s="116">
        <v>2020</v>
      </c>
      <c r="F5831" s="112" t="s">
        <v>11996</v>
      </c>
      <c r="G5831" s="117" t="s">
        <v>15776</v>
      </c>
      <c r="H5831" s="114" t="s">
        <v>16899</v>
      </c>
      <c r="I5831" s="113">
        <f>'23'!C59</f>
        <v>0</v>
      </c>
    </row>
    <row r="5832" spans="2:9" ht="12.75">
      <c r="B5832" s="114" t="str">
        <f>INDEX(SUM!D:D,MATCH(SUM!$F$3,SUM!B:B,0),0)</f>
        <v>P085</v>
      </c>
      <c r="E5832" s="116">
        <v>2020</v>
      </c>
      <c r="F5832" s="112" t="s">
        <v>11997</v>
      </c>
      <c r="G5832" s="117" t="s">
        <v>15777</v>
      </c>
      <c r="H5832" s="114" t="s">
        <v>16899</v>
      </c>
      <c r="I5832" s="113">
        <f>'23'!C60</f>
        <v>0</v>
      </c>
    </row>
    <row r="5833" spans="2:9" ht="12.75">
      <c r="B5833" s="114" t="str">
        <f>INDEX(SUM!D:D,MATCH(SUM!$F$3,SUM!B:B,0),0)</f>
        <v>P085</v>
      </c>
      <c r="E5833" s="116">
        <v>2020</v>
      </c>
      <c r="F5833" s="112" t="s">
        <v>11998</v>
      </c>
      <c r="G5833" s="117" t="s">
        <v>15778</v>
      </c>
      <c r="H5833" s="114" t="s">
        <v>16899</v>
      </c>
      <c r="I5833" s="113">
        <f>'23'!C61</f>
        <v>0</v>
      </c>
    </row>
    <row r="5834" spans="2:9" ht="12.75">
      <c r="B5834" s="114" t="str">
        <f>INDEX(SUM!D:D,MATCH(SUM!$F$3,SUM!B:B,0),0)</f>
        <v>P085</v>
      </c>
      <c r="E5834" s="116">
        <v>2020</v>
      </c>
      <c r="F5834" s="112" t="s">
        <v>11999</v>
      </c>
      <c r="G5834" s="117" t="s">
        <v>15779</v>
      </c>
      <c r="H5834" s="114" t="s">
        <v>16899</v>
      </c>
      <c r="I5834" s="113">
        <f>'23'!C62</f>
        <v>0</v>
      </c>
    </row>
    <row r="5835" spans="2:9" ht="12.75">
      <c r="B5835" s="114" t="str">
        <f>INDEX(SUM!D:D,MATCH(SUM!$F$3,SUM!B:B,0),0)</f>
        <v>P085</v>
      </c>
      <c r="E5835" s="116">
        <v>2020</v>
      </c>
      <c r="F5835" s="112" t="s">
        <v>12000</v>
      </c>
      <c r="G5835" s="117" t="s">
        <v>15780</v>
      </c>
      <c r="H5835" s="114" t="s">
        <v>16899</v>
      </c>
      <c r="I5835" s="113">
        <f>'23'!C63</f>
        <v>0</v>
      </c>
    </row>
    <row r="5836" spans="2:9" ht="12.75">
      <c r="B5836" s="114" t="str">
        <f>INDEX(SUM!D:D,MATCH(SUM!$F$3,SUM!B:B,0),0)</f>
        <v>P085</v>
      </c>
      <c r="E5836" s="116">
        <v>2020</v>
      </c>
      <c r="F5836" s="112" t="s">
        <v>12001</v>
      </c>
      <c r="G5836" s="117" t="s">
        <v>15781</v>
      </c>
      <c r="H5836" s="114" t="s">
        <v>16899</v>
      </c>
      <c r="I5836" s="113">
        <f>'23'!C64</f>
        <v>0</v>
      </c>
    </row>
    <row r="5837" spans="2:9" ht="12.75">
      <c r="B5837" s="114" t="str">
        <f>INDEX(SUM!D:D,MATCH(SUM!$F$3,SUM!B:B,0),0)</f>
        <v>P085</v>
      </c>
      <c r="E5837" s="116">
        <v>2020</v>
      </c>
      <c r="F5837" s="112" t="s">
        <v>12002</v>
      </c>
      <c r="G5837" s="117" t="s">
        <v>15782</v>
      </c>
      <c r="H5837" s="114" t="s">
        <v>16899</v>
      </c>
      <c r="I5837" s="113">
        <f>'23'!C65</f>
        <v>0</v>
      </c>
    </row>
    <row r="5838" spans="2:9" ht="12.75">
      <c r="B5838" s="114" t="str">
        <f>INDEX(SUM!D:D,MATCH(SUM!$F$3,SUM!B:B,0),0)</f>
        <v>P085</v>
      </c>
      <c r="E5838" s="116">
        <v>2020</v>
      </c>
      <c r="F5838" s="112" t="s">
        <v>12003</v>
      </c>
      <c r="G5838" s="117" t="s">
        <v>15783</v>
      </c>
      <c r="H5838" s="114" t="s">
        <v>16899</v>
      </c>
      <c r="I5838" s="113">
        <f>'23'!C66</f>
        <v>0</v>
      </c>
    </row>
    <row r="5839" spans="2:9" ht="12.75">
      <c r="B5839" s="114" t="str">
        <f>INDEX(SUM!D:D,MATCH(SUM!$F$3,SUM!B:B,0),0)</f>
        <v>P085</v>
      </c>
      <c r="E5839" s="116">
        <v>2020</v>
      </c>
      <c r="F5839" s="112" t="s">
        <v>12004</v>
      </c>
      <c r="G5839" s="117" t="s">
        <v>15784</v>
      </c>
      <c r="H5839" s="114" t="s">
        <v>16899</v>
      </c>
      <c r="I5839" s="113">
        <f>'23'!C67</f>
        <v>0</v>
      </c>
    </row>
    <row r="5840" spans="2:9" ht="12.75">
      <c r="B5840" s="114" t="str">
        <f>INDEX(SUM!D:D,MATCH(SUM!$F$3,SUM!B:B,0),0)</f>
        <v>P085</v>
      </c>
      <c r="E5840" s="116">
        <v>2020</v>
      </c>
      <c r="F5840" s="112" t="s">
        <v>12005</v>
      </c>
      <c r="G5840" s="117" t="s">
        <v>15785</v>
      </c>
      <c r="H5840" s="114" t="s">
        <v>16899</v>
      </c>
      <c r="I5840" s="113">
        <f>'23'!C68</f>
        <v>0</v>
      </c>
    </row>
    <row r="5841" spans="2:9" ht="12.75">
      <c r="B5841" s="114" t="str">
        <f>INDEX(SUM!D:D,MATCH(SUM!$F$3,SUM!B:B,0),0)</f>
        <v>P085</v>
      </c>
      <c r="E5841" s="116">
        <v>2020</v>
      </c>
      <c r="F5841" s="112" t="s">
        <v>12006</v>
      </c>
      <c r="G5841" s="117" t="s">
        <v>15786</v>
      </c>
      <c r="H5841" s="114" t="s">
        <v>16899</v>
      </c>
      <c r="I5841" s="113">
        <f>'23'!C69</f>
        <v>0</v>
      </c>
    </row>
    <row r="5842" spans="2:9" ht="12.75">
      <c r="B5842" s="114" t="str">
        <f>INDEX(SUM!D:D,MATCH(SUM!$F$3,SUM!B:B,0),0)</f>
        <v>P085</v>
      </c>
      <c r="E5842" s="116">
        <v>2020</v>
      </c>
      <c r="F5842" s="112" t="s">
        <v>12007</v>
      </c>
      <c r="G5842" s="117" t="s">
        <v>15787</v>
      </c>
      <c r="H5842" s="114" t="s">
        <v>16899</v>
      </c>
      <c r="I5842" s="113">
        <f>'23'!C70</f>
        <v>0</v>
      </c>
    </row>
    <row r="5843" spans="2:9" ht="12.75">
      <c r="B5843" s="114" t="str">
        <f>INDEX(SUM!D:D,MATCH(SUM!$F$3,SUM!B:B,0),0)</f>
        <v>P085</v>
      </c>
      <c r="E5843" s="116">
        <v>2020</v>
      </c>
      <c r="F5843" s="112" t="s">
        <v>12008</v>
      </c>
      <c r="G5843" s="117" t="s">
        <v>15788</v>
      </c>
      <c r="H5843" s="114" t="s">
        <v>16899</v>
      </c>
      <c r="I5843" s="113">
        <f>'23'!C71</f>
        <v>0</v>
      </c>
    </row>
    <row r="5844" spans="2:9" ht="12.75">
      <c r="B5844" s="114" t="str">
        <f>INDEX(SUM!D:D,MATCH(SUM!$F$3,SUM!B:B,0),0)</f>
        <v>P085</v>
      </c>
      <c r="E5844" s="116">
        <v>2020</v>
      </c>
      <c r="F5844" s="112" t="s">
        <v>12009</v>
      </c>
      <c r="G5844" s="117" t="s">
        <v>15789</v>
      </c>
      <c r="H5844" s="114" t="s">
        <v>16899</v>
      </c>
      <c r="I5844" s="113">
        <f>'23'!C72</f>
        <v>0</v>
      </c>
    </row>
    <row r="5845" spans="2:9" ht="12.75">
      <c r="B5845" s="114" t="str">
        <f>INDEX(SUM!D:D,MATCH(SUM!$F$3,SUM!B:B,0),0)</f>
        <v>P085</v>
      </c>
      <c r="E5845" s="116">
        <v>2020</v>
      </c>
      <c r="F5845" s="112" t="s">
        <v>12010</v>
      </c>
      <c r="G5845" s="117" t="s">
        <v>15790</v>
      </c>
      <c r="H5845" s="114" t="s">
        <v>16899</v>
      </c>
      <c r="I5845" s="113">
        <f>'23'!C73</f>
        <v>0</v>
      </c>
    </row>
    <row r="5846" spans="2:9" ht="12.75">
      <c r="B5846" s="114" t="str">
        <f>INDEX(SUM!D:D,MATCH(SUM!$F$3,SUM!B:B,0),0)</f>
        <v>P085</v>
      </c>
      <c r="E5846" s="116">
        <v>2020</v>
      </c>
      <c r="F5846" s="112" t="s">
        <v>12011</v>
      </c>
      <c r="G5846" s="117" t="s">
        <v>15791</v>
      </c>
      <c r="H5846" s="114" t="s">
        <v>16899</v>
      </c>
      <c r="I5846" s="113">
        <f>'23'!C74</f>
        <v>0</v>
      </c>
    </row>
    <row r="5847" spans="2:9" ht="12.75">
      <c r="B5847" s="114" t="str">
        <f>INDEX(SUM!D:D,MATCH(SUM!$F$3,SUM!B:B,0),0)</f>
        <v>P085</v>
      </c>
      <c r="E5847" s="116">
        <v>2020</v>
      </c>
      <c r="F5847" s="112" t="s">
        <v>12012</v>
      </c>
      <c r="G5847" s="117" t="s">
        <v>15792</v>
      </c>
      <c r="H5847" s="114" t="s">
        <v>16899</v>
      </c>
      <c r="I5847" s="113">
        <f>'23'!C75</f>
        <v>0</v>
      </c>
    </row>
    <row r="5848" spans="2:9" ht="12.75">
      <c r="B5848" s="114" t="str">
        <f>INDEX(SUM!D:D,MATCH(SUM!$F$3,SUM!B:B,0),0)</f>
        <v>P085</v>
      </c>
      <c r="E5848" s="116">
        <v>2020</v>
      </c>
      <c r="F5848" s="112" t="s">
        <v>12013</v>
      </c>
      <c r="G5848" s="117" t="s">
        <v>15793</v>
      </c>
      <c r="H5848" s="114" t="s">
        <v>16899</v>
      </c>
      <c r="I5848" s="113">
        <f>'23'!C76</f>
        <v>0</v>
      </c>
    </row>
    <row r="5849" spans="2:9" ht="12.75">
      <c r="B5849" s="114" t="str">
        <f>INDEX(SUM!D:D,MATCH(SUM!$F$3,SUM!B:B,0),0)</f>
        <v>P085</v>
      </c>
      <c r="E5849" s="116">
        <v>2020</v>
      </c>
      <c r="F5849" s="112" t="s">
        <v>12014</v>
      </c>
      <c r="G5849" s="117" t="s">
        <v>15794</v>
      </c>
      <c r="H5849" s="114" t="s">
        <v>16899</v>
      </c>
      <c r="I5849" s="113">
        <f>'23'!C77</f>
        <v>0</v>
      </c>
    </row>
    <row r="5850" spans="2:9" ht="12.75">
      <c r="B5850" s="114" t="str">
        <f>INDEX(SUM!D:D,MATCH(SUM!$F$3,SUM!B:B,0),0)</f>
        <v>P085</v>
      </c>
      <c r="E5850" s="116">
        <v>2020</v>
      </c>
      <c r="F5850" s="112" t="s">
        <v>12015</v>
      </c>
      <c r="G5850" s="117" t="s">
        <v>15795</v>
      </c>
      <c r="H5850" s="114" t="s">
        <v>16899</v>
      </c>
      <c r="I5850" s="113">
        <f>'23'!C78</f>
        <v>0</v>
      </c>
    </row>
    <row r="5851" spans="2:9" ht="12.75">
      <c r="B5851" s="114" t="str">
        <f>INDEX(SUM!D:D,MATCH(SUM!$F$3,SUM!B:B,0),0)</f>
        <v>P085</v>
      </c>
      <c r="E5851" s="116">
        <v>2020</v>
      </c>
      <c r="F5851" s="112" t="s">
        <v>12016</v>
      </c>
      <c r="G5851" s="117" t="s">
        <v>15796</v>
      </c>
      <c r="H5851" s="114" t="s">
        <v>16899</v>
      </c>
      <c r="I5851" s="113">
        <f>'23'!C79</f>
        <v>0</v>
      </c>
    </row>
    <row r="5852" spans="2:9" ht="12.75">
      <c r="B5852" s="114" t="str">
        <f>INDEX(SUM!D:D,MATCH(SUM!$F$3,SUM!B:B,0),0)</f>
        <v>P085</v>
      </c>
      <c r="E5852" s="116">
        <v>2020</v>
      </c>
      <c r="F5852" s="112" t="s">
        <v>12017</v>
      </c>
      <c r="G5852" s="117" t="s">
        <v>15797</v>
      </c>
      <c r="H5852" s="114" t="s">
        <v>16899</v>
      </c>
      <c r="I5852" s="113">
        <f>'23'!C80</f>
        <v>0</v>
      </c>
    </row>
    <row r="5853" spans="2:9" ht="12.75">
      <c r="B5853" s="114" t="str">
        <f>INDEX(SUM!D:D,MATCH(SUM!$F$3,SUM!B:B,0),0)</f>
        <v>P085</v>
      </c>
      <c r="E5853" s="116">
        <v>2020</v>
      </c>
      <c r="F5853" s="112" t="s">
        <v>12018</v>
      </c>
      <c r="G5853" s="117" t="s">
        <v>15798</v>
      </c>
      <c r="H5853" s="114" t="s">
        <v>16899</v>
      </c>
      <c r="I5853" s="113">
        <f>'23'!C81</f>
        <v>0</v>
      </c>
    </row>
    <row r="5854" spans="2:9" ht="12.75">
      <c r="B5854" s="114" t="str">
        <f>INDEX(SUM!D:D,MATCH(SUM!$F$3,SUM!B:B,0),0)</f>
        <v>P085</v>
      </c>
      <c r="E5854" s="116">
        <v>2020</v>
      </c>
      <c r="F5854" s="112" t="s">
        <v>12019</v>
      </c>
      <c r="G5854" s="117" t="s">
        <v>15799</v>
      </c>
      <c r="H5854" s="114" t="s">
        <v>16899</v>
      </c>
      <c r="I5854" s="113">
        <f>'23'!C82</f>
        <v>0</v>
      </c>
    </row>
    <row r="5855" spans="2:9" ht="12.75">
      <c r="B5855" s="114" t="str">
        <f>INDEX(SUM!D:D,MATCH(SUM!$F$3,SUM!B:B,0),0)</f>
        <v>P085</v>
      </c>
      <c r="E5855" s="116">
        <v>2020</v>
      </c>
      <c r="F5855" s="112" t="s">
        <v>12020</v>
      </c>
      <c r="G5855" s="117" t="s">
        <v>15800</v>
      </c>
      <c r="H5855" s="114" t="s">
        <v>16899</v>
      </c>
      <c r="I5855" s="113">
        <f>'23'!C83</f>
        <v>0</v>
      </c>
    </row>
    <row r="5856" spans="2:9" ht="12.75">
      <c r="B5856" s="114" t="str">
        <f>INDEX(SUM!D:D,MATCH(SUM!$F$3,SUM!B:B,0),0)</f>
        <v>P085</v>
      </c>
      <c r="E5856" s="116">
        <v>2020</v>
      </c>
      <c r="F5856" s="112" t="s">
        <v>12021</v>
      </c>
      <c r="G5856" s="117" t="s">
        <v>15801</v>
      </c>
      <c r="H5856" s="114" t="s">
        <v>16899</v>
      </c>
      <c r="I5856" s="113">
        <f>'23'!C84</f>
        <v>0</v>
      </c>
    </row>
    <row r="5857" spans="2:9" ht="12.75">
      <c r="B5857" s="114" t="str">
        <f>INDEX(SUM!D:D,MATCH(SUM!$F$3,SUM!B:B,0),0)</f>
        <v>P085</v>
      </c>
      <c r="E5857" s="116">
        <v>2020</v>
      </c>
      <c r="F5857" s="112" t="s">
        <v>12022</v>
      </c>
      <c r="G5857" s="117" t="s">
        <v>15802</v>
      </c>
      <c r="H5857" s="114" t="s">
        <v>16899</v>
      </c>
      <c r="I5857" s="113">
        <f>'23'!C85</f>
        <v>0</v>
      </c>
    </row>
    <row r="5858" spans="2:9" ht="12.75">
      <c r="B5858" s="114" t="str">
        <f>INDEX(SUM!D:D,MATCH(SUM!$F$3,SUM!B:B,0),0)</f>
        <v>P085</v>
      </c>
      <c r="E5858" s="116">
        <v>2020</v>
      </c>
      <c r="F5858" s="112" t="s">
        <v>12023</v>
      </c>
      <c r="G5858" s="117" t="s">
        <v>15803</v>
      </c>
      <c r="H5858" s="114" t="s">
        <v>16899</v>
      </c>
      <c r="I5858" s="113">
        <f>'23'!C86</f>
        <v>0</v>
      </c>
    </row>
    <row r="5859" spans="2:9" ht="12.75">
      <c r="B5859" s="114" t="str">
        <f>INDEX(SUM!D:D,MATCH(SUM!$F$3,SUM!B:B,0),0)</f>
        <v>P085</v>
      </c>
      <c r="E5859" s="116">
        <v>2020</v>
      </c>
      <c r="F5859" s="112" t="s">
        <v>12024</v>
      </c>
      <c r="G5859" s="117" t="s">
        <v>15804</v>
      </c>
      <c r="H5859" s="114" t="s">
        <v>16899</v>
      </c>
      <c r="I5859" s="113">
        <f>'23'!C87</f>
        <v>0</v>
      </c>
    </row>
    <row r="5860" spans="2:9" ht="12.75">
      <c r="B5860" s="114" t="str">
        <f>INDEX(SUM!D:D,MATCH(SUM!$F$3,SUM!B:B,0),0)</f>
        <v>P085</v>
      </c>
      <c r="E5860" s="116">
        <v>2020</v>
      </c>
      <c r="F5860" s="112" t="s">
        <v>12025</v>
      </c>
      <c r="G5860" s="117" t="s">
        <v>15805</v>
      </c>
      <c r="H5860" s="114" t="s">
        <v>16899</v>
      </c>
      <c r="I5860" s="113">
        <f>'23'!C88</f>
        <v>0</v>
      </c>
    </row>
    <row r="5861" spans="2:9" ht="12.75">
      <c r="B5861" s="114" t="str">
        <f>INDEX(SUM!D:D,MATCH(SUM!$F$3,SUM!B:B,0),0)</f>
        <v>P085</v>
      </c>
      <c r="E5861" s="116">
        <v>2020</v>
      </c>
      <c r="F5861" s="112" t="s">
        <v>12026</v>
      </c>
      <c r="G5861" s="117" t="s">
        <v>15806</v>
      </c>
      <c r="H5861" s="114" t="s">
        <v>16899</v>
      </c>
      <c r="I5861" s="113">
        <f>'23'!C89</f>
        <v>0</v>
      </c>
    </row>
    <row r="5862" spans="2:9" ht="12.75">
      <c r="B5862" s="114" t="str">
        <f>INDEX(SUM!D:D,MATCH(SUM!$F$3,SUM!B:B,0),0)</f>
        <v>P085</v>
      </c>
      <c r="E5862" s="116">
        <v>2020</v>
      </c>
      <c r="F5862" s="112" t="s">
        <v>12027</v>
      </c>
      <c r="G5862" s="117" t="s">
        <v>15807</v>
      </c>
      <c r="H5862" s="114" t="s">
        <v>16899</v>
      </c>
      <c r="I5862" s="113">
        <f>'23'!C90</f>
        <v>0</v>
      </c>
    </row>
    <row r="5863" spans="2:9" ht="12.75">
      <c r="B5863" s="114" t="str">
        <f>INDEX(SUM!D:D,MATCH(SUM!$F$3,SUM!B:B,0),0)</f>
        <v>P085</v>
      </c>
      <c r="E5863" s="116">
        <v>2020</v>
      </c>
      <c r="F5863" s="112" t="s">
        <v>12028</v>
      </c>
      <c r="G5863" s="117" t="s">
        <v>15808</v>
      </c>
      <c r="H5863" s="114" t="s">
        <v>16899</v>
      </c>
      <c r="I5863" s="113">
        <f>'23'!C91</f>
        <v>0</v>
      </c>
    </row>
    <row r="5864" spans="2:9" ht="12.75">
      <c r="B5864" s="114" t="str">
        <f>INDEX(SUM!D:D,MATCH(SUM!$F$3,SUM!B:B,0),0)</f>
        <v>P085</v>
      </c>
      <c r="E5864" s="116">
        <v>2020</v>
      </c>
      <c r="F5864" s="112" t="s">
        <v>12029</v>
      </c>
      <c r="G5864" s="117" t="s">
        <v>15809</v>
      </c>
      <c r="H5864" s="114" t="s">
        <v>16899</v>
      </c>
      <c r="I5864" s="113">
        <f>'23'!C92</f>
        <v>0</v>
      </c>
    </row>
    <row r="5865" spans="2:9" ht="12.75">
      <c r="B5865" s="114" t="str">
        <f>INDEX(SUM!D:D,MATCH(SUM!$F$3,SUM!B:B,0),0)</f>
        <v>P085</v>
      </c>
      <c r="E5865" s="116">
        <v>2020</v>
      </c>
      <c r="F5865" s="112" t="s">
        <v>12030</v>
      </c>
      <c r="G5865" s="117" t="s">
        <v>15810</v>
      </c>
      <c r="H5865" s="114" t="s">
        <v>16899</v>
      </c>
      <c r="I5865" s="113">
        <f>'23'!C93</f>
        <v>0</v>
      </c>
    </row>
    <row r="5866" spans="2:9" ht="12.75">
      <c r="B5866" s="114" t="str">
        <f>INDEX(SUM!D:D,MATCH(SUM!$F$3,SUM!B:B,0),0)</f>
        <v>P085</v>
      </c>
      <c r="E5866" s="116">
        <v>2020</v>
      </c>
      <c r="F5866" s="112" t="s">
        <v>12031</v>
      </c>
      <c r="G5866" s="117" t="s">
        <v>15811</v>
      </c>
      <c r="H5866" s="114" t="s">
        <v>16899</v>
      </c>
      <c r="I5866" s="113">
        <f>'23'!C94</f>
        <v>0</v>
      </c>
    </row>
    <row r="5867" spans="2:9" ht="12.75">
      <c r="B5867" s="114" t="str">
        <f>INDEX(SUM!D:D,MATCH(SUM!$F$3,SUM!B:B,0),0)</f>
        <v>P085</v>
      </c>
      <c r="E5867" s="116">
        <v>2020</v>
      </c>
      <c r="F5867" s="112" t="s">
        <v>12032</v>
      </c>
      <c r="G5867" s="117" t="s">
        <v>15812</v>
      </c>
      <c r="H5867" s="114" t="s">
        <v>16899</v>
      </c>
      <c r="I5867" s="113">
        <f>'23'!C95</f>
        <v>0</v>
      </c>
    </row>
    <row r="5868" spans="2:9" ht="12.75">
      <c r="B5868" s="114" t="str">
        <f>INDEX(SUM!D:D,MATCH(SUM!$F$3,SUM!B:B,0),0)</f>
        <v>P085</v>
      </c>
      <c r="E5868" s="116">
        <v>2020</v>
      </c>
      <c r="F5868" s="112" t="s">
        <v>12033</v>
      </c>
      <c r="G5868" s="117" t="s">
        <v>15813</v>
      </c>
      <c r="H5868" s="114" t="s">
        <v>16899</v>
      </c>
      <c r="I5868" s="113">
        <f>'23'!C96</f>
        <v>0</v>
      </c>
    </row>
    <row r="5869" spans="2:9" ht="12.75">
      <c r="B5869" s="114" t="str">
        <f>INDEX(SUM!D:D,MATCH(SUM!$F$3,SUM!B:B,0),0)</f>
        <v>P085</v>
      </c>
      <c r="E5869" s="116">
        <v>2020</v>
      </c>
      <c r="F5869" s="112" t="s">
        <v>12034</v>
      </c>
      <c r="G5869" s="117" t="s">
        <v>15814</v>
      </c>
      <c r="H5869" s="114" t="s">
        <v>16899</v>
      </c>
      <c r="I5869" s="113">
        <f>'23'!C97</f>
        <v>0</v>
      </c>
    </row>
    <row r="5870" spans="2:9" ht="12.75">
      <c r="B5870" s="114" t="str">
        <f>INDEX(SUM!D:D,MATCH(SUM!$F$3,SUM!B:B,0),0)</f>
        <v>P085</v>
      </c>
      <c r="E5870" s="116">
        <v>2020</v>
      </c>
      <c r="F5870" s="112" t="s">
        <v>12035</v>
      </c>
      <c r="G5870" s="117" t="s">
        <v>15815</v>
      </c>
      <c r="H5870" s="114" t="s">
        <v>16899</v>
      </c>
      <c r="I5870" s="113">
        <f>'23'!C98</f>
        <v>0</v>
      </c>
    </row>
    <row r="5871" spans="2:9" ht="12.75">
      <c r="B5871" s="114" t="str">
        <f>INDEX(SUM!D:D,MATCH(SUM!$F$3,SUM!B:B,0),0)</f>
        <v>P085</v>
      </c>
      <c r="E5871" s="116">
        <v>2020</v>
      </c>
      <c r="F5871" s="112" t="s">
        <v>12036</v>
      </c>
      <c r="G5871" s="117" t="s">
        <v>15816</v>
      </c>
      <c r="H5871" s="114" t="s">
        <v>16899</v>
      </c>
      <c r="I5871" s="113">
        <f>'23'!C99</f>
        <v>0</v>
      </c>
    </row>
    <row r="5872" spans="2:9" ht="12.75">
      <c r="B5872" s="114" t="str">
        <f>INDEX(SUM!D:D,MATCH(SUM!$F$3,SUM!B:B,0),0)</f>
        <v>P085</v>
      </c>
      <c r="E5872" s="116">
        <v>2020</v>
      </c>
      <c r="F5872" s="112" t="s">
        <v>12037</v>
      </c>
      <c r="G5872" s="117" t="s">
        <v>15817</v>
      </c>
      <c r="H5872" s="114" t="s">
        <v>16899</v>
      </c>
      <c r="I5872" s="113">
        <f>'23'!C100</f>
        <v>0</v>
      </c>
    </row>
    <row r="5873" spans="2:9" ht="12.75">
      <c r="B5873" s="114" t="str">
        <f>INDEX(SUM!D:D,MATCH(SUM!$F$3,SUM!B:B,0),0)</f>
        <v>P085</v>
      </c>
      <c r="E5873" s="116">
        <v>2020</v>
      </c>
      <c r="F5873" s="112" t="s">
        <v>12038</v>
      </c>
      <c r="G5873" s="117" t="s">
        <v>15818</v>
      </c>
      <c r="H5873" s="114" t="s">
        <v>6734</v>
      </c>
      <c r="I5873" s="113">
        <f>'23'!D11</f>
        <v>0</v>
      </c>
    </row>
    <row r="5874" spans="2:9" ht="12.75">
      <c r="B5874" s="114" t="str">
        <f>INDEX(SUM!D:D,MATCH(SUM!$F$3,SUM!B:B,0),0)</f>
        <v>P085</v>
      </c>
      <c r="E5874" s="116">
        <v>2020</v>
      </c>
      <c r="F5874" s="112" t="s">
        <v>12039</v>
      </c>
      <c r="G5874" s="117" t="s">
        <v>15819</v>
      </c>
      <c r="H5874" s="114" t="s">
        <v>6734</v>
      </c>
      <c r="I5874" s="113">
        <f>'23'!D12</f>
        <v>0</v>
      </c>
    </row>
    <row r="5875" spans="2:9" ht="12.75">
      <c r="B5875" s="114" t="str">
        <f>INDEX(SUM!D:D,MATCH(SUM!$F$3,SUM!B:B,0),0)</f>
        <v>P085</v>
      </c>
      <c r="E5875" s="116">
        <v>2020</v>
      </c>
      <c r="F5875" s="112" t="s">
        <v>12040</v>
      </c>
      <c r="G5875" s="117" t="s">
        <v>15820</v>
      </c>
      <c r="H5875" s="114" t="s">
        <v>6734</v>
      </c>
      <c r="I5875" s="113">
        <f>'23'!D13</f>
        <v>0</v>
      </c>
    </row>
    <row r="5876" spans="2:9" ht="12.75">
      <c r="B5876" s="114" t="str">
        <f>INDEX(SUM!D:D,MATCH(SUM!$F$3,SUM!B:B,0),0)</f>
        <v>P085</v>
      </c>
      <c r="E5876" s="116">
        <v>2020</v>
      </c>
      <c r="F5876" s="112" t="s">
        <v>12041</v>
      </c>
      <c r="G5876" s="117" t="s">
        <v>15821</v>
      </c>
      <c r="H5876" s="114" t="s">
        <v>6734</v>
      </c>
      <c r="I5876" s="113">
        <f>'23'!D14</f>
        <v>0</v>
      </c>
    </row>
    <row r="5877" spans="2:9" ht="12.75">
      <c r="B5877" s="114" t="str">
        <f>INDEX(SUM!D:D,MATCH(SUM!$F$3,SUM!B:B,0),0)</f>
        <v>P085</v>
      </c>
      <c r="E5877" s="116">
        <v>2020</v>
      </c>
      <c r="F5877" s="112" t="s">
        <v>12042</v>
      </c>
      <c r="G5877" s="117" t="s">
        <v>15822</v>
      </c>
      <c r="H5877" s="114" t="s">
        <v>6734</v>
      </c>
      <c r="I5877" s="113">
        <f>'23'!D15</f>
        <v>0</v>
      </c>
    </row>
    <row r="5878" spans="2:9" ht="12.75">
      <c r="B5878" s="114" t="str">
        <f>INDEX(SUM!D:D,MATCH(SUM!$F$3,SUM!B:B,0),0)</f>
        <v>P085</v>
      </c>
      <c r="E5878" s="116">
        <v>2020</v>
      </c>
      <c r="F5878" s="112" t="s">
        <v>12043</v>
      </c>
      <c r="G5878" s="117" t="s">
        <v>15823</v>
      </c>
      <c r="H5878" s="114" t="s">
        <v>6734</v>
      </c>
      <c r="I5878" s="113">
        <f>'23'!D16</f>
        <v>0</v>
      </c>
    </row>
    <row r="5879" spans="2:9" ht="12.75">
      <c r="B5879" s="114" t="str">
        <f>INDEX(SUM!D:D,MATCH(SUM!$F$3,SUM!B:B,0),0)</f>
        <v>P085</v>
      </c>
      <c r="E5879" s="116">
        <v>2020</v>
      </c>
      <c r="F5879" s="112" t="s">
        <v>12044</v>
      </c>
      <c r="G5879" s="117" t="s">
        <v>15824</v>
      </c>
      <c r="H5879" s="114" t="s">
        <v>6734</v>
      </c>
      <c r="I5879" s="113">
        <f>'23'!D17</f>
        <v>0</v>
      </c>
    </row>
    <row r="5880" spans="2:9" ht="12.75">
      <c r="B5880" s="114" t="str">
        <f>INDEX(SUM!D:D,MATCH(SUM!$F$3,SUM!B:B,0),0)</f>
        <v>P085</v>
      </c>
      <c r="E5880" s="116">
        <v>2020</v>
      </c>
      <c r="F5880" s="112" t="s">
        <v>12045</v>
      </c>
      <c r="G5880" s="117" t="s">
        <v>15825</v>
      </c>
      <c r="H5880" s="114" t="s">
        <v>6734</v>
      </c>
      <c r="I5880" s="113">
        <f>'23'!D18</f>
        <v>0</v>
      </c>
    </row>
    <row r="5881" spans="2:9" ht="12.75">
      <c r="B5881" s="114" t="str">
        <f>INDEX(SUM!D:D,MATCH(SUM!$F$3,SUM!B:B,0),0)</f>
        <v>P085</v>
      </c>
      <c r="E5881" s="116">
        <v>2020</v>
      </c>
      <c r="F5881" s="112" t="s">
        <v>12046</v>
      </c>
      <c r="G5881" s="117" t="s">
        <v>15826</v>
      </c>
      <c r="H5881" s="114" t="s">
        <v>6734</v>
      </c>
      <c r="I5881" s="113">
        <f>'23'!D19</f>
        <v>0</v>
      </c>
    </row>
    <row r="5882" spans="2:9" ht="12.75">
      <c r="B5882" s="114" t="str">
        <f>INDEX(SUM!D:D,MATCH(SUM!$F$3,SUM!B:B,0),0)</f>
        <v>P085</v>
      </c>
      <c r="E5882" s="116">
        <v>2020</v>
      </c>
      <c r="F5882" s="112" t="s">
        <v>12047</v>
      </c>
      <c r="G5882" s="117" t="s">
        <v>15827</v>
      </c>
      <c r="H5882" s="114" t="s">
        <v>6734</v>
      </c>
      <c r="I5882" s="113">
        <f>'23'!D20</f>
        <v>0</v>
      </c>
    </row>
    <row r="5883" spans="2:9" ht="12.75">
      <c r="B5883" s="114" t="str">
        <f>INDEX(SUM!D:D,MATCH(SUM!$F$3,SUM!B:B,0),0)</f>
        <v>P085</v>
      </c>
      <c r="E5883" s="116">
        <v>2020</v>
      </c>
      <c r="F5883" s="112" t="s">
        <v>12048</v>
      </c>
      <c r="G5883" s="117" t="s">
        <v>15828</v>
      </c>
      <c r="H5883" s="114" t="s">
        <v>6734</v>
      </c>
      <c r="I5883" s="113">
        <f>'23'!D21</f>
        <v>0</v>
      </c>
    </row>
    <row r="5884" spans="2:9" ht="12.75">
      <c r="B5884" s="114" t="str">
        <f>INDEX(SUM!D:D,MATCH(SUM!$F$3,SUM!B:B,0),0)</f>
        <v>P085</v>
      </c>
      <c r="E5884" s="116">
        <v>2020</v>
      </c>
      <c r="F5884" s="112" t="s">
        <v>12049</v>
      </c>
      <c r="G5884" s="117" t="s">
        <v>15829</v>
      </c>
      <c r="H5884" s="114" t="s">
        <v>6734</v>
      </c>
      <c r="I5884" s="113">
        <f>'23'!D22</f>
        <v>0</v>
      </c>
    </row>
    <row r="5885" spans="2:9" ht="12.75">
      <c r="B5885" s="114" t="str">
        <f>INDEX(SUM!D:D,MATCH(SUM!$F$3,SUM!B:B,0),0)</f>
        <v>P085</v>
      </c>
      <c r="E5885" s="116">
        <v>2020</v>
      </c>
      <c r="F5885" s="112" t="s">
        <v>12050</v>
      </c>
      <c r="G5885" s="117" t="s">
        <v>15830</v>
      </c>
      <c r="H5885" s="114" t="s">
        <v>6734</v>
      </c>
      <c r="I5885" s="113">
        <f>'23'!D23</f>
        <v>0</v>
      </c>
    </row>
    <row r="5886" spans="2:9" ht="12.75">
      <c r="B5886" s="114" t="str">
        <f>INDEX(SUM!D:D,MATCH(SUM!$F$3,SUM!B:B,0),0)</f>
        <v>P085</v>
      </c>
      <c r="E5886" s="116">
        <v>2020</v>
      </c>
      <c r="F5886" s="112" t="s">
        <v>12051</v>
      </c>
      <c r="G5886" s="117" t="s">
        <v>15831</v>
      </c>
      <c r="H5886" s="114" t="s">
        <v>6734</v>
      </c>
      <c r="I5886" s="113">
        <f>'23'!D24</f>
        <v>0</v>
      </c>
    </row>
    <row r="5887" spans="2:9" ht="12.75">
      <c r="B5887" s="114" t="str">
        <f>INDEX(SUM!D:D,MATCH(SUM!$F$3,SUM!B:B,0),0)</f>
        <v>P085</v>
      </c>
      <c r="E5887" s="116">
        <v>2020</v>
      </c>
      <c r="F5887" s="112" t="s">
        <v>12052</v>
      </c>
      <c r="G5887" s="117" t="s">
        <v>15832</v>
      </c>
      <c r="H5887" s="114" t="s">
        <v>6734</v>
      </c>
      <c r="I5887" s="113">
        <f>'23'!D25</f>
        <v>0</v>
      </c>
    </row>
    <row r="5888" spans="2:9" ht="12.75">
      <c r="B5888" s="114" t="str">
        <f>INDEX(SUM!D:D,MATCH(SUM!$F$3,SUM!B:B,0),0)</f>
        <v>P085</v>
      </c>
      <c r="E5888" s="116">
        <v>2020</v>
      </c>
      <c r="F5888" s="112" t="s">
        <v>12053</v>
      </c>
      <c r="G5888" s="117" t="s">
        <v>15833</v>
      </c>
      <c r="H5888" s="114" t="s">
        <v>6734</v>
      </c>
      <c r="I5888" s="113">
        <f>'23'!D26</f>
        <v>0</v>
      </c>
    </row>
    <row r="5889" spans="2:9" ht="12.75">
      <c r="B5889" s="114" t="str">
        <f>INDEX(SUM!D:D,MATCH(SUM!$F$3,SUM!B:B,0),0)</f>
        <v>P085</v>
      </c>
      <c r="E5889" s="116">
        <v>2020</v>
      </c>
      <c r="F5889" s="112" t="s">
        <v>12054</v>
      </c>
      <c r="G5889" s="117" t="s">
        <v>15834</v>
      </c>
      <c r="H5889" s="114" t="s">
        <v>6734</v>
      </c>
      <c r="I5889" s="113">
        <f>'23'!D27</f>
        <v>0</v>
      </c>
    </row>
    <row r="5890" spans="2:9" ht="12.75">
      <c r="B5890" s="114" t="str">
        <f>INDEX(SUM!D:D,MATCH(SUM!$F$3,SUM!B:B,0),0)</f>
        <v>P085</v>
      </c>
      <c r="E5890" s="116">
        <v>2020</v>
      </c>
      <c r="F5890" s="112" t="s">
        <v>12055</v>
      </c>
      <c r="G5890" s="117" t="s">
        <v>15835</v>
      </c>
      <c r="H5890" s="114" t="s">
        <v>6734</v>
      </c>
      <c r="I5890" s="113">
        <f>'23'!D28</f>
        <v>0</v>
      </c>
    </row>
    <row r="5891" spans="2:9" ht="12.75">
      <c r="B5891" s="114" t="str">
        <f>INDEX(SUM!D:D,MATCH(SUM!$F$3,SUM!B:B,0),0)</f>
        <v>P085</v>
      </c>
      <c r="E5891" s="116">
        <v>2020</v>
      </c>
      <c r="F5891" s="112" t="s">
        <v>12056</v>
      </c>
      <c r="G5891" s="117" t="s">
        <v>15836</v>
      </c>
      <c r="H5891" s="114" t="s">
        <v>6734</v>
      </c>
      <c r="I5891" s="113">
        <f>'23'!D29</f>
        <v>0</v>
      </c>
    </row>
    <row r="5892" spans="2:9" ht="12.75">
      <c r="B5892" s="114" t="str">
        <f>INDEX(SUM!D:D,MATCH(SUM!$F$3,SUM!B:B,0),0)</f>
        <v>P085</v>
      </c>
      <c r="E5892" s="116">
        <v>2020</v>
      </c>
      <c r="F5892" s="112" t="s">
        <v>12057</v>
      </c>
      <c r="G5892" s="117" t="s">
        <v>15837</v>
      </c>
      <c r="H5892" s="114" t="s">
        <v>6734</v>
      </c>
      <c r="I5892" s="113">
        <f>'23'!D30</f>
        <v>0</v>
      </c>
    </row>
    <row r="5893" spans="2:9" ht="12.75">
      <c r="B5893" s="114" t="str">
        <f>INDEX(SUM!D:D,MATCH(SUM!$F$3,SUM!B:B,0),0)</f>
        <v>P085</v>
      </c>
      <c r="E5893" s="116">
        <v>2020</v>
      </c>
      <c r="F5893" s="112" t="s">
        <v>12058</v>
      </c>
      <c r="G5893" s="117" t="s">
        <v>15838</v>
      </c>
      <c r="H5893" s="114" t="s">
        <v>6734</v>
      </c>
      <c r="I5893" s="113">
        <f>'23'!D31</f>
        <v>0</v>
      </c>
    </row>
    <row r="5894" spans="2:9" ht="12.75">
      <c r="B5894" s="114" t="str">
        <f>INDEX(SUM!D:D,MATCH(SUM!$F$3,SUM!B:B,0),0)</f>
        <v>P085</v>
      </c>
      <c r="E5894" s="116">
        <v>2020</v>
      </c>
      <c r="F5894" s="112" t="s">
        <v>12059</v>
      </c>
      <c r="G5894" s="117" t="s">
        <v>15839</v>
      </c>
      <c r="H5894" s="114" t="s">
        <v>6734</v>
      </c>
      <c r="I5894" s="113">
        <f>'23'!D32</f>
        <v>0</v>
      </c>
    </row>
    <row r="5895" spans="2:9" ht="12.75">
      <c r="B5895" s="114" t="str">
        <f>INDEX(SUM!D:D,MATCH(SUM!$F$3,SUM!B:B,0),0)</f>
        <v>P085</v>
      </c>
      <c r="E5895" s="116">
        <v>2020</v>
      </c>
      <c r="F5895" s="112" t="s">
        <v>12060</v>
      </c>
      <c r="G5895" s="117" t="s">
        <v>15840</v>
      </c>
      <c r="H5895" s="114" t="s">
        <v>6734</v>
      </c>
      <c r="I5895" s="113">
        <f>'23'!D33</f>
        <v>0</v>
      </c>
    </row>
    <row r="5896" spans="2:9" ht="12.75">
      <c r="B5896" s="114" t="str">
        <f>INDEX(SUM!D:D,MATCH(SUM!$F$3,SUM!B:B,0),0)</f>
        <v>P085</v>
      </c>
      <c r="E5896" s="116">
        <v>2020</v>
      </c>
      <c r="F5896" s="112" t="s">
        <v>12061</v>
      </c>
      <c r="G5896" s="117" t="s">
        <v>15841</v>
      </c>
      <c r="H5896" s="114" t="s">
        <v>6734</v>
      </c>
      <c r="I5896" s="113">
        <f>'23'!D34</f>
        <v>0</v>
      </c>
    </row>
    <row r="5897" spans="2:9" ht="12.75">
      <c r="B5897" s="114" t="str">
        <f>INDEX(SUM!D:D,MATCH(SUM!$F$3,SUM!B:B,0),0)</f>
        <v>P085</v>
      </c>
      <c r="E5897" s="116">
        <v>2020</v>
      </c>
      <c r="F5897" s="112" t="s">
        <v>12062</v>
      </c>
      <c r="G5897" s="117" t="s">
        <v>15842</v>
      </c>
      <c r="H5897" s="114" t="s">
        <v>6734</v>
      </c>
      <c r="I5897" s="113">
        <f>'23'!D35</f>
        <v>0</v>
      </c>
    </row>
    <row r="5898" spans="2:9" ht="12.75">
      <c r="B5898" s="114" t="str">
        <f>INDEX(SUM!D:D,MATCH(SUM!$F$3,SUM!B:B,0),0)</f>
        <v>P085</v>
      </c>
      <c r="E5898" s="116">
        <v>2020</v>
      </c>
      <c r="F5898" s="112" t="s">
        <v>12063</v>
      </c>
      <c r="G5898" s="117" t="s">
        <v>15843</v>
      </c>
      <c r="H5898" s="114" t="s">
        <v>6734</v>
      </c>
      <c r="I5898" s="113">
        <f>'23'!D36</f>
        <v>0</v>
      </c>
    </row>
    <row r="5899" spans="2:9" ht="12.75">
      <c r="B5899" s="114" t="str">
        <f>INDEX(SUM!D:D,MATCH(SUM!$F$3,SUM!B:B,0),0)</f>
        <v>P085</v>
      </c>
      <c r="E5899" s="116">
        <v>2020</v>
      </c>
      <c r="F5899" s="112" t="s">
        <v>12064</v>
      </c>
      <c r="G5899" s="117" t="s">
        <v>15844</v>
      </c>
      <c r="H5899" s="114" t="s">
        <v>6734</v>
      </c>
      <c r="I5899" s="113">
        <f>'23'!D37</f>
        <v>0</v>
      </c>
    </row>
    <row r="5900" spans="2:9" ht="12.75">
      <c r="B5900" s="114" t="str">
        <f>INDEX(SUM!D:D,MATCH(SUM!$F$3,SUM!B:B,0),0)</f>
        <v>P085</v>
      </c>
      <c r="E5900" s="116">
        <v>2020</v>
      </c>
      <c r="F5900" s="112" t="s">
        <v>12065</v>
      </c>
      <c r="G5900" s="117" t="s">
        <v>15845</v>
      </c>
      <c r="H5900" s="114" t="s">
        <v>6734</v>
      </c>
      <c r="I5900" s="113">
        <f>'23'!D38</f>
        <v>0</v>
      </c>
    </row>
    <row r="5901" spans="2:9" ht="12.75">
      <c r="B5901" s="114" t="str">
        <f>INDEX(SUM!D:D,MATCH(SUM!$F$3,SUM!B:B,0),0)</f>
        <v>P085</v>
      </c>
      <c r="E5901" s="116">
        <v>2020</v>
      </c>
      <c r="F5901" s="112" t="s">
        <v>12066</v>
      </c>
      <c r="G5901" s="117" t="s">
        <v>15846</v>
      </c>
      <c r="H5901" s="114" t="s">
        <v>6734</v>
      </c>
      <c r="I5901" s="113">
        <f>'23'!D39</f>
        <v>0</v>
      </c>
    </row>
    <row r="5902" spans="2:9" ht="12.75">
      <c r="B5902" s="114" t="str">
        <f>INDEX(SUM!D:D,MATCH(SUM!$F$3,SUM!B:B,0),0)</f>
        <v>P085</v>
      </c>
      <c r="E5902" s="116">
        <v>2020</v>
      </c>
      <c r="F5902" s="112" t="s">
        <v>12067</v>
      </c>
      <c r="G5902" s="117" t="s">
        <v>15847</v>
      </c>
      <c r="H5902" s="114" t="s">
        <v>6734</v>
      </c>
      <c r="I5902" s="113">
        <f>'23'!D40</f>
        <v>0</v>
      </c>
    </row>
    <row r="5903" spans="2:9" ht="12.75">
      <c r="B5903" s="114" t="str">
        <f>INDEX(SUM!D:D,MATCH(SUM!$F$3,SUM!B:B,0),0)</f>
        <v>P085</v>
      </c>
      <c r="E5903" s="116">
        <v>2020</v>
      </c>
      <c r="F5903" s="112" t="s">
        <v>12068</v>
      </c>
      <c r="G5903" s="117" t="s">
        <v>15848</v>
      </c>
      <c r="H5903" s="114" t="s">
        <v>6734</v>
      </c>
      <c r="I5903" s="113">
        <f>'23'!D41</f>
        <v>0</v>
      </c>
    </row>
    <row r="5904" spans="2:9" ht="12.75">
      <c r="B5904" s="114" t="str">
        <f>INDEX(SUM!D:D,MATCH(SUM!$F$3,SUM!B:B,0),0)</f>
        <v>P085</v>
      </c>
      <c r="E5904" s="116">
        <v>2020</v>
      </c>
      <c r="F5904" s="112" t="s">
        <v>12069</v>
      </c>
      <c r="G5904" s="117" t="s">
        <v>15849</v>
      </c>
      <c r="H5904" s="114" t="s">
        <v>6734</v>
      </c>
      <c r="I5904" s="113">
        <f>'23'!D42</f>
        <v>0</v>
      </c>
    </row>
    <row r="5905" spans="2:9" ht="12.75">
      <c r="B5905" s="114" t="str">
        <f>INDEX(SUM!D:D,MATCH(SUM!$F$3,SUM!B:B,0),0)</f>
        <v>P085</v>
      </c>
      <c r="E5905" s="116">
        <v>2020</v>
      </c>
      <c r="F5905" s="112" t="s">
        <v>12070</v>
      </c>
      <c r="G5905" s="117" t="s">
        <v>15850</v>
      </c>
      <c r="H5905" s="114" t="s">
        <v>6734</v>
      </c>
      <c r="I5905" s="113">
        <f>'23'!D43</f>
        <v>0</v>
      </c>
    </row>
    <row r="5906" spans="2:9" ht="12.75">
      <c r="B5906" s="114" t="str">
        <f>INDEX(SUM!D:D,MATCH(SUM!$F$3,SUM!B:B,0),0)</f>
        <v>P085</v>
      </c>
      <c r="E5906" s="116">
        <v>2020</v>
      </c>
      <c r="F5906" s="112" t="s">
        <v>12071</v>
      </c>
      <c r="G5906" s="117" t="s">
        <v>15851</v>
      </c>
      <c r="H5906" s="114" t="s">
        <v>6734</v>
      </c>
      <c r="I5906" s="113">
        <f>'23'!D44</f>
        <v>0</v>
      </c>
    </row>
    <row r="5907" spans="2:9" ht="12.75">
      <c r="B5907" s="114" t="str">
        <f>INDEX(SUM!D:D,MATCH(SUM!$F$3,SUM!B:B,0),0)</f>
        <v>P085</v>
      </c>
      <c r="E5907" s="116">
        <v>2020</v>
      </c>
      <c r="F5907" s="112" t="s">
        <v>12072</v>
      </c>
      <c r="G5907" s="117" t="s">
        <v>15852</v>
      </c>
      <c r="H5907" s="114" t="s">
        <v>6734</v>
      </c>
      <c r="I5907" s="113">
        <f>'23'!D45</f>
        <v>0</v>
      </c>
    </row>
    <row r="5908" spans="2:9" ht="12.75">
      <c r="B5908" s="114" t="str">
        <f>INDEX(SUM!D:D,MATCH(SUM!$F$3,SUM!B:B,0),0)</f>
        <v>P085</v>
      </c>
      <c r="E5908" s="116">
        <v>2020</v>
      </c>
      <c r="F5908" s="112" t="s">
        <v>12073</v>
      </c>
      <c r="G5908" s="117" t="s">
        <v>15853</v>
      </c>
      <c r="H5908" s="114" t="s">
        <v>6734</v>
      </c>
      <c r="I5908" s="113">
        <f>'23'!D46</f>
        <v>0</v>
      </c>
    </row>
    <row r="5909" spans="2:9" ht="12.75">
      <c r="B5909" s="114" t="str">
        <f>INDEX(SUM!D:D,MATCH(SUM!$F$3,SUM!B:B,0),0)</f>
        <v>P085</v>
      </c>
      <c r="E5909" s="116">
        <v>2020</v>
      </c>
      <c r="F5909" s="112" t="s">
        <v>12074</v>
      </c>
      <c r="G5909" s="117" t="s">
        <v>15854</v>
      </c>
      <c r="H5909" s="114" t="s">
        <v>6734</v>
      </c>
      <c r="I5909" s="113">
        <f>'23'!D47</f>
        <v>0</v>
      </c>
    </row>
    <row r="5910" spans="2:9" ht="12.75">
      <c r="B5910" s="114" t="str">
        <f>INDEX(SUM!D:D,MATCH(SUM!$F$3,SUM!B:B,0),0)</f>
        <v>P085</v>
      </c>
      <c r="E5910" s="116">
        <v>2020</v>
      </c>
      <c r="F5910" s="112" t="s">
        <v>12075</v>
      </c>
      <c r="G5910" s="117" t="s">
        <v>15855</v>
      </c>
      <c r="H5910" s="114" t="s">
        <v>6734</v>
      </c>
      <c r="I5910" s="113">
        <f>'23'!D48</f>
        <v>0</v>
      </c>
    </row>
    <row r="5911" spans="2:9" ht="12.75">
      <c r="B5911" s="114" t="str">
        <f>INDEX(SUM!D:D,MATCH(SUM!$F$3,SUM!B:B,0),0)</f>
        <v>P085</v>
      </c>
      <c r="E5911" s="116">
        <v>2020</v>
      </c>
      <c r="F5911" s="112" t="s">
        <v>12076</v>
      </c>
      <c r="G5911" s="117" t="s">
        <v>15856</v>
      </c>
      <c r="H5911" s="114" t="s">
        <v>6734</v>
      </c>
      <c r="I5911" s="113">
        <f>'23'!D49</f>
        <v>0</v>
      </c>
    </row>
    <row r="5912" spans="2:9" ht="12.75">
      <c r="B5912" s="114" t="str">
        <f>INDEX(SUM!D:D,MATCH(SUM!$F$3,SUM!B:B,0),0)</f>
        <v>P085</v>
      </c>
      <c r="E5912" s="116">
        <v>2020</v>
      </c>
      <c r="F5912" s="112" t="s">
        <v>12077</v>
      </c>
      <c r="G5912" s="117" t="s">
        <v>15857</v>
      </c>
      <c r="H5912" s="114" t="s">
        <v>6734</v>
      </c>
      <c r="I5912" s="113">
        <f>'23'!D50</f>
        <v>0</v>
      </c>
    </row>
    <row r="5913" spans="2:9" ht="12.75">
      <c r="B5913" s="114" t="str">
        <f>INDEX(SUM!D:D,MATCH(SUM!$F$3,SUM!B:B,0),0)</f>
        <v>P085</v>
      </c>
      <c r="E5913" s="116">
        <v>2020</v>
      </c>
      <c r="F5913" s="112" t="s">
        <v>12078</v>
      </c>
      <c r="G5913" s="117" t="s">
        <v>15858</v>
      </c>
      <c r="H5913" s="114" t="s">
        <v>6734</v>
      </c>
      <c r="I5913" s="113">
        <f>'23'!D51</f>
        <v>0</v>
      </c>
    </row>
    <row r="5914" spans="2:9" ht="12.75">
      <c r="B5914" s="114" t="str">
        <f>INDEX(SUM!D:D,MATCH(SUM!$F$3,SUM!B:B,0),0)</f>
        <v>P085</v>
      </c>
      <c r="E5914" s="116">
        <v>2020</v>
      </c>
      <c r="F5914" s="112" t="s">
        <v>12079</v>
      </c>
      <c r="G5914" s="117" t="s">
        <v>15859</v>
      </c>
      <c r="H5914" s="114" t="s">
        <v>6734</v>
      </c>
      <c r="I5914" s="113">
        <f>'23'!D52</f>
        <v>0</v>
      </c>
    </row>
    <row r="5915" spans="2:9" ht="12.75">
      <c r="B5915" s="114" t="str">
        <f>INDEX(SUM!D:D,MATCH(SUM!$F$3,SUM!B:B,0),0)</f>
        <v>P085</v>
      </c>
      <c r="E5915" s="116">
        <v>2020</v>
      </c>
      <c r="F5915" s="112" t="s">
        <v>12080</v>
      </c>
      <c r="G5915" s="117" t="s">
        <v>15860</v>
      </c>
      <c r="H5915" s="114" t="s">
        <v>6734</v>
      </c>
      <c r="I5915" s="113">
        <f>'23'!D53</f>
        <v>0</v>
      </c>
    </row>
    <row r="5916" spans="2:9" ht="12.75">
      <c r="B5916" s="114" t="str">
        <f>INDEX(SUM!D:D,MATCH(SUM!$F$3,SUM!B:B,0),0)</f>
        <v>P085</v>
      </c>
      <c r="E5916" s="116">
        <v>2020</v>
      </c>
      <c r="F5916" s="112" t="s">
        <v>12081</v>
      </c>
      <c r="G5916" s="117" t="s">
        <v>15861</v>
      </c>
      <c r="H5916" s="114" t="s">
        <v>6734</v>
      </c>
      <c r="I5916" s="113">
        <f>'23'!D54</f>
        <v>0</v>
      </c>
    </row>
    <row r="5917" spans="2:9" ht="12.75">
      <c r="B5917" s="114" t="str">
        <f>INDEX(SUM!D:D,MATCH(SUM!$F$3,SUM!B:B,0),0)</f>
        <v>P085</v>
      </c>
      <c r="E5917" s="116">
        <v>2020</v>
      </c>
      <c r="F5917" s="112" t="s">
        <v>12082</v>
      </c>
      <c r="G5917" s="117" t="s">
        <v>15862</v>
      </c>
      <c r="H5917" s="114" t="s">
        <v>6734</v>
      </c>
      <c r="I5917" s="113">
        <f>'23'!D55</f>
        <v>0</v>
      </c>
    </row>
    <row r="5918" spans="2:9" ht="12.75">
      <c r="B5918" s="114" t="str">
        <f>INDEX(SUM!D:D,MATCH(SUM!$F$3,SUM!B:B,0),0)</f>
        <v>P085</v>
      </c>
      <c r="E5918" s="116">
        <v>2020</v>
      </c>
      <c r="F5918" s="112" t="s">
        <v>12083</v>
      </c>
      <c r="G5918" s="117" t="s">
        <v>15863</v>
      </c>
      <c r="H5918" s="114" t="s">
        <v>6734</v>
      </c>
      <c r="I5918" s="113">
        <f>'23'!D56</f>
        <v>0</v>
      </c>
    </row>
    <row r="5919" spans="2:9" ht="12.75">
      <c r="B5919" s="114" t="str">
        <f>INDEX(SUM!D:D,MATCH(SUM!$F$3,SUM!B:B,0),0)</f>
        <v>P085</v>
      </c>
      <c r="E5919" s="116">
        <v>2020</v>
      </c>
      <c r="F5919" s="112" t="s">
        <v>12084</v>
      </c>
      <c r="G5919" s="117" t="s">
        <v>15864</v>
      </c>
      <c r="H5919" s="114" t="s">
        <v>6734</v>
      </c>
      <c r="I5919" s="113">
        <f>'23'!D57</f>
        <v>0</v>
      </c>
    </row>
    <row r="5920" spans="2:9" ht="12.75">
      <c r="B5920" s="114" t="str">
        <f>INDEX(SUM!D:D,MATCH(SUM!$F$3,SUM!B:B,0),0)</f>
        <v>P085</v>
      </c>
      <c r="E5920" s="116">
        <v>2020</v>
      </c>
      <c r="F5920" s="112" t="s">
        <v>12085</v>
      </c>
      <c r="G5920" s="117" t="s">
        <v>15865</v>
      </c>
      <c r="H5920" s="114" t="s">
        <v>6734</v>
      </c>
      <c r="I5920" s="113">
        <f>'23'!D58</f>
        <v>0</v>
      </c>
    </row>
    <row r="5921" spans="2:9" ht="12.75">
      <c r="B5921" s="114" t="str">
        <f>INDEX(SUM!D:D,MATCH(SUM!$F$3,SUM!B:B,0),0)</f>
        <v>P085</v>
      </c>
      <c r="E5921" s="116">
        <v>2020</v>
      </c>
      <c r="F5921" s="112" t="s">
        <v>12086</v>
      </c>
      <c r="G5921" s="117" t="s">
        <v>15866</v>
      </c>
      <c r="H5921" s="114" t="s">
        <v>6734</v>
      </c>
      <c r="I5921" s="113">
        <f>'23'!D59</f>
        <v>0</v>
      </c>
    </row>
    <row r="5922" spans="2:9" ht="12.75">
      <c r="B5922" s="114" t="str">
        <f>INDEX(SUM!D:D,MATCH(SUM!$F$3,SUM!B:B,0),0)</f>
        <v>P085</v>
      </c>
      <c r="E5922" s="116">
        <v>2020</v>
      </c>
      <c r="F5922" s="112" t="s">
        <v>12087</v>
      </c>
      <c r="G5922" s="117" t="s">
        <v>15867</v>
      </c>
      <c r="H5922" s="114" t="s">
        <v>6734</v>
      </c>
      <c r="I5922" s="113">
        <f>'23'!D60</f>
        <v>0</v>
      </c>
    </row>
    <row r="5923" spans="2:9" ht="12.75">
      <c r="B5923" s="114" t="str">
        <f>INDEX(SUM!D:D,MATCH(SUM!$F$3,SUM!B:B,0),0)</f>
        <v>P085</v>
      </c>
      <c r="E5923" s="116">
        <v>2020</v>
      </c>
      <c r="F5923" s="112" t="s">
        <v>12088</v>
      </c>
      <c r="G5923" s="117" t="s">
        <v>15868</v>
      </c>
      <c r="H5923" s="114" t="s">
        <v>6734</v>
      </c>
      <c r="I5923" s="113">
        <f>'23'!D61</f>
        <v>0</v>
      </c>
    </row>
    <row r="5924" spans="2:9" ht="12.75">
      <c r="B5924" s="114" t="str">
        <f>INDEX(SUM!D:D,MATCH(SUM!$F$3,SUM!B:B,0),0)</f>
        <v>P085</v>
      </c>
      <c r="E5924" s="116">
        <v>2020</v>
      </c>
      <c r="F5924" s="112" t="s">
        <v>12089</v>
      </c>
      <c r="G5924" s="117" t="s">
        <v>15869</v>
      </c>
      <c r="H5924" s="114" t="s">
        <v>6734</v>
      </c>
      <c r="I5924" s="113">
        <f>'23'!D62</f>
        <v>0</v>
      </c>
    </row>
    <row r="5925" spans="2:9" ht="12.75">
      <c r="B5925" s="114" t="str">
        <f>INDEX(SUM!D:D,MATCH(SUM!$F$3,SUM!B:B,0),0)</f>
        <v>P085</v>
      </c>
      <c r="E5925" s="116">
        <v>2020</v>
      </c>
      <c r="F5925" s="112" t="s">
        <v>12090</v>
      </c>
      <c r="G5925" s="117" t="s">
        <v>15870</v>
      </c>
      <c r="H5925" s="114" t="s">
        <v>6734</v>
      </c>
      <c r="I5925" s="113">
        <f>'23'!D63</f>
        <v>0</v>
      </c>
    </row>
    <row r="5926" spans="2:9" ht="12.75">
      <c r="B5926" s="114" t="str">
        <f>INDEX(SUM!D:D,MATCH(SUM!$F$3,SUM!B:B,0),0)</f>
        <v>P085</v>
      </c>
      <c r="E5926" s="116">
        <v>2020</v>
      </c>
      <c r="F5926" s="112" t="s">
        <v>12091</v>
      </c>
      <c r="G5926" s="117" t="s">
        <v>15871</v>
      </c>
      <c r="H5926" s="114" t="s">
        <v>6734</v>
      </c>
      <c r="I5926" s="113">
        <f>'23'!D64</f>
        <v>0</v>
      </c>
    </row>
    <row r="5927" spans="2:9" ht="12.75">
      <c r="B5927" s="114" t="str">
        <f>INDEX(SUM!D:D,MATCH(SUM!$F$3,SUM!B:B,0),0)</f>
        <v>P085</v>
      </c>
      <c r="E5927" s="116">
        <v>2020</v>
      </c>
      <c r="F5927" s="112" t="s">
        <v>12092</v>
      </c>
      <c r="G5927" s="117" t="s">
        <v>15872</v>
      </c>
      <c r="H5927" s="114" t="s">
        <v>6734</v>
      </c>
      <c r="I5927" s="113">
        <f>'23'!D65</f>
        <v>0</v>
      </c>
    </row>
    <row r="5928" spans="2:9" ht="12.75">
      <c r="B5928" s="114" t="str">
        <f>INDEX(SUM!D:D,MATCH(SUM!$F$3,SUM!B:B,0),0)</f>
        <v>P085</v>
      </c>
      <c r="E5928" s="116">
        <v>2020</v>
      </c>
      <c r="F5928" s="112" t="s">
        <v>12093</v>
      </c>
      <c r="G5928" s="117" t="s">
        <v>15873</v>
      </c>
      <c r="H5928" s="114" t="s">
        <v>6734</v>
      </c>
      <c r="I5928" s="113">
        <f>'23'!D66</f>
        <v>0</v>
      </c>
    </row>
    <row r="5929" spans="2:9" ht="12.75">
      <c r="B5929" s="114" t="str">
        <f>INDEX(SUM!D:D,MATCH(SUM!$F$3,SUM!B:B,0),0)</f>
        <v>P085</v>
      </c>
      <c r="E5929" s="116">
        <v>2020</v>
      </c>
      <c r="F5929" s="112" t="s">
        <v>12094</v>
      </c>
      <c r="G5929" s="117" t="s">
        <v>15874</v>
      </c>
      <c r="H5929" s="114" t="s">
        <v>6734</v>
      </c>
      <c r="I5929" s="113">
        <f>'23'!D67</f>
        <v>0</v>
      </c>
    </row>
    <row r="5930" spans="2:9" ht="12.75">
      <c r="B5930" s="114" t="str">
        <f>INDEX(SUM!D:D,MATCH(SUM!$F$3,SUM!B:B,0),0)</f>
        <v>P085</v>
      </c>
      <c r="E5930" s="116">
        <v>2020</v>
      </c>
      <c r="F5930" s="112" t="s">
        <v>12095</v>
      </c>
      <c r="G5930" s="117" t="s">
        <v>15875</v>
      </c>
      <c r="H5930" s="114" t="s">
        <v>6734</v>
      </c>
      <c r="I5930" s="113">
        <f>'23'!D68</f>
        <v>0</v>
      </c>
    </row>
    <row r="5931" spans="2:9" ht="12.75">
      <c r="B5931" s="114" t="str">
        <f>INDEX(SUM!D:D,MATCH(SUM!$F$3,SUM!B:B,0),0)</f>
        <v>P085</v>
      </c>
      <c r="E5931" s="116">
        <v>2020</v>
      </c>
      <c r="F5931" s="112" t="s">
        <v>12096</v>
      </c>
      <c r="G5931" s="117" t="s">
        <v>15876</v>
      </c>
      <c r="H5931" s="114" t="s">
        <v>6734</v>
      </c>
      <c r="I5931" s="113">
        <f>'23'!D69</f>
        <v>0</v>
      </c>
    </row>
    <row r="5932" spans="2:9" ht="12.75">
      <c r="B5932" s="114" t="str">
        <f>INDEX(SUM!D:D,MATCH(SUM!$F$3,SUM!B:B,0),0)</f>
        <v>P085</v>
      </c>
      <c r="E5932" s="116">
        <v>2020</v>
      </c>
      <c r="F5932" s="112" t="s">
        <v>12097</v>
      </c>
      <c r="G5932" s="117" t="s">
        <v>15877</v>
      </c>
      <c r="H5932" s="114" t="s">
        <v>6734</v>
      </c>
      <c r="I5932" s="113">
        <f>'23'!D70</f>
        <v>0</v>
      </c>
    </row>
    <row r="5933" spans="2:9" ht="12.75">
      <c r="B5933" s="114" t="str">
        <f>INDEX(SUM!D:D,MATCH(SUM!$F$3,SUM!B:B,0),0)</f>
        <v>P085</v>
      </c>
      <c r="E5933" s="116">
        <v>2020</v>
      </c>
      <c r="F5933" s="112" t="s">
        <v>12098</v>
      </c>
      <c r="G5933" s="117" t="s">
        <v>15878</v>
      </c>
      <c r="H5933" s="114" t="s">
        <v>6734</v>
      </c>
      <c r="I5933" s="113">
        <f>'23'!D71</f>
        <v>0</v>
      </c>
    </row>
    <row r="5934" spans="2:9" ht="12.75">
      <c r="B5934" s="114" t="str">
        <f>INDEX(SUM!D:D,MATCH(SUM!$F$3,SUM!B:B,0),0)</f>
        <v>P085</v>
      </c>
      <c r="E5934" s="116">
        <v>2020</v>
      </c>
      <c r="F5934" s="112" t="s">
        <v>12099</v>
      </c>
      <c r="G5934" s="117" t="s">
        <v>15879</v>
      </c>
      <c r="H5934" s="114" t="s">
        <v>6734</v>
      </c>
      <c r="I5934" s="113">
        <f>'23'!D72</f>
        <v>0</v>
      </c>
    </row>
    <row r="5935" spans="2:9" ht="12.75">
      <c r="B5935" s="114" t="str">
        <f>INDEX(SUM!D:D,MATCH(SUM!$F$3,SUM!B:B,0),0)</f>
        <v>P085</v>
      </c>
      <c r="E5935" s="116">
        <v>2020</v>
      </c>
      <c r="F5935" s="112" t="s">
        <v>12100</v>
      </c>
      <c r="G5935" s="117" t="s">
        <v>15880</v>
      </c>
      <c r="H5935" s="114" t="s">
        <v>6734</v>
      </c>
      <c r="I5935" s="113">
        <f>'23'!D73</f>
        <v>0</v>
      </c>
    </row>
    <row r="5936" spans="2:9" ht="12.75">
      <c r="B5936" s="114" t="str">
        <f>INDEX(SUM!D:D,MATCH(SUM!$F$3,SUM!B:B,0),0)</f>
        <v>P085</v>
      </c>
      <c r="E5936" s="116">
        <v>2020</v>
      </c>
      <c r="F5936" s="112" t="s">
        <v>12101</v>
      </c>
      <c r="G5936" s="117" t="s">
        <v>15881</v>
      </c>
      <c r="H5936" s="114" t="s">
        <v>6734</v>
      </c>
      <c r="I5936" s="113">
        <f>'23'!D74</f>
        <v>0</v>
      </c>
    </row>
    <row r="5937" spans="2:9" ht="12.75">
      <c r="B5937" s="114" t="str">
        <f>INDEX(SUM!D:D,MATCH(SUM!$F$3,SUM!B:B,0),0)</f>
        <v>P085</v>
      </c>
      <c r="E5937" s="116">
        <v>2020</v>
      </c>
      <c r="F5937" s="112" t="s">
        <v>12102</v>
      </c>
      <c r="G5937" s="117" t="s">
        <v>15882</v>
      </c>
      <c r="H5937" s="114" t="s">
        <v>6734</v>
      </c>
      <c r="I5937" s="113">
        <f>'23'!D75</f>
        <v>0</v>
      </c>
    </row>
    <row r="5938" spans="2:9" ht="12.75">
      <c r="B5938" s="114" t="str">
        <f>INDEX(SUM!D:D,MATCH(SUM!$F$3,SUM!B:B,0),0)</f>
        <v>P085</v>
      </c>
      <c r="E5938" s="116">
        <v>2020</v>
      </c>
      <c r="F5938" s="112" t="s">
        <v>12103</v>
      </c>
      <c r="G5938" s="117" t="s">
        <v>15883</v>
      </c>
      <c r="H5938" s="114" t="s">
        <v>6734</v>
      </c>
      <c r="I5938" s="113">
        <f>'23'!D76</f>
        <v>0</v>
      </c>
    </row>
    <row r="5939" spans="2:9" ht="12.75">
      <c r="B5939" s="114" t="str">
        <f>INDEX(SUM!D:D,MATCH(SUM!$F$3,SUM!B:B,0),0)</f>
        <v>P085</v>
      </c>
      <c r="E5939" s="116">
        <v>2020</v>
      </c>
      <c r="F5939" s="112" t="s">
        <v>12104</v>
      </c>
      <c r="G5939" s="117" t="s">
        <v>15884</v>
      </c>
      <c r="H5939" s="114" t="s">
        <v>6734</v>
      </c>
      <c r="I5939" s="113">
        <f>'23'!D77</f>
        <v>0</v>
      </c>
    </row>
    <row r="5940" spans="2:9" ht="12.75">
      <c r="B5940" s="114" t="str">
        <f>INDEX(SUM!D:D,MATCH(SUM!$F$3,SUM!B:B,0),0)</f>
        <v>P085</v>
      </c>
      <c r="E5940" s="116">
        <v>2020</v>
      </c>
      <c r="F5940" s="112" t="s">
        <v>12105</v>
      </c>
      <c r="G5940" s="117" t="s">
        <v>15885</v>
      </c>
      <c r="H5940" s="114" t="s">
        <v>6734</v>
      </c>
      <c r="I5940" s="113">
        <f>'23'!D78</f>
        <v>0</v>
      </c>
    </row>
    <row r="5941" spans="2:9" ht="12.75">
      <c r="B5941" s="114" t="str">
        <f>INDEX(SUM!D:D,MATCH(SUM!$F$3,SUM!B:B,0),0)</f>
        <v>P085</v>
      </c>
      <c r="E5941" s="116">
        <v>2020</v>
      </c>
      <c r="F5941" s="112" t="s">
        <v>12106</v>
      </c>
      <c r="G5941" s="117" t="s">
        <v>15886</v>
      </c>
      <c r="H5941" s="114" t="s">
        <v>6734</v>
      </c>
      <c r="I5941" s="113">
        <f>'23'!D79</f>
        <v>0</v>
      </c>
    </row>
    <row r="5942" spans="2:9" ht="12.75">
      <c r="B5942" s="114" t="str">
        <f>INDEX(SUM!D:D,MATCH(SUM!$F$3,SUM!B:B,0),0)</f>
        <v>P085</v>
      </c>
      <c r="E5942" s="116">
        <v>2020</v>
      </c>
      <c r="F5942" s="112" t="s">
        <v>12107</v>
      </c>
      <c r="G5942" s="117" t="s">
        <v>15887</v>
      </c>
      <c r="H5942" s="114" t="s">
        <v>6734</v>
      </c>
      <c r="I5942" s="113">
        <f>'23'!D80</f>
        <v>0</v>
      </c>
    </row>
    <row r="5943" spans="2:9" ht="12.75">
      <c r="B5943" s="114" t="str">
        <f>INDEX(SUM!D:D,MATCH(SUM!$F$3,SUM!B:B,0),0)</f>
        <v>P085</v>
      </c>
      <c r="E5943" s="116">
        <v>2020</v>
      </c>
      <c r="F5943" s="112" t="s">
        <v>12108</v>
      </c>
      <c r="G5943" s="117" t="s">
        <v>15888</v>
      </c>
      <c r="H5943" s="114" t="s">
        <v>6734</v>
      </c>
      <c r="I5943" s="113">
        <f>'23'!D81</f>
        <v>0</v>
      </c>
    </row>
    <row r="5944" spans="2:9" ht="12.75">
      <c r="B5944" s="114" t="str">
        <f>INDEX(SUM!D:D,MATCH(SUM!$F$3,SUM!B:B,0),0)</f>
        <v>P085</v>
      </c>
      <c r="E5944" s="116">
        <v>2020</v>
      </c>
      <c r="F5944" s="112" t="s">
        <v>12109</v>
      </c>
      <c r="G5944" s="117" t="s">
        <v>15889</v>
      </c>
      <c r="H5944" s="114" t="s">
        <v>6734</v>
      </c>
      <c r="I5944" s="113">
        <f>'23'!D82</f>
        <v>0</v>
      </c>
    </row>
    <row r="5945" spans="2:9" ht="12.75">
      <c r="B5945" s="114" t="str">
        <f>INDEX(SUM!D:D,MATCH(SUM!$F$3,SUM!B:B,0),0)</f>
        <v>P085</v>
      </c>
      <c r="E5945" s="116">
        <v>2020</v>
      </c>
      <c r="F5945" s="112" t="s">
        <v>12110</v>
      </c>
      <c r="G5945" s="117" t="s">
        <v>15890</v>
      </c>
      <c r="H5945" s="114" t="s">
        <v>6734</v>
      </c>
      <c r="I5945" s="113">
        <f>'23'!D83</f>
        <v>0</v>
      </c>
    </row>
    <row r="5946" spans="2:9" ht="12.75">
      <c r="B5946" s="114" t="str">
        <f>INDEX(SUM!D:D,MATCH(SUM!$F$3,SUM!B:B,0),0)</f>
        <v>P085</v>
      </c>
      <c r="E5946" s="116">
        <v>2020</v>
      </c>
      <c r="F5946" s="112" t="s">
        <v>12111</v>
      </c>
      <c r="G5946" s="117" t="s">
        <v>15891</v>
      </c>
      <c r="H5946" s="114" t="s">
        <v>6734</v>
      </c>
      <c r="I5946" s="113">
        <f>'23'!D84</f>
        <v>0</v>
      </c>
    </row>
    <row r="5947" spans="2:9" ht="12.75">
      <c r="B5947" s="114" t="str">
        <f>INDEX(SUM!D:D,MATCH(SUM!$F$3,SUM!B:B,0),0)</f>
        <v>P085</v>
      </c>
      <c r="E5947" s="116">
        <v>2020</v>
      </c>
      <c r="F5947" s="112" t="s">
        <v>12112</v>
      </c>
      <c r="G5947" s="117" t="s">
        <v>15892</v>
      </c>
      <c r="H5947" s="114" t="s">
        <v>6734</v>
      </c>
      <c r="I5947" s="113">
        <f>'23'!D85</f>
        <v>0</v>
      </c>
    </row>
    <row r="5948" spans="2:9" ht="12.75">
      <c r="B5948" s="114" t="str">
        <f>INDEX(SUM!D:D,MATCH(SUM!$F$3,SUM!B:B,0),0)</f>
        <v>P085</v>
      </c>
      <c r="E5948" s="116">
        <v>2020</v>
      </c>
      <c r="F5948" s="112" t="s">
        <v>12113</v>
      </c>
      <c r="G5948" s="117" t="s">
        <v>15893</v>
      </c>
      <c r="H5948" s="114" t="s">
        <v>6734</v>
      </c>
      <c r="I5948" s="113">
        <f>'23'!D86</f>
        <v>0</v>
      </c>
    </row>
    <row r="5949" spans="2:9" ht="12.75">
      <c r="B5949" s="114" t="str">
        <f>INDEX(SUM!D:D,MATCH(SUM!$F$3,SUM!B:B,0),0)</f>
        <v>P085</v>
      </c>
      <c r="E5949" s="116">
        <v>2020</v>
      </c>
      <c r="F5949" s="112" t="s">
        <v>12114</v>
      </c>
      <c r="G5949" s="117" t="s">
        <v>15894</v>
      </c>
      <c r="H5949" s="114" t="s">
        <v>6734</v>
      </c>
      <c r="I5949" s="113">
        <f>'23'!D87</f>
        <v>0</v>
      </c>
    </row>
    <row r="5950" spans="2:9" ht="12.75">
      <c r="B5950" s="114" t="str">
        <f>INDEX(SUM!D:D,MATCH(SUM!$F$3,SUM!B:B,0),0)</f>
        <v>P085</v>
      </c>
      <c r="E5950" s="116">
        <v>2020</v>
      </c>
      <c r="F5950" s="112" t="s">
        <v>12115</v>
      </c>
      <c r="G5950" s="117" t="s">
        <v>15895</v>
      </c>
      <c r="H5950" s="114" t="s">
        <v>6734</v>
      </c>
      <c r="I5950" s="113">
        <f>'23'!D88</f>
        <v>0</v>
      </c>
    </row>
    <row r="5951" spans="2:9" ht="12.75">
      <c r="B5951" s="114" t="str">
        <f>INDEX(SUM!D:D,MATCH(SUM!$F$3,SUM!B:B,0),0)</f>
        <v>P085</v>
      </c>
      <c r="E5951" s="116">
        <v>2020</v>
      </c>
      <c r="F5951" s="112" t="s">
        <v>12116</v>
      </c>
      <c r="G5951" s="117" t="s">
        <v>15896</v>
      </c>
      <c r="H5951" s="114" t="s">
        <v>6734</v>
      </c>
      <c r="I5951" s="113">
        <f>'23'!D89</f>
        <v>0</v>
      </c>
    </row>
    <row r="5952" spans="2:9" ht="12.75">
      <c r="B5952" s="114" t="str">
        <f>INDEX(SUM!D:D,MATCH(SUM!$F$3,SUM!B:B,0),0)</f>
        <v>P085</v>
      </c>
      <c r="E5952" s="116">
        <v>2020</v>
      </c>
      <c r="F5952" s="112" t="s">
        <v>12117</v>
      </c>
      <c r="G5952" s="117" t="s">
        <v>15897</v>
      </c>
      <c r="H5952" s="114" t="s">
        <v>6734</v>
      </c>
      <c r="I5952" s="113">
        <f>'23'!D90</f>
        <v>0</v>
      </c>
    </row>
    <row r="5953" spans="2:9" ht="12.75">
      <c r="B5953" s="114" t="str">
        <f>INDEX(SUM!D:D,MATCH(SUM!$F$3,SUM!B:B,0),0)</f>
        <v>P085</v>
      </c>
      <c r="E5953" s="116">
        <v>2020</v>
      </c>
      <c r="F5953" s="112" t="s">
        <v>12118</v>
      </c>
      <c r="G5953" s="117" t="s">
        <v>15898</v>
      </c>
      <c r="H5953" s="114" t="s">
        <v>6734</v>
      </c>
      <c r="I5953" s="113">
        <f>'23'!D91</f>
        <v>0</v>
      </c>
    </row>
    <row r="5954" spans="2:9" ht="12.75">
      <c r="B5954" s="114" t="str">
        <f>INDEX(SUM!D:D,MATCH(SUM!$F$3,SUM!B:B,0),0)</f>
        <v>P085</v>
      </c>
      <c r="E5954" s="116">
        <v>2020</v>
      </c>
      <c r="F5954" s="112" t="s">
        <v>12119</v>
      </c>
      <c r="G5954" s="117" t="s">
        <v>15899</v>
      </c>
      <c r="H5954" s="114" t="s">
        <v>6734</v>
      </c>
      <c r="I5954" s="113">
        <f>'23'!D92</f>
        <v>0</v>
      </c>
    </row>
    <row r="5955" spans="2:9" ht="12.75">
      <c r="B5955" s="114" t="str">
        <f>INDEX(SUM!D:D,MATCH(SUM!$F$3,SUM!B:B,0),0)</f>
        <v>P085</v>
      </c>
      <c r="E5955" s="116">
        <v>2020</v>
      </c>
      <c r="F5955" s="112" t="s">
        <v>12120</v>
      </c>
      <c r="G5955" s="117" t="s">
        <v>15900</v>
      </c>
      <c r="H5955" s="114" t="s">
        <v>6734</v>
      </c>
      <c r="I5955" s="113">
        <f>'23'!D93</f>
        <v>0</v>
      </c>
    </row>
    <row r="5956" spans="2:9" ht="12.75">
      <c r="B5956" s="114" t="str">
        <f>INDEX(SUM!D:D,MATCH(SUM!$F$3,SUM!B:B,0),0)</f>
        <v>P085</v>
      </c>
      <c r="E5956" s="116">
        <v>2020</v>
      </c>
      <c r="F5956" s="112" t="s">
        <v>12121</v>
      </c>
      <c r="G5956" s="117" t="s">
        <v>15901</v>
      </c>
      <c r="H5956" s="114" t="s">
        <v>6734</v>
      </c>
      <c r="I5956" s="113">
        <f>'23'!D94</f>
        <v>0</v>
      </c>
    </row>
    <row r="5957" spans="2:9" ht="12.75">
      <c r="B5957" s="114" t="str">
        <f>INDEX(SUM!D:D,MATCH(SUM!$F$3,SUM!B:B,0),0)</f>
        <v>P085</v>
      </c>
      <c r="E5957" s="116">
        <v>2020</v>
      </c>
      <c r="F5957" s="112" t="s">
        <v>12122</v>
      </c>
      <c r="G5957" s="117" t="s">
        <v>15902</v>
      </c>
      <c r="H5957" s="114" t="s">
        <v>6734</v>
      </c>
      <c r="I5957" s="113">
        <f>'23'!D95</f>
        <v>0</v>
      </c>
    </row>
    <row r="5958" spans="2:9" ht="12.75">
      <c r="B5958" s="114" t="str">
        <f>INDEX(SUM!D:D,MATCH(SUM!$F$3,SUM!B:B,0),0)</f>
        <v>P085</v>
      </c>
      <c r="E5958" s="116">
        <v>2020</v>
      </c>
      <c r="F5958" s="112" t="s">
        <v>12123</v>
      </c>
      <c r="G5958" s="117" t="s">
        <v>15903</v>
      </c>
      <c r="H5958" s="114" t="s">
        <v>6734</v>
      </c>
      <c r="I5958" s="113">
        <f>'23'!D96</f>
        <v>0</v>
      </c>
    </row>
    <row r="5959" spans="2:9" ht="12.75">
      <c r="B5959" s="114" t="str">
        <f>INDEX(SUM!D:D,MATCH(SUM!$F$3,SUM!B:B,0),0)</f>
        <v>P085</v>
      </c>
      <c r="E5959" s="116">
        <v>2020</v>
      </c>
      <c r="F5959" s="112" t="s">
        <v>12124</v>
      </c>
      <c r="G5959" s="117" t="s">
        <v>15904</v>
      </c>
      <c r="H5959" s="114" t="s">
        <v>6734</v>
      </c>
      <c r="I5959" s="113">
        <f>'23'!D97</f>
        <v>0</v>
      </c>
    </row>
    <row r="5960" spans="2:9" ht="12.75">
      <c r="B5960" s="114" t="str">
        <f>INDEX(SUM!D:D,MATCH(SUM!$F$3,SUM!B:B,0),0)</f>
        <v>P085</v>
      </c>
      <c r="E5960" s="116">
        <v>2020</v>
      </c>
      <c r="F5960" s="112" t="s">
        <v>12125</v>
      </c>
      <c r="G5960" s="117" t="s">
        <v>15905</v>
      </c>
      <c r="H5960" s="114" t="s">
        <v>6734</v>
      </c>
      <c r="I5960" s="113">
        <f>'23'!D98</f>
        <v>0</v>
      </c>
    </row>
    <row r="5961" spans="2:9" ht="12.75">
      <c r="B5961" s="114" t="str">
        <f>INDEX(SUM!D:D,MATCH(SUM!$F$3,SUM!B:B,0),0)</f>
        <v>P085</v>
      </c>
      <c r="E5961" s="116">
        <v>2020</v>
      </c>
      <c r="F5961" s="112" t="s">
        <v>12126</v>
      </c>
      <c r="G5961" s="117" t="s">
        <v>15906</v>
      </c>
      <c r="H5961" s="114" t="s">
        <v>6734</v>
      </c>
      <c r="I5961" s="113">
        <f>'23'!D99</f>
        <v>0</v>
      </c>
    </row>
    <row r="5962" spans="2:9" ht="12.75">
      <c r="B5962" s="114" t="str">
        <f>INDEX(SUM!D:D,MATCH(SUM!$F$3,SUM!B:B,0),0)</f>
        <v>P085</v>
      </c>
      <c r="E5962" s="116">
        <v>2020</v>
      </c>
      <c r="F5962" s="112" t="s">
        <v>12127</v>
      </c>
      <c r="G5962" s="117" t="s">
        <v>15907</v>
      </c>
      <c r="H5962" s="114" t="s">
        <v>6734</v>
      </c>
      <c r="I5962" s="113">
        <f>'23'!D100</f>
        <v>0</v>
      </c>
    </row>
    <row r="5963" spans="2:9" ht="12.75">
      <c r="B5963" s="114" t="str">
        <f>INDEX(SUM!D:D,MATCH(SUM!$F$3,SUM!B:B,0),0)</f>
        <v>P085</v>
      </c>
      <c r="E5963" s="116">
        <v>2020</v>
      </c>
      <c r="F5963" s="112" t="s">
        <v>12128</v>
      </c>
      <c r="G5963" s="117" t="s">
        <v>15908</v>
      </c>
      <c r="H5963" s="114" t="s">
        <v>6735</v>
      </c>
      <c r="I5963" s="113">
        <f>'23'!E11</f>
        <v>0</v>
      </c>
    </row>
    <row r="5964" spans="2:9" ht="12.75">
      <c r="B5964" s="114" t="str">
        <f>INDEX(SUM!D:D,MATCH(SUM!$F$3,SUM!B:B,0),0)</f>
        <v>P085</v>
      </c>
      <c r="E5964" s="116">
        <v>2020</v>
      </c>
      <c r="F5964" s="112" t="s">
        <v>12129</v>
      </c>
      <c r="G5964" s="117" t="s">
        <v>15909</v>
      </c>
      <c r="H5964" s="114" t="s">
        <v>6735</v>
      </c>
      <c r="I5964" s="113">
        <f>'23'!E12</f>
        <v>0</v>
      </c>
    </row>
    <row r="5965" spans="2:9" ht="12.75">
      <c r="B5965" s="114" t="str">
        <f>INDEX(SUM!D:D,MATCH(SUM!$F$3,SUM!B:B,0),0)</f>
        <v>P085</v>
      </c>
      <c r="E5965" s="116">
        <v>2020</v>
      </c>
      <c r="F5965" s="112" t="s">
        <v>12130</v>
      </c>
      <c r="G5965" s="117" t="s">
        <v>15910</v>
      </c>
      <c r="H5965" s="114" t="s">
        <v>6735</v>
      </c>
      <c r="I5965" s="113">
        <f>'23'!E13</f>
        <v>0</v>
      </c>
    </row>
    <row r="5966" spans="2:9" ht="12.75">
      <c r="B5966" s="114" t="str">
        <f>INDEX(SUM!D:D,MATCH(SUM!$F$3,SUM!B:B,0),0)</f>
        <v>P085</v>
      </c>
      <c r="E5966" s="116">
        <v>2020</v>
      </c>
      <c r="F5966" s="112" t="s">
        <v>12131</v>
      </c>
      <c r="G5966" s="117" t="s">
        <v>15911</v>
      </c>
      <c r="H5966" s="114" t="s">
        <v>6735</v>
      </c>
      <c r="I5966" s="113">
        <f>'23'!E14</f>
        <v>0</v>
      </c>
    </row>
    <row r="5967" spans="2:9" ht="12.75">
      <c r="B5967" s="114" t="str">
        <f>INDEX(SUM!D:D,MATCH(SUM!$F$3,SUM!B:B,0),0)</f>
        <v>P085</v>
      </c>
      <c r="E5967" s="116">
        <v>2020</v>
      </c>
      <c r="F5967" s="112" t="s">
        <v>12132</v>
      </c>
      <c r="G5967" s="117" t="s">
        <v>15912</v>
      </c>
      <c r="H5967" s="114" t="s">
        <v>6735</v>
      </c>
      <c r="I5967" s="113">
        <f>'23'!E15</f>
        <v>0</v>
      </c>
    </row>
    <row r="5968" spans="2:9" ht="12.75">
      <c r="B5968" s="114" t="str">
        <f>INDEX(SUM!D:D,MATCH(SUM!$F$3,SUM!B:B,0),0)</f>
        <v>P085</v>
      </c>
      <c r="E5968" s="116">
        <v>2020</v>
      </c>
      <c r="F5968" s="112" t="s">
        <v>12133</v>
      </c>
      <c r="G5968" s="117" t="s">
        <v>15913</v>
      </c>
      <c r="H5968" s="114" t="s">
        <v>6735</v>
      </c>
      <c r="I5968" s="113">
        <f>'23'!E16</f>
        <v>0</v>
      </c>
    </row>
    <row r="5969" spans="2:9" ht="12.75">
      <c r="B5969" s="114" t="str">
        <f>INDEX(SUM!D:D,MATCH(SUM!$F$3,SUM!B:B,0),0)</f>
        <v>P085</v>
      </c>
      <c r="E5969" s="116">
        <v>2020</v>
      </c>
      <c r="F5969" s="112" t="s">
        <v>12134</v>
      </c>
      <c r="G5969" s="117" t="s">
        <v>15914</v>
      </c>
      <c r="H5969" s="114" t="s">
        <v>6735</v>
      </c>
      <c r="I5969" s="113">
        <f>'23'!E17</f>
        <v>0</v>
      </c>
    </row>
    <row r="5970" spans="2:9" ht="12.75">
      <c r="B5970" s="114" t="str">
        <f>INDEX(SUM!D:D,MATCH(SUM!$F$3,SUM!B:B,0),0)</f>
        <v>P085</v>
      </c>
      <c r="E5970" s="116">
        <v>2020</v>
      </c>
      <c r="F5970" s="112" t="s">
        <v>12135</v>
      </c>
      <c r="G5970" s="117" t="s">
        <v>15915</v>
      </c>
      <c r="H5970" s="114" t="s">
        <v>6735</v>
      </c>
      <c r="I5970" s="113">
        <f>'23'!E18</f>
        <v>0</v>
      </c>
    </row>
    <row r="5971" spans="2:9" ht="12.75">
      <c r="B5971" s="114" t="str">
        <f>INDEX(SUM!D:D,MATCH(SUM!$F$3,SUM!B:B,0),0)</f>
        <v>P085</v>
      </c>
      <c r="E5971" s="116">
        <v>2020</v>
      </c>
      <c r="F5971" s="112" t="s">
        <v>12136</v>
      </c>
      <c r="G5971" s="117" t="s">
        <v>15916</v>
      </c>
      <c r="H5971" s="114" t="s">
        <v>6735</v>
      </c>
      <c r="I5971" s="113">
        <f>'23'!E19</f>
        <v>0</v>
      </c>
    </row>
    <row r="5972" spans="2:9" ht="12.75">
      <c r="B5972" s="114" t="str">
        <f>INDEX(SUM!D:D,MATCH(SUM!$F$3,SUM!B:B,0),0)</f>
        <v>P085</v>
      </c>
      <c r="E5972" s="116">
        <v>2020</v>
      </c>
      <c r="F5972" s="112" t="s">
        <v>12137</v>
      </c>
      <c r="G5972" s="117" t="s">
        <v>15917</v>
      </c>
      <c r="H5972" s="114" t="s">
        <v>6735</v>
      </c>
      <c r="I5972" s="113">
        <f>'23'!E20</f>
        <v>0</v>
      </c>
    </row>
    <row r="5973" spans="2:9" ht="12.75">
      <c r="B5973" s="114" t="str">
        <f>INDEX(SUM!D:D,MATCH(SUM!$F$3,SUM!B:B,0),0)</f>
        <v>P085</v>
      </c>
      <c r="E5973" s="116">
        <v>2020</v>
      </c>
      <c r="F5973" s="112" t="s">
        <v>12138</v>
      </c>
      <c r="G5973" s="117" t="s">
        <v>15918</v>
      </c>
      <c r="H5973" s="114" t="s">
        <v>6735</v>
      </c>
      <c r="I5973" s="113">
        <f>'23'!E21</f>
        <v>0</v>
      </c>
    </row>
    <row r="5974" spans="2:9" ht="12.75">
      <c r="B5974" s="114" t="str">
        <f>INDEX(SUM!D:D,MATCH(SUM!$F$3,SUM!B:B,0),0)</f>
        <v>P085</v>
      </c>
      <c r="E5974" s="116">
        <v>2020</v>
      </c>
      <c r="F5974" s="112" t="s">
        <v>12139</v>
      </c>
      <c r="G5974" s="117" t="s">
        <v>15919</v>
      </c>
      <c r="H5974" s="114" t="s">
        <v>6735</v>
      </c>
      <c r="I5974" s="113">
        <f>'23'!E22</f>
        <v>0</v>
      </c>
    </row>
    <row r="5975" spans="2:9" ht="12.75">
      <c r="B5975" s="114" t="str">
        <f>INDEX(SUM!D:D,MATCH(SUM!$F$3,SUM!B:B,0),0)</f>
        <v>P085</v>
      </c>
      <c r="E5975" s="116">
        <v>2020</v>
      </c>
      <c r="F5975" s="112" t="s">
        <v>12140</v>
      </c>
      <c r="G5975" s="117" t="s">
        <v>15920</v>
      </c>
      <c r="H5975" s="114" t="s">
        <v>6735</v>
      </c>
      <c r="I5975" s="113">
        <f>'23'!E23</f>
        <v>0</v>
      </c>
    </row>
    <row r="5976" spans="2:9" ht="12.75">
      <c r="B5976" s="114" t="str">
        <f>INDEX(SUM!D:D,MATCH(SUM!$F$3,SUM!B:B,0),0)</f>
        <v>P085</v>
      </c>
      <c r="E5976" s="116">
        <v>2020</v>
      </c>
      <c r="F5976" s="112" t="s">
        <v>12141</v>
      </c>
      <c r="G5976" s="117" t="s">
        <v>15921</v>
      </c>
      <c r="H5976" s="114" t="s">
        <v>6735</v>
      </c>
      <c r="I5976" s="113">
        <f>'23'!E24</f>
        <v>0</v>
      </c>
    </row>
    <row r="5977" spans="2:9" ht="12.75">
      <c r="B5977" s="114" t="str">
        <f>INDEX(SUM!D:D,MATCH(SUM!$F$3,SUM!B:B,0),0)</f>
        <v>P085</v>
      </c>
      <c r="E5977" s="116">
        <v>2020</v>
      </c>
      <c r="F5977" s="112" t="s">
        <v>12142</v>
      </c>
      <c r="G5977" s="117" t="s">
        <v>15922</v>
      </c>
      <c r="H5977" s="114" t="s">
        <v>6735</v>
      </c>
      <c r="I5977" s="113">
        <f>'23'!E25</f>
        <v>0</v>
      </c>
    </row>
    <row r="5978" spans="2:9" ht="12.75">
      <c r="B5978" s="114" t="str">
        <f>INDEX(SUM!D:D,MATCH(SUM!$F$3,SUM!B:B,0),0)</f>
        <v>P085</v>
      </c>
      <c r="E5978" s="116">
        <v>2020</v>
      </c>
      <c r="F5978" s="112" t="s">
        <v>12143</v>
      </c>
      <c r="G5978" s="117" t="s">
        <v>15923</v>
      </c>
      <c r="H5978" s="114" t="s">
        <v>6735</v>
      </c>
      <c r="I5978" s="113">
        <f>'23'!E26</f>
        <v>0</v>
      </c>
    </row>
    <row r="5979" spans="2:9" ht="12.75">
      <c r="B5979" s="114" t="str">
        <f>INDEX(SUM!D:D,MATCH(SUM!$F$3,SUM!B:B,0),0)</f>
        <v>P085</v>
      </c>
      <c r="E5979" s="116">
        <v>2020</v>
      </c>
      <c r="F5979" s="112" t="s">
        <v>12144</v>
      </c>
      <c r="G5979" s="117" t="s">
        <v>15924</v>
      </c>
      <c r="H5979" s="114" t="s">
        <v>6735</v>
      </c>
      <c r="I5979" s="113">
        <f>'23'!E27</f>
        <v>0</v>
      </c>
    </row>
    <row r="5980" spans="2:9" ht="12.75">
      <c r="B5980" s="114" t="str">
        <f>INDEX(SUM!D:D,MATCH(SUM!$F$3,SUM!B:B,0),0)</f>
        <v>P085</v>
      </c>
      <c r="E5980" s="116">
        <v>2020</v>
      </c>
      <c r="F5980" s="112" t="s">
        <v>12145</v>
      </c>
      <c r="G5980" s="117" t="s">
        <v>15925</v>
      </c>
      <c r="H5980" s="114" t="s">
        <v>6735</v>
      </c>
      <c r="I5980" s="113">
        <f>'23'!E28</f>
        <v>0</v>
      </c>
    </row>
    <row r="5981" spans="2:9" ht="12.75">
      <c r="B5981" s="114" t="str">
        <f>INDEX(SUM!D:D,MATCH(SUM!$F$3,SUM!B:B,0),0)</f>
        <v>P085</v>
      </c>
      <c r="E5981" s="116">
        <v>2020</v>
      </c>
      <c r="F5981" s="112" t="s">
        <v>12146</v>
      </c>
      <c r="G5981" s="117" t="s">
        <v>15926</v>
      </c>
      <c r="H5981" s="114" t="s">
        <v>6735</v>
      </c>
      <c r="I5981" s="113">
        <f>'23'!E29</f>
        <v>0</v>
      </c>
    </row>
    <row r="5982" spans="2:9" ht="12.75">
      <c r="B5982" s="114" t="str">
        <f>INDEX(SUM!D:D,MATCH(SUM!$F$3,SUM!B:B,0),0)</f>
        <v>P085</v>
      </c>
      <c r="E5982" s="116">
        <v>2020</v>
      </c>
      <c r="F5982" s="112" t="s">
        <v>12147</v>
      </c>
      <c r="G5982" s="117" t="s">
        <v>15927</v>
      </c>
      <c r="H5982" s="114" t="s">
        <v>6735</v>
      </c>
      <c r="I5982" s="113">
        <f>'23'!E30</f>
        <v>0</v>
      </c>
    </row>
    <row r="5983" spans="2:9" ht="12.75">
      <c r="B5983" s="114" t="str">
        <f>INDEX(SUM!D:D,MATCH(SUM!$F$3,SUM!B:B,0),0)</f>
        <v>P085</v>
      </c>
      <c r="E5983" s="116">
        <v>2020</v>
      </c>
      <c r="F5983" s="112" t="s">
        <v>12148</v>
      </c>
      <c r="G5983" s="117" t="s">
        <v>15928</v>
      </c>
      <c r="H5983" s="114" t="s">
        <v>6735</v>
      </c>
      <c r="I5983" s="113">
        <f>'23'!E31</f>
        <v>0</v>
      </c>
    </row>
    <row r="5984" spans="2:9" ht="12.75">
      <c r="B5984" s="114" t="str">
        <f>INDEX(SUM!D:D,MATCH(SUM!$F$3,SUM!B:B,0),0)</f>
        <v>P085</v>
      </c>
      <c r="E5984" s="116">
        <v>2020</v>
      </c>
      <c r="F5984" s="112" t="s">
        <v>12149</v>
      </c>
      <c r="G5984" s="117" t="s">
        <v>15929</v>
      </c>
      <c r="H5984" s="114" t="s">
        <v>6735</v>
      </c>
      <c r="I5984" s="113">
        <f>'23'!E32</f>
        <v>0</v>
      </c>
    </row>
    <row r="5985" spans="2:9" ht="12.75">
      <c r="B5985" s="114" t="str">
        <f>INDEX(SUM!D:D,MATCH(SUM!$F$3,SUM!B:B,0),0)</f>
        <v>P085</v>
      </c>
      <c r="E5985" s="116">
        <v>2020</v>
      </c>
      <c r="F5985" s="112" t="s">
        <v>12150</v>
      </c>
      <c r="G5985" s="117" t="s">
        <v>15930</v>
      </c>
      <c r="H5985" s="114" t="s">
        <v>6735</v>
      </c>
      <c r="I5985" s="113">
        <f>'23'!E33</f>
        <v>0</v>
      </c>
    </row>
    <row r="5986" spans="2:9" ht="12.75">
      <c r="B5986" s="114" t="str">
        <f>INDEX(SUM!D:D,MATCH(SUM!$F$3,SUM!B:B,0),0)</f>
        <v>P085</v>
      </c>
      <c r="E5986" s="116">
        <v>2020</v>
      </c>
      <c r="F5986" s="112" t="s">
        <v>12151</v>
      </c>
      <c r="G5986" s="117" t="s">
        <v>15931</v>
      </c>
      <c r="H5986" s="114" t="s">
        <v>6735</v>
      </c>
      <c r="I5986" s="113">
        <f>'23'!E34</f>
        <v>0</v>
      </c>
    </row>
    <row r="5987" spans="2:9" ht="12.75">
      <c r="B5987" s="114" t="str">
        <f>INDEX(SUM!D:D,MATCH(SUM!$F$3,SUM!B:B,0),0)</f>
        <v>P085</v>
      </c>
      <c r="E5987" s="116">
        <v>2020</v>
      </c>
      <c r="F5987" s="112" t="s">
        <v>12152</v>
      </c>
      <c r="G5987" s="117" t="s">
        <v>15932</v>
      </c>
      <c r="H5987" s="114" t="s">
        <v>6735</v>
      </c>
      <c r="I5987" s="113">
        <f>'23'!E35</f>
        <v>0</v>
      </c>
    </row>
    <row r="5988" spans="2:9" ht="12.75">
      <c r="B5988" s="114" t="str">
        <f>INDEX(SUM!D:D,MATCH(SUM!$F$3,SUM!B:B,0),0)</f>
        <v>P085</v>
      </c>
      <c r="E5988" s="116">
        <v>2020</v>
      </c>
      <c r="F5988" s="112" t="s">
        <v>12153</v>
      </c>
      <c r="G5988" s="117" t="s">
        <v>15933</v>
      </c>
      <c r="H5988" s="114" t="s">
        <v>6735</v>
      </c>
      <c r="I5988" s="113">
        <f>'23'!E36</f>
        <v>0</v>
      </c>
    </row>
    <row r="5989" spans="2:9" ht="12.75">
      <c r="B5989" s="114" t="str">
        <f>INDEX(SUM!D:D,MATCH(SUM!$F$3,SUM!B:B,0),0)</f>
        <v>P085</v>
      </c>
      <c r="E5989" s="116">
        <v>2020</v>
      </c>
      <c r="F5989" s="112" t="s">
        <v>12154</v>
      </c>
      <c r="G5989" s="117" t="s">
        <v>15934</v>
      </c>
      <c r="H5989" s="114" t="s">
        <v>6735</v>
      </c>
      <c r="I5989" s="113">
        <f>'23'!E37</f>
        <v>0</v>
      </c>
    </row>
    <row r="5990" spans="2:9" ht="12.75">
      <c r="B5990" s="114" t="str">
        <f>INDEX(SUM!D:D,MATCH(SUM!$F$3,SUM!B:B,0),0)</f>
        <v>P085</v>
      </c>
      <c r="E5990" s="116">
        <v>2020</v>
      </c>
      <c r="F5990" s="112" t="s">
        <v>12155</v>
      </c>
      <c r="G5990" s="117" t="s">
        <v>15935</v>
      </c>
      <c r="H5990" s="114" t="s">
        <v>6735</v>
      </c>
      <c r="I5990" s="113">
        <f>'23'!E38</f>
        <v>0</v>
      </c>
    </row>
    <row r="5991" spans="2:9" ht="12.75">
      <c r="B5991" s="114" t="str">
        <f>INDEX(SUM!D:D,MATCH(SUM!$F$3,SUM!B:B,0),0)</f>
        <v>P085</v>
      </c>
      <c r="E5991" s="116">
        <v>2020</v>
      </c>
      <c r="F5991" s="112" t="s">
        <v>12156</v>
      </c>
      <c r="G5991" s="117" t="s">
        <v>15936</v>
      </c>
      <c r="H5991" s="114" t="s">
        <v>6735</v>
      </c>
      <c r="I5991" s="113">
        <f>'23'!E39</f>
        <v>0</v>
      </c>
    </row>
    <row r="5992" spans="2:9" ht="12.75">
      <c r="B5992" s="114" t="str">
        <f>INDEX(SUM!D:D,MATCH(SUM!$F$3,SUM!B:B,0),0)</f>
        <v>P085</v>
      </c>
      <c r="E5992" s="116">
        <v>2020</v>
      </c>
      <c r="F5992" s="112" t="s">
        <v>12157</v>
      </c>
      <c r="G5992" s="117" t="s">
        <v>15937</v>
      </c>
      <c r="H5992" s="114" t="s">
        <v>6735</v>
      </c>
      <c r="I5992" s="113">
        <f>'23'!E40</f>
        <v>0</v>
      </c>
    </row>
    <row r="5993" spans="2:9" ht="12.75">
      <c r="B5993" s="114" t="str">
        <f>INDEX(SUM!D:D,MATCH(SUM!$F$3,SUM!B:B,0),0)</f>
        <v>P085</v>
      </c>
      <c r="E5993" s="116">
        <v>2020</v>
      </c>
      <c r="F5993" s="112" t="s">
        <v>12158</v>
      </c>
      <c r="G5993" s="117" t="s">
        <v>15938</v>
      </c>
      <c r="H5993" s="114" t="s">
        <v>6735</v>
      </c>
      <c r="I5993" s="113">
        <f>'23'!E41</f>
        <v>0</v>
      </c>
    </row>
    <row r="5994" spans="2:9" ht="12.75">
      <c r="B5994" s="114" t="str">
        <f>INDEX(SUM!D:D,MATCH(SUM!$F$3,SUM!B:B,0),0)</f>
        <v>P085</v>
      </c>
      <c r="E5994" s="116">
        <v>2020</v>
      </c>
      <c r="F5994" s="112" t="s">
        <v>12159</v>
      </c>
      <c r="G5994" s="117" t="s">
        <v>15939</v>
      </c>
      <c r="H5994" s="114" t="s">
        <v>6735</v>
      </c>
      <c r="I5994" s="113">
        <f>'23'!E42</f>
        <v>0</v>
      </c>
    </row>
    <row r="5995" spans="2:9" ht="12.75">
      <c r="B5995" s="114" t="str">
        <f>INDEX(SUM!D:D,MATCH(SUM!$F$3,SUM!B:B,0),0)</f>
        <v>P085</v>
      </c>
      <c r="E5995" s="116">
        <v>2020</v>
      </c>
      <c r="F5995" s="112" t="s">
        <v>12160</v>
      </c>
      <c r="G5995" s="117" t="s">
        <v>15940</v>
      </c>
      <c r="H5995" s="114" t="s">
        <v>6735</v>
      </c>
      <c r="I5995" s="113">
        <f>'23'!E43</f>
        <v>0</v>
      </c>
    </row>
    <row r="5996" spans="2:9" ht="12.75">
      <c r="B5996" s="114" t="str">
        <f>INDEX(SUM!D:D,MATCH(SUM!$F$3,SUM!B:B,0),0)</f>
        <v>P085</v>
      </c>
      <c r="E5996" s="116">
        <v>2020</v>
      </c>
      <c r="F5996" s="112" t="s">
        <v>12161</v>
      </c>
      <c r="G5996" s="117" t="s">
        <v>15941</v>
      </c>
      <c r="H5996" s="114" t="s">
        <v>6735</v>
      </c>
      <c r="I5996" s="113">
        <f>'23'!E44</f>
        <v>0</v>
      </c>
    </row>
    <row r="5997" spans="2:9" ht="12.75">
      <c r="B5997" s="114" t="str">
        <f>INDEX(SUM!D:D,MATCH(SUM!$F$3,SUM!B:B,0),0)</f>
        <v>P085</v>
      </c>
      <c r="E5997" s="116">
        <v>2020</v>
      </c>
      <c r="F5997" s="112" t="s">
        <v>12162</v>
      </c>
      <c r="G5997" s="117" t="s">
        <v>15942</v>
      </c>
      <c r="H5997" s="114" t="s">
        <v>6735</v>
      </c>
      <c r="I5997" s="113">
        <f>'23'!E45</f>
        <v>0</v>
      </c>
    </row>
    <row r="5998" spans="2:9" ht="12.75">
      <c r="B5998" s="114" t="str">
        <f>INDEX(SUM!D:D,MATCH(SUM!$F$3,SUM!B:B,0),0)</f>
        <v>P085</v>
      </c>
      <c r="E5998" s="116">
        <v>2020</v>
      </c>
      <c r="F5998" s="112" t="s">
        <v>12163</v>
      </c>
      <c r="G5998" s="117" t="s">
        <v>15943</v>
      </c>
      <c r="H5998" s="114" t="s">
        <v>6735</v>
      </c>
      <c r="I5998" s="113">
        <f>'23'!E46</f>
        <v>0</v>
      </c>
    </row>
    <row r="5999" spans="2:9" ht="12.75">
      <c r="B5999" s="114" t="str">
        <f>INDEX(SUM!D:D,MATCH(SUM!$F$3,SUM!B:B,0),0)</f>
        <v>P085</v>
      </c>
      <c r="E5999" s="116">
        <v>2020</v>
      </c>
      <c r="F5999" s="112" t="s">
        <v>12164</v>
      </c>
      <c r="G5999" s="117" t="s">
        <v>15944</v>
      </c>
      <c r="H5999" s="114" t="s">
        <v>6735</v>
      </c>
      <c r="I5999" s="113">
        <f>'23'!E47</f>
        <v>0</v>
      </c>
    </row>
    <row r="6000" spans="2:9" ht="12.75">
      <c r="B6000" s="114" t="str">
        <f>INDEX(SUM!D:D,MATCH(SUM!$F$3,SUM!B:B,0),0)</f>
        <v>P085</v>
      </c>
      <c r="E6000" s="116">
        <v>2020</v>
      </c>
      <c r="F6000" s="112" t="s">
        <v>12165</v>
      </c>
      <c r="G6000" s="117" t="s">
        <v>15945</v>
      </c>
      <c r="H6000" s="114" t="s">
        <v>6735</v>
      </c>
      <c r="I6000" s="113">
        <f>'23'!E48</f>
        <v>0</v>
      </c>
    </row>
    <row r="6001" spans="2:9" ht="12.75">
      <c r="B6001" s="114" t="str">
        <f>INDEX(SUM!D:D,MATCH(SUM!$F$3,SUM!B:B,0),0)</f>
        <v>P085</v>
      </c>
      <c r="E6001" s="116">
        <v>2020</v>
      </c>
      <c r="F6001" s="112" t="s">
        <v>12166</v>
      </c>
      <c r="G6001" s="117" t="s">
        <v>15946</v>
      </c>
      <c r="H6001" s="114" t="s">
        <v>6735</v>
      </c>
      <c r="I6001" s="113">
        <f>'23'!E49</f>
        <v>0</v>
      </c>
    </row>
    <row r="6002" spans="2:9" ht="12.75">
      <c r="B6002" s="114" t="str">
        <f>INDEX(SUM!D:D,MATCH(SUM!$F$3,SUM!B:B,0),0)</f>
        <v>P085</v>
      </c>
      <c r="E6002" s="116">
        <v>2020</v>
      </c>
      <c r="F6002" s="112" t="s">
        <v>12167</v>
      </c>
      <c r="G6002" s="117" t="s">
        <v>15947</v>
      </c>
      <c r="H6002" s="114" t="s">
        <v>6735</v>
      </c>
      <c r="I6002" s="113">
        <f>'23'!E50</f>
        <v>0</v>
      </c>
    </row>
    <row r="6003" spans="2:9" ht="12.75">
      <c r="B6003" s="114" t="str">
        <f>INDEX(SUM!D:D,MATCH(SUM!$F$3,SUM!B:B,0),0)</f>
        <v>P085</v>
      </c>
      <c r="E6003" s="116">
        <v>2020</v>
      </c>
      <c r="F6003" s="112" t="s">
        <v>12168</v>
      </c>
      <c r="G6003" s="117" t="s">
        <v>15948</v>
      </c>
      <c r="H6003" s="114" t="s">
        <v>6735</v>
      </c>
      <c r="I6003" s="113">
        <f>'23'!E51</f>
        <v>0</v>
      </c>
    </row>
    <row r="6004" spans="2:9" ht="12.75">
      <c r="B6004" s="114" t="str">
        <f>INDEX(SUM!D:D,MATCH(SUM!$F$3,SUM!B:B,0),0)</f>
        <v>P085</v>
      </c>
      <c r="E6004" s="116">
        <v>2020</v>
      </c>
      <c r="F6004" s="112" t="s">
        <v>12169</v>
      </c>
      <c r="G6004" s="117" t="s">
        <v>15949</v>
      </c>
      <c r="H6004" s="114" t="s">
        <v>6735</v>
      </c>
      <c r="I6004" s="113">
        <f>'23'!E52</f>
        <v>0</v>
      </c>
    </row>
    <row r="6005" spans="2:9" ht="12.75">
      <c r="B6005" s="114" t="str">
        <f>INDEX(SUM!D:D,MATCH(SUM!$F$3,SUM!B:B,0),0)</f>
        <v>P085</v>
      </c>
      <c r="E6005" s="116">
        <v>2020</v>
      </c>
      <c r="F6005" s="112" t="s">
        <v>12170</v>
      </c>
      <c r="G6005" s="117" t="s">
        <v>15950</v>
      </c>
      <c r="H6005" s="114" t="s">
        <v>6735</v>
      </c>
      <c r="I6005" s="113">
        <f>'23'!E53</f>
        <v>0</v>
      </c>
    </row>
    <row r="6006" spans="2:9" ht="12.75">
      <c r="B6006" s="114" t="str">
        <f>INDEX(SUM!D:D,MATCH(SUM!$F$3,SUM!B:B,0),0)</f>
        <v>P085</v>
      </c>
      <c r="E6006" s="116">
        <v>2020</v>
      </c>
      <c r="F6006" s="112" t="s">
        <v>12171</v>
      </c>
      <c r="G6006" s="117" t="s">
        <v>15951</v>
      </c>
      <c r="H6006" s="114" t="s">
        <v>6735</v>
      </c>
      <c r="I6006" s="113">
        <f>'23'!E54</f>
        <v>0</v>
      </c>
    </row>
    <row r="6007" spans="2:9" ht="12.75">
      <c r="B6007" s="114" t="str">
        <f>INDEX(SUM!D:D,MATCH(SUM!$F$3,SUM!B:B,0),0)</f>
        <v>P085</v>
      </c>
      <c r="E6007" s="116">
        <v>2020</v>
      </c>
      <c r="F6007" s="112" t="s">
        <v>12172</v>
      </c>
      <c r="G6007" s="117" t="s">
        <v>15952</v>
      </c>
      <c r="H6007" s="114" t="s">
        <v>6735</v>
      </c>
      <c r="I6007" s="113">
        <f>'23'!E55</f>
        <v>0</v>
      </c>
    </row>
    <row r="6008" spans="2:9" ht="12.75">
      <c r="B6008" s="114" t="str">
        <f>INDEX(SUM!D:D,MATCH(SUM!$F$3,SUM!B:B,0),0)</f>
        <v>P085</v>
      </c>
      <c r="E6008" s="116">
        <v>2020</v>
      </c>
      <c r="F6008" s="112" t="s">
        <v>12173</v>
      </c>
      <c r="G6008" s="117" t="s">
        <v>15953</v>
      </c>
      <c r="H6008" s="114" t="s">
        <v>6735</v>
      </c>
      <c r="I6008" s="113">
        <f>'23'!E56</f>
        <v>0</v>
      </c>
    </row>
    <row r="6009" spans="2:9" ht="12.75">
      <c r="B6009" s="114" t="str">
        <f>INDEX(SUM!D:D,MATCH(SUM!$F$3,SUM!B:B,0),0)</f>
        <v>P085</v>
      </c>
      <c r="E6009" s="116">
        <v>2020</v>
      </c>
      <c r="F6009" s="112" t="s">
        <v>12174</v>
      </c>
      <c r="G6009" s="117" t="s">
        <v>15954</v>
      </c>
      <c r="H6009" s="114" t="s">
        <v>6735</v>
      </c>
      <c r="I6009" s="113">
        <f>'23'!E57</f>
        <v>0</v>
      </c>
    </row>
    <row r="6010" spans="2:9" ht="12.75">
      <c r="B6010" s="114" t="str">
        <f>INDEX(SUM!D:D,MATCH(SUM!$F$3,SUM!B:B,0),0)</f>
        <v>P085</v>
      </c>
      <c r="E6010" s="116">
        <v>2020</v>
      </c>
      <c r="F6010" s="112" t="s">
        <v>12175</v>
      </c>
      <c r="G6010" s="117" t="s">
        <v>15955</v>
      </c>
      <c r="H6010" s="114" t="s">
        <v>6735</v>
      </c>
      <c r="I6010" s="113">
        <f>'23'!E58</f>
        <v>0</v>
      </c>
    </row>
    <row r="6011" spans="2:9" ht="12.75">
      <c r="B6011" s="114" t="str">
        <f>INDEX(SUM!D:D,MATCH(SUM!$F$3,SUM!B:B,0),0)</f>
        <v>P085</v>
      </c>
      <c r="E6011" s="116">
        <v>2020</v>
      </c>
      <c r="F6011" s="112" t="s">
        <v>12176</v>
      </c>
      <c r="G6011" s="117" t="s">
        <v>15956</v>
      </c>
      <c r="H6011" s="114" t="s">
        <v>6735</v>
      </c>
      <c r="I6011" s="113">
        <f>'23'!E59</f>
        <v>0</v>
      </c>
    </row>
    <row r="6012" spans="2:9" ht="12.75">
      <c r="B6012" s="114" t="str">
        <f>INDEX(SUM!D:D,MATCH(SUM!$F$3,SUM!B:B,0),0)</f>
        <v>P085</v>
      </c>
      <c r="E6012" s="116">
        <v>2020</v>
      </c>
      <c r="F6012" s="112" t="s">
        <v>12177</v>
      </c>
      <c r="G6012" s="117" t="s">
        <v>15957</v>
      </c>
      <c r="H6012" s="114" t="s">
        <v>6735</v>
      </c>
      <c r="I6012" s="113">
        <f>'23'!E60</f>
        <v>0</v>
      </c>
    </row>
    <row r="6013" spans="2:9" ht="12.75">
      <c r="B6013" s="114" t="str">
        <f>INDEX(SUM!D:D,MATCH(SUM!$F$3,SUM!B:B,0),0)</f>
        <v>P085</v>
      </c>
      <c r="E6013" s="116">
        <v>2020</v>
      </c>
      <c r="F6013" s="112" t="s">
        <v>12178</v>
      </c>
      <c r="G6013" s="117" t="s">
        <v>15958</v>
      </c>
      <c r="H6013" s="114" t="s">
        <v>6735</v>
      </c>
      <c r="I6013" s="113">
        <f>'23'!E61</f>
        <v>0</v>
      </c>
    </row>
    <row r="6014" spans="2:9" ht="12.75">
      <c r="B6014" s="114" t="str">
        <f>INDEX(SUM!D:D,MATCH(SUM!$F$3,SUM!B:B,0),0)</f>
        <v>P085</v>
      </c>
      <c r="E6014" s="116">
        <v>2020</v>
      </c>
      <c r="F6014" s="112" t="s">
        <v>12179</v>
      </c>
      <c r="G6014" s="117" t="s">
        <v>15959</v>
      </c>
      <c r="H6014" s="114" t="s">
        <v>6735</v>
      </c>
      <c r="I6014" s="113">
        <f>'23'!E62</f>
        <v>0</v>
      </c>
    </row>
    <row r="6015" spans="2:9" ht="12.75">
      <c r="B6015" s="114" t="str">
        <f>INDEX(SUM!D:D,MATCH(SUM!$F$3,SUM!B:B,0),0)</f>
        <v>P085</v>
      </c>
      <c r="E6015" s="116">
        <v>2020</v>
      </c>
      <c r="F6015" s="112" t="s">
        <v>12180</v>
      </c>
      <c r="G6015" s="117" t="s">
        <v>15960</v>
      </c>
      <c r="H6015" s="114" t="s">
        <v>6735</v>
      </c>
      <c r="I6015" s="113">
        <f>'23'!E63</f>
        <v>0</v>
      </c>
    </row>
    <row r="6016" spans="2:9" ht="12.75">
      <c r="B6016" s="114" t="str">
        <f>INDEX(SUM!D:D,MATCH(SUM!$F$3,SUM!B:B,0),0)</f>
        <v>P085</v>
      </c>
      <c r="E6016" s="116">
        <v>2020</v>
      </c>
      <c r="F6016" s="112" t="s">
        <v>12181</v>
      </c>
      <c r="G6016" s="117" t="s">
        <v>15961</v>
      </c>
      <c r="H6016" s="114" t="s">
        <v>6735</v>
      </c>
      <c r="I6016" s="113">
        <f>'23'!E64</f>
        <v>0</v>
      </c>
    </row>
    <row r="6017" spans="2:9" ht="12.75">
      <c r="B6017" s="114" t="str">
        <f>INDEX(SUM!D:D,MATCH(SUM!$F$3,SUM!B:B,0),0)</f>
        <v>P085</v>
      </c>
      <c r="E6017" s="116">
        <v>2020</v>
      </c>
      <c r="F6017" s="112" t="s">
        <v>12182</v>
      </c>
      <c r="G6017" s="117" t="s">
        <v>15962</v>
      </c>
      <c r="H6017" s="114" t="s">
        <v>6735</v>
      </c>
      <c r="I6017" s="113">
        <f>'23'!E65</f>
        <v>0</v>
      </c>
    </row>
    <row r="6018" spans="2:9" ht="12.75">
      <c r="B6018" s="114" t="str">
        <f>INDEX(SUM!D:D,MATCH(SUM!$F$3,SUM!B:B,0),0)</f>
        <v>P085</v>
      </c>
      <c r="E6018" s="116">
        <v>2020</v>
      </c>
      <c r="F6018" s="112" t="s">
        <v>12183</v>
      </c>
      <c r="G6018" s="117" t="s">
        <v>15963</v>
      </c>
      <c r="H6018" s="114" t="s">
        <v>6735</v>
      </c>
      <c r="I6018" s="113">
        <f>'23'!E66</f>
        <v>0</v>
      </c>
    </row>
    <row r="6019" spans="2:9" ht="12.75">
      <c r="B6019" s="114" t="str">
        <f>INDEX(SUM!D:D,MATCH(SUM!$F$3,SUM!B:B,0),0)</f>
        <v>P085</v>
      </c>
      <c r="E6019" s="116">
        <v>2020</v>
      </c>
      <c r="F6019" s="112" t="s">
        <v>12184</v>
      </c>
      <c r="G6019" s="117" t="s">
        <v>15964</v>
      </c>
      <c r="H6019" s="114" t="s">
        <v>6735</v>
      </c>
      <c r="I6019" s="113">
        <f>'23'!E67</f>
        <v>0</v>
      </c>
    </row>
    <row r="6020" spans="2:9" ht="12.75">
      <c r="B6020" s="114" t="str">
        <f>INDEX(SUM!D:D,MATCH(SUM!$F$3,SUM!B:B,0),0)</f>
        <v>P085</v>
      </c>
      <c r="E6020" s="116">
        <v>2020</v>
      </c>
      <c r="F6020" s="112" t="s">
        <v>12185</v>
      </c>
      <c r="G6020" s="117" t="s">
        <v>15965</v>
      </c>
      <c r="H6020" s="114" t="s">
        <v>6735</v>
      </c>
      <c r="I6020" s="113">
        <f>'23'!E68</f>
        <v>0</v>
      </c>
    </row>
    <row r="6021" spans="2:9" ht="12.75">
      <c r="B6021" s="114" t="str">
        <f>INDEX(SUM!D:D,MATCH(SUM!$F$3,SUM!B:B,0),0)</f>
        <v>P085</v>
      </c>
      <c r="E6021" s="116">
        <v>2020</v>
      </c>
      <c r="F6021" s="112" t="s">
        <v>12186</v>
      </c>
      <c r="G6021" s="117" t="s">
        <v>15966</v>
      </c>
      <c r="H6021" s="114" t="s">
        <v>6735</v>
      </c>
      <c r="I6021" s="113">
        <f>'23'!E69</f>
        <v>0</v>
      </c>
    </row>
    <row r="6022" spans="2:9" ht="12.75">
      <c r="B6022" s="114" t="str">
        <f>INDEX(SUM!D:D,MATCH(SUM!$F$3,SUM!B:B,0),0)</f>
        <v>P085</v>
      </c>
      <c r="E6022" s="116">
        <v>2020</v>
      </c>
      <c r="F6022" s="112" t="s">
        <v>12187</v>
      </c>
      <c r="G6022" s="117" t="s">
        <v>15967</v>
      </c>
      <c r="H6022" s="114" t="s">
        <v>6735</v>
      </c>
      <c r="I6022" s="113">
        <f>'23'!E70</f>
        <v>0</v>
      </c>
    </row>
    <row r="6023" spans="2:9" ht="12.75">
      <c r="B6023" s="114" t="str">
        <f>INDEX(SUM!D:D,MATCH(SUM!$F$3,SUM!B:B,0),0)</f>
        <v>P085</v>
      </c>
      <c r="E6023" s="116">
        <v>2020</v>
      </c>
      <c r="F6023" s="112" t="s">
        <v>12188</v>
      </c>
      <c r="G6023" s="117" t="s">
        <v>15968</v>
      </c>
      <c r="H6023" s="114" t="s">
        <v>6735</v>
      </c>
      <c r="I6023" s="113">
        <f>'23'!E71</f>
        <v>0</v>
      </c>
    </row>
    <row r="6024" spans="2:9" ht="12.75">
      <c r="B6024" s="114" t="str">
        <f>INDEX(SUM!D:D,MATCH(SUM!$F$3,SUM!B:B,0),0)</f>
        <v>P085</v>
      </c>
      <c r="E6024" s="116">
        <v>2020</v>
      </c>
      <c r="F6024" s="112" t="s">
        <v>12189</v>
      </c>
      <c r="G6024" s="117" t="s">
        <v>15969</v>
      </c>
      <c r="H6024" s="114" t="s">
        <v>6735</v>
      </c>
      <c r="I6024" s="113">
        <f>'23'!E72</f>
        <v>0</v>
      </c>
    </row>
    <row r="6025" spans="2:9" ht="12.75">
      <c r="B6025" s="114" t="str">
        <f>INDEX(SUM!D:D,MATCH(SUM!$F$3,SUM!B:B,0),0)</f>
        <v>P085</v>
      </c>
      <c r="E6025" s="116">
        <v>2020</v>
      </c>
      <c r="F6025" s="112" t="s">
        <v>12190</v>
      </c>
      <c r="G6025" s="117" t="s">
        <v>15970</v>
      </c>
      <c r="H6025" s="114" t="s">
        <v>6735</v>
      </c>
      <c r="I6025" s="113">
        <f>'23'!E73</f>
        <v>0</v>
      </c>
    </row>
    <row r="6026" spans="2:9" ht="12.75">
      <c r="B6026" s="114" t="str">
        <f>INDEX(SUM!D:D,MATCH(SUM!$F$3,SUM!B:B,0),0)</f>
        <v>P085</v>
      </c>
      <c r="E6026" s="116">
        <v>2020</v>
      </c>
      <c r="F6026" s="112" t="s">
        <v>12191</v>
      </c>
      <c r="G6026" s="117" t="s">
        <v>15971</v>
      </c>
      <c r="H6026" s="114" t="s">
        <v>6735</v>
      </c>
      <c r="I6026" s="113">
        <f>'23'!E74</f>
        <v>0</v>
      </c>
    </row>
    <row r="6027" spans="2:9" ht="12.75">
      <c r="B6027" s="114" t="str">
        <f>INDEX(SUM!D:D,MATCH(SUM!$F$3,SUM!B:B,0),0)</f>
        <v>P085</v>
      </c>
      <c r="E6027" s="116">
        <v>2020</v>
      </c>
      <c r="F6027" s="112" t="s">
        <v>12192</v>
      </c>
      <c r="G6027" s="117" t="s">
        <v>15972</v>
      </c>
      <c r="H6027" s="114" t="s">
        <v>6735</v>
      </c>
      <c r="I6027" s="113">
        <f>'23'!E75</f>
        <v>0</v>
      </c>
    </row>
    <row r="6028" spans="2:9" ht="12.75">
      <c r="B6028" s="114" t="str">
        <f>INDEX(SUM!D:D,MATCH(SUM!$F$3,SUM!B:B,0),0)</f>
        <v>P085</v>
      </c>
      <c r="E6028" s="116">
        <v>2020</v>
      </c>
      <c r="F6028" s="112" t="s">
        <v>12193</v>
      </c>
      <c r="G6028" s="117" t="s">
        <v>15973</v>
      </c>
      <c r="H6028" s="114" t="s">
        <v>6735</v>
      </c>
      <c r="I6028" s="113">
        <f>'23'!E76</f>
        <v>0</v>
      </c>
    </row>
    <row r="6029" spans="2:9" ht="12.75">
      <c r="B6029" s="114" t="str">
        <f>INDEX(SUM!D:D,MATCH(SUM!$F$3,SUM!B:B,0),0)</f>
        <v>P085</v>
      </c>
      <c r="E6029" s="116">
        <v>2020</v>
      </c>
      <c r="F6029" s="112" t="s">
        <v>12194</v>
      </c>
      <c r="G6029" s="117" t="s">
        <v>15974</v>
      </c>
      <c r="H6029" s="114" t="s">
        <v>6735</v>
      </c>
      <c r="I6029" s="113">
        <f>'23'!E77</f>
        <v>0</v>
      </c>
    </row>
    <row r="6030" spans="2:9" ht="12.75">
      <c r="B6030" s="114" t="str">
        <f>INDEX(SUM!D:D,MATCH(SUM!$F$3,SUM!B:B,0),0)</f>
        <v>P085</v>
      </c>
      <c r="E6030" s="116">
        <v>2020</v>
      </c>
      <c r="F6030" s="112" t="s">
        <v>12195</v>
      </c>
      <c r="G6030" s="117" t="s">
        <v>15975</v>
      </c>
      <c r="H6030" s="114" t="s">
        <v>6735</v>
      </c>
      <c r="I6030" s="113">
        <f>'23'!E78</f>
        <v>0</v>
      </c>
    </row>
    <row r="6031" spans="2:9" ht="12.75">
      <c r="B6031" s="114" t="str">
        <f>INDEX(SUM!D:D,MATCH(SUM!$F$3,SUM!B:B,0),0)</f>
        <v>P085</v>
      </c>
      <c r="E6031" s="116">
        <v>2020</v>
      </c>
      <c r="F6031" s="112" t="s">
        <v>12196</v>
      </c>
      <c r="G6031" s="117" t="s">
        <v>15976</v>
      </c>
      <c r="H6031" s="114" t="s">
        <v>6735</v>
      </c>
      <c r="I6031" s="113">
        <f>'23'!E79</f>
        <v>0</v>
      </c>
    </row>
    <row r="6032" spans="2:9" ht="12.75">
      <c r="B6032" s="114" t="str">
        <f>INDEX(SUM!D:D,MATCH(SUM!$F$3,SUM!B:B,0),0)</f>
        <v>P085</v>
      </c>
      <c r="E6032" s="116">
        <v>2020</v>
      </c>
      <c r="F6032" s="112" t="s">
        <v>12197</v>
      </c>
      <c r="G6032" s="117" t="s">
        <v>15977</v>
      </c>
      <c r="H6032" s="114" t="s">
        <v>6735</v>
      </c>
      <c r="I6032" s="113">
        <f>'23'!E80</f>
        <v>0</v>
      </c>
    </row>
    <row r="6033" spans="2:9" ht="12.75">
      <c r="B6033" s="114" t="str">
        <f>INDEX(SUM!D:D,MATCH(SUM!$F$3,SUM!B:B,0),0)</f>
        <v>P085</v>
      </c>
      <c r="E6033" s="116">
        <v>2020</v>
      </c>
      <c r="F6033" s="112" t="s">
        <v>12198</v>
      </c>
      <c r="G6033" s="117" t="s">
        <v>15978</v>
      </c>
      <c r="H6033" s="114" t="s">
        <v>6735</v>
      </c>
      <c r="I6033" s="113">
        <f>'23'!E81</f>
        <v>0</v>
      </c>
    </row>
    <row r="6034" spans="2:9" ht="12.75">
      <c r="B6034" s="114" t="str">
        <f>INDEX(SUM!D:D,MATCH(SUM!$F$3,SUM!B:B,0),0)</f>
        <v>P085</v>
      </c>
      <c r="E6034" s="116">
        <v>2020</v>
      </c>
      <c r="F6034" s="112" t="s">
        <v>12199</v>
      </c>
      <c r="G6034" s="117" t="s">
        <v>15979</v>
      </c>
      <c r="H6034" s="114" t="s">
        <v>6735</v>
      </c>
      <c r="I6034" s="113">
        <f>'23'!E82</f>
        <v>0</v>
      </c>
    </row>
    <row r="6035" spans="2:9" ht="12.75">
      <c r="B6035" s="114" t="str">
        <f>INDEX(SUM!D:D,MATCH(SUM!$F$3,SUM!B:B,0),0)</f>
        <v>P085</v>
      </c>
      <c r="E6035" s="116">
        <v>2020</v>
      </c>
      <c r="F6035" s="112" t="s">
        <v>12200</v>
      </c>
      <c r="G6035" s="117" t="s">
        <v>15980</v>
      </c>
      <c r="H6035" s="114" t="s">
        <v>6735</v>
      </c>
      <c r="I6035" s="113">
        <f>'23'!E83</f>
        <v>0</v>
      </c>
    </row>
    <row r="6036" spans="2:9" ht="12.75">
      <c r="B6036" s="114" t="str">
        <f>INDEX(SUM!D:D,MATCH(SUM!$F$3,SUM!B:B,0),0)</f>
        <v>P085</v>
      </c>
      <c r="E6036" s="116">
        <v>2020</v>
      </c>
      <c r="F6036" s="112" t="s">
        <v>12201</v>
      </c>
      <c r="G6036" s="117" t="s">
        <v>15981</v>
      </c>
      <c r="H6036" s="114" t="s">
        <v>6735</v>
      </c>
      <c r="I6036" s="113">
        <f>'23'!E84</f>
        <v>0</v>
      </c>
    </row>
    <row r="6037" spans="2:9" ht="12.75">
      <c r="B6037" s="114" t="str">
        <f>INDEX(SUM!D:D,MATCH(SUM!$F$3,SUM!B:B,0),0)</f>
        <v>P085</v>
      </c>
      <c r="E6037" s="116">
        <v>2020</v>
      </c>
      <c r="F6037" s="112" t="s">
        <v>12202</v>
      </c>
      <c r="G6037" s="117" t="s">
        <v>15982</v>
      </c>
      <c r="H6037" s="114" t="s">
        <v>6735</v>
      </c>
      <c r="I6037" s="113">
        <f>'23'!E85</f>
        <v>0</v>
      </c>
    </row>
    <row r="6038" spans="2:9" ht="12.75">
      <c r="B6038" s="114" t="str">
        <f>INDEX(SUM!D:D,MATCH(SUM!$F$3,SUM!B:B,0),0)</f>
        <v>P085</v>
      </c>
      <c r="E6038" s="116">
        <v>2020</v>
      </c>
      <c r="F6038" s="112" t="s">
        <v>12203</v>
      </c>
      <c r="G6038" s="117" t="s">
        <v>15983</v>
      </c>
      <c r="H6038" s="114" t="s">
        <v>6735</v>
      </c>
      <c r="I6038" s="113">
        <f>'23'!E86</f>
        <v>0</v>
      </c>
    </row>
    <row r="6039" spans="2:9" ht="12.75">
      <c r="B6039" s="114" t="str">
        <f>INDEX(SUM!D:D,MATCH(SUM!$F$3,SUM!B:B,0),0)</f>
        <v>P085</v>
      </c>
      <c r="E6039" s="116">
        <v>2020</v>
      </c>
      <c r="F6039" s="112" t="s">
        <v>12204</v>
      </c>
      <c r="G6039" s="117" t="s">
        <v>15984</v>
      </c>
      <c r="H6039" s="114" t="s">
        <v>6735</v>
      </c>
      <c r="I6039" s="113">
        <f>'23'!E87</f>
        <v>0</v>
      </c>
    </row>
    <row r="6040" spans="2:9" ht="12.75">
      <c r="B6040" s="114" t="str">
        <f>INDEX(SUM!D:D,MATCH(SUM!$F$3,SUM!B:B,0),0)</f>
        <v>P085</v>
      </c>
      <c r="E6040" s="116">
        <v>2020</v>
      </c>
      <c r="F6040" s="112" t="s">
        <v>12205</v>
      </c>
      <c r="G6040" s="117" t="s">
        <v>15985</v>
      </c>
      <c r="H6040" s="114" t="s">
        <v>6735</v>
      </c>
      <c r="I6040" s="113">
        <f>'23'!E88</f>
        <v>0</v>
      </c>
    </row>
    <row r="6041" spans="2:9" ht="12.75">
      <c r="B6041" s="114" t="str">
        <f>INDEX(SUM!D:D,MATCH(SUM!$F$3,SUM!B:B,0),0)</f>
        <v>P085</v>
      </c>
      <c r="E6041" s="116">
        <v>2020</v>
      </c>
      <c r="F6041" s="112" t="s">
        <v>12206</v>
      </c>
      <c r="G6041" s="117" t="s">
        <v>15986</v>
      </c>
      <c r="H6041" s="114" t="s">
        <v>6735</v>
      </c>
      <c r="I6041" s="113">
        <f>'23'!E89</f>
        <v>0</v>
      </c>
    </row>
    <row r="6042" spans="2:9" ht="12.75">
      <c r="B6042" s="114" t="str">
        <f>INDEX(SUM!D:D,MATCH(SUM!$F$3,SUM!B:B,0),0)</f>
        <v>P085</v>
      </c>
      <c r="E6042" s="116">
        <v>2020</v>
      </c>
      <c r="F6042" s="112" t="s">
        <v>12207</v>
      </c>
      <c r="G6042" s="117" t="s">
        <v>15987</v>
      </c>
      <c r="H6042" s="114" t="s">
        <v>6735</v>
      </c>
      <c r="I6042" s="113">
        <f>'23'!E90</f>
        <v>0</v>
      </c>
    </row>
    <row r="6043" spans="2:9" ht="12.75">
      <c r="B6043" s="114" t="str">
        <f>INDEX(SUM!D:D,MATCH(SUM!$F$3,SUM!B:B,0),0)</f>
        <v>P085</v>
      </c>
      <c r="E6043" s="116">
        <v>2020</v>
      </c>
      <c r="F6043" s="112" t="s">
        <v>12208</v>
      </c>
      <c r="G6043" s="117" t="s">
        <v>15988</v>
      </c>
      <c r="H6043" s="114" t="s">
        <v>6735</v>
      </c>
      <c r="I6043" s="113">
        <f>'23'!E91</f>
        <v>0</v>
      </c>
    </row>
    <row r="6044" spans="2:9" ht="12.75">
      <c r="B6044" s="114" t="str">
        <f>INDEX(SUM!D:D,MATCH(SUM!$F$3,SUM!B:B,0),0)</f>
        <v>P085</v>
      </c>
      <c r="E6044" s="116">
        <v>2020</v>
      </c>
      <c r="F6044" s="112" t="s">
        <v>12209</v>
      </c>
      <c r="G6044" s="117" t="s">
        <v>15989</v>
      </c>
      <c r="H6044" s="114" t="s">
        <v>6735</v>
      </c>
      <c r="I6044" s="113">
        <f>'23'!E92</f>
        <v>0</v>
      </c>
    </row>
    <row r="6045" spans="2:9" ht="12.75">
      <c r="B6045" s="114" t="str">
        <f>INDEX(SUM!D:D,MATCH(SUM!$F$3,SUM!B:B,0),0)</f>
        <v>P085</v>
      </c>
      <c r="E6045" s="116">
        <v>2020</v>
      </c>
      <c r="F6045" s="112" t="s">
        <v>12210</v>
      </c>
      <c r="G6045" s="117" t="s">
        <v>15990</v>
      </c>
      <c r="H6045" s="114" t="s">
        <v>6735</v>
      </c>
      <c r="I6045" s="113">
        <f>'23'!E93</f>
        <v>0</v>
      </c>
    </row>
    <row r="6046" spans="2:9" ht="12.75">
      <c r="B6046" s="114" t="str">
        <f>INDEX(SUM!D:D,MATCH(SUM!$F$3,SUM!B:B,0),0)</f>
        <v>P085</v>
      </c>
      <c r="E6046" s="116">
        <v>2020</v>
      </c>
      <c r="F6046" s="112" t="s">
        <v>12211</v>
      </c>
      <c r="G6046" s="117" t="s">
        <v>15991</v>
      </c>
      <c r="H6046" s="114" t="s">
        <v>6735</v>
      </c>
      <c r="I6046" s="113">
        <f>'23'!E94</f>
        <v>0</v>
      </c>
    </row>
    <row r="6047" spans="2:9" ht="12.75">
      <c r="B6047" s="114" t="str">
        <f>INDEX(SUM!D:D,MATCH(SUM!$F$3,SUM!B:B,0),0)</f>
        <v>P085</v>
      </c>
      <c r="E6047" s="116">
        <v>2020</v>
      </c>
      <c r="F6047" s="112" t="s">
        <v>12212</v>
      </c>
      <c r="G6047" s="117" t="s">
        <v>15992</v>
      </c>
      <c r="H6047" s="114" t="s">
        <v>6735</v>
      </c>
      <c r="I6047" s="113">
        <f>'23'!E95</f>
        <v>0</v>
      </c>
    </row>
    <row r="6048" spans="2:9" ht="12.75">
      <c r="B6048" s="114" t="str">
        <f>INDEX(SUM!D:D,MATCH(SUM!$F$3,SUM!B:B,0),0)</f>
        <v>P085</v>
      </c>
      <c r="E6048" s="116">
        <v>2020</v>
      </c>
      <c r="F6048" s="112" t="s">
        <v>12213</v>
      </c>
      <c r="G6048" s="117" t="s">
        <v>15993</v>
      </c>
      <c r="H6048" s="114" t="s">
        <v>6735</v>
      </c>
      <c r="I6048" s="113">
        <f>'23'!E96</f>
        <v>0</v>
      </c>
    </row>
    <row r="6049" spans="2:9" ht="12.75">
      <c r="B6049" s="114" t="str">
        <f>INDEX(SUM!D:D,MATCH(SUM!$F$3,SUM!B:B,0),0)</f>
        <v>P085</v>
      </c>
      <c r="E6049" s="116">
        <v>2020</v>
      </c>
      <c r="F6049" s="112" t="s">
        <v>12214</v>
      </c>
      <c r="G6049" s="117" t="s">
        <v>15994</v>
      </c>
      <c r="H6049" s="114" t="s">
        <v>6735</v>
      </c>
      <c r="I6049" s="113">
        <f>'23'!E97</f>
        <v>0</v>
      </c>
    </row>
    <row r="6050" spans="2:9" ht="12.75">
      <c r="B6050" s="114" t="str">
        <f>INDEX(SUM!D:D,MATCH(SUM!$F$3,SUM!B:B,0),0)</f>
        <v>P085</v>
      </c>
      <c r="E6050" s="116">
        <v>2020</v>
      </c>
      <c r="F6050" s="112" t="s">
        <v>12215</v>
      </c>
      <c r="G6050" s="117" t="s">
        <v>15995</v>
      </c>
      <c r="H6050" s="114" t="s">
        <v>6735</v>
      </c>
      <c r="I6050" s="113">
        <f>'23'!E98</f>
        <v>0</v>
      </c>
    </row>
    <row r="6051" spans="2:9" ht="12.75">
      <c r="B6051" s="114" t="str">
        <f>INDEX(SUM!D:D,MATCH(SUM!$F$3,SUM!B:B,0),0)</f>
        <v>P085</v>
      </c>
      <c r="E6051" s="116">
        <v>2020</v>
      </c>
      <c r="F6051" s="112" t="s">
        <v>12216</v>
      </c>
      <c r="G6051" s="117" t="s">
        <v>15996</v>
      </c>
      <c r="H6051" s="114" t="s">
        <v>6735</v>
      </c>
      <c r="I6051" s="113">
        <f>'23'!E99</f>
        <v>0</v>
      </c>
    </row>
    <row r="6052" spans="2:9" ht="12.75">
      <c r="B6052" s="114" t="str">
        <f>INDEX(SUM!D:D,MATCH(SUM!$F$3,SUM!B:B,0),0)</f>
        <v>P085</v>
      </c>
      <c r="E6052" s="116">
        <v>2020</v>
      </c>
      <c r="F6052" s="112" t="s">
        <v>12217</v>
      </c>
      <c r="G6052" s="117" t="s">
        <v>15997</v>
      </c>
      <c r="H6052" s="114" t="s">
        <v>6735</v>
      </c>
      <c r="I6052" s="113">
        <f>'23'!E100</f>
        <v>0</v>
      </c>
    </row>
    <row r="6053" spans="2:9" ht="12.75">
      <c r="B6053" s="114" t="str">
        <f>INDEX(SUM!D:D,MATCH(SUM!$F$3,SUM!B:B,0),0)</f>
        <v>P085</v>
      </c>
      <c r="E6053" s="116">
        <v>2020</v>
      </c>
      <c r="F6053" s="112" t="s">
        <v>12218</v>
      </c>
      <c r="G6053" s="117" t="s">
        <v>15998</v>
      </c>
      <c r="H6053" s="114" t="s">
        <v>6736</v>
      </c>
      <c r="I6053" s="113">
        <f>'23'!F11</f>
        <v>0</v>
      </c>
    </row>
    <row r="6054" spans="2:9" ht="12.75">
      <c r="B6054" s="114" t="str">
        <f>INDEX(SUM!D:D,MATCH(SUM!$F$3,SUM!B:B,0),0)</f>
        <v>P085</v>
      </c>
      <c r="E6054" s="116">
        <v>2020</v>
      </c>
      <c r="F6054" s="112" t="s">
        <v>12219</v>
      </c>
      <c r="G6054" s="117" t="s">
        <v>15999</v>
      </c>
      <c r="H6054" s="114" t="s">
        <v>6736</v>
      </c>
      <c r="I6054" s="113">
        <f>'23'!F12</f>
        <v>0</v>
      </c>
    </row>
    <row r="6055" spans="2:9" ht="12.75">
      <c r="B6055" s="114" t="str">
        <f>INDEX(SUM!D:D,MATCH(SUM!$F$3,SUM!B:B,0),0)</f>
        <v>P085</v>
      </c>
      <c r="E6055" s="116">
        <v>2020</v>
      </c>
      <c r="F6055" s="112" t="s">
        <v>12220</v>
      </c>
      <c r="G6055" s="117" t="s">
        <v>16000</v>
      </c>
      <c r="H6055" s="114" t="s">
        <v>6736</v>
      </c>
      <c r="I6055" s="113">
        <f>'23'!F13</f>
        <v>0</v>
      </c>
    </row>
    <row r="6056" spans="2:9" ht="12.75">
      <c r="B6056" s="114" t="str">
        <f>INDEX(SUM!D:D,MATCH(SUM!$F$3,SUM!B:B,0),0)</f>
        <v>P085</v>
      </c>
      <c r="E6056" s="116">
        <v>2020</v>
      </c>
      <c r="F6056" s="112" t="s">
        <v>12221</v>
      </c>
      <c r="G6056" s="117" t="s">
        <v>16001</v>
      </c>
      <c r="H6056" s="114" t="s">
        <v>6736</v>
      </c>
      <c r="I6056" s="113">
        <f>'23'!F14</f>
        <v>0</v>
      </c>
    </row>
    <row r="6057" spans="2:9" ht="12.75">
      <c r="B6057" s="114" t="str">
        <f>INDEX(SUM!D:D,MATCH(SUM!$F$3,SUM!B:B,0),0)</f>
        <v>P085</v>
      </c>
      <c r="E6057" s="116">
        <v>2020</v>
      </c>
      <c r="F6057" s="112" t="s">
        <v>12222</v>
      </c>
      <c r="G6057" s="117" t="s">
        <v>16002</v>
      </c>
      <c r="H6057" s="114" t="s">
        <v>6736</v>
      </c>
      <c r="I6057" s="113">
        <f>'23'!F15</f>
        <v>0</v>
      </c>
    </row>
    <row r="6058" spans="2:9" ht="12.75">
      <c r="B6058" s="114" t="str">
        <f>INDEX(SUM!D:D,MATCH(SUM!$F$3,SUM!B:B,0),0)</f>
        <v>P085</v>
      </c>
      <c r="E6058" s="116">
        <v>2020</v>
      </c>
      <c r="F6058" s="112" t="s">
        <v>12223</v>
      </c>
      <c r="G6058" s="117" t="s">
        <v>16003</v>
      </c>
      <c r="H6058" s="114" t="s">
        <v>6736</v>
      </c>
      <c r="I6058" s="113">
        <f>'23'!F16</f>
        <v>0</v>
      </c>
    </row>
    <row r="6059" spans="2:9" ht="12.75">
      <c r="B6059" s="114" t="str">
        <f>INDEX(SUM!D:D,MATCH(SUM!$F$3,SUM!B:B,0),0)</f>
        <v>P085</v>
      </c>
      <c r="E6059" s="116">
        <v>2020</v>
      </c>
      <c r="F6059" s="112" t="s">
        <v>12224</v>
      </c>
      <c r="G6059" s="117" t="s">
        <v>16004</v>
      </c>
      <c r="H6059" s="114" t="s">
        <v>6736</v>
      </c>
      <c r="I6059" s="113">
        <f>'23'!F17</f>
        <v>0</v>
      </c>
    </row>
    <row r="6060" spans="2:9" ht="12.75">
      <c r="B6060" s="114" t="str">
        <f>INDEX(SUM!D:D,MATCH(SUM!$F$3,SUM!B:B,0),0)</f>
        <v>P085</v>
      </c>
      <c r="E6060" s="116">
        <v>2020</v>
      </c>
      <c r="F6060" s="112" t="s">
        <v>12225</v>
      </c>
      <c r="G6060" s="117" t="s">
        <v>16005</v>
      </c>
      <c r="H6060" s="114" t="s">
        <v>6736</v>
      </c>
      <c r="I6060" s="113">
        <f>'23'!F18</f>
        <v>0</v>
      </c>
    </row>
    <row r="6061" spans="2:9" ht="12.75">
      <c r="B6061" s="114" t="str">
        <f>INDEX(SUM!D:D,MATCH(SUM!$F$3,SUM!B:B,0),0)</f>
        <v>P085</v>
      </c>
      <c r="E6061" s="116">
        <v>2020</v>
      </c>
      <c r="F6061" s="112" t="s">
        <v>12226</v>
      </c>
      <c r="G6061" s="117" t="s">
        <v>16006</v>
      </c>
      <c r="H6061" s="114" t="s">
        <v>6736</v>
      </c>
      <c r="I6061" s="113">
        <f>'23'!F19</f>
        <v>0</v>
      </c>
    </row>
    <row r="6062" spans="2:9" ht="12.75">
      <c r="B6062" s="114" t="str">
        <f>INDEX(SUM!D:D,MATCH(SUM!$F$3,SUM!B:B,0),0)</f>
        <v>P085</v>
      </c>
      <c r="E6062" s="116">
        <v>2020</v>
      </c>
      <c r="F6062" s="112" t="s">
        <v>12227</v>
      </c>
      <c r="G6062" s="117" t="s">
        <v>16007</v>
      </c>
      <c r="H6062" s="114" t="s">
        <v>6736</v>
      </c>
      <c r="I6062" s="113">
        <f>'23'!F20</f>
        <v>0</v>
      </c>
    </row>
    <row r="6063" spans="2:9" ht="12.75">
      <c r="B6063" s="114" t="str">
        <f>INDEX(SUM!D:D,MATCH(SUM!$F$3,SUM!B:B,0),0)</f>
        <v>P085</v>
      </c>
      <c r="E6063" s="116">
        <v>2020</v>
      </c>
      <c r="F6063" s="112" t="s">
        <v>12228</v>
      </c>
      <c r="G6063" s="117" t="s">
        <v>16008</v>
      </c>
      <c r="H6063" s="114" t="s">
        <v>6736</v>
      </c>
      <c r="I6063" s="113">
        <f>'23'!F21</f>
        <v>0</v>
      </c>
    </row>
    <row r="6064" spans="2:9" ht="12.75">
      <c r="B6064" s="114" t="str">
        <f>INDEX(SUM!D:D,MATCH(SUM!$F$3,SUM!B:B,0),0)</f>
        <v>P085</v>
      </c>
      <c r="E6064" s="116">
        <v>2020</v>
      </c>
      <c r="F6064" s="112" t="s">
        <v>12229</v>
      </c>
      <c r="G6064" s="117" t="s">
        <v>16009</v>
      </c>
      <c r="H6064" s="114" t="s">
        <v>6736</v>
      </c>
      <c r="I6064" s="113">
        <f>'23'!F22</f>
        <v>0</v>
      </c>
    </row>
    <row r="6065" spans="2:9" ht="12.75">
      <c r="B6065" s="114" t="str">
        <f>INDEX(SUM!D:D,MATCH(SUM!$F$3,SUM!B:B,0),0)</f>
        <v>P085</v>
      </c>
      <c r="E6065" s="116">
        <v>2020</v>
      </c>
      <c r="F6065" s="112" t="s">
        <v>12230</v>
      </c>
      <c r="G6065" s="117" t="s">
        <v>16010</v>
      </c>
      <c r="H6065" s="114" t="s">
        <v>6736</v>
      </c>
      <c r="I6065" s="113">
        <f>'23'!F23</f>
        <v>0</v>
      </c>
    </row>
    <row r="6066" spans="2:9" ht="12.75">
      <c r="B6066" s="114" t="str">
        <f>INDEX(SUM!D:D,MATCH(SUM!$F$3,SUM!B:B,0),0)</f>
        <v>P085</v>
      </c>
      <c r="E6066" s="116">
        <v>2020</v>
      </c>
      <c r="F6066" s="112" t="s">
        <v>12231</v>
      </c>
      <c r="G6066" s="117" t="s">
        <v>16011</v>
      </c>
      <c r="H6066" s="114" t="s">
        <v>6736</v>
      </c>
      <c r="I6066" s="113">
        <f>'23'!F24</f>
        <v>0</v>
      </c>
    </row>
    <row r="6067" spans="2:9" ht="12.75">
      <c r="B6067" s="114" t="str">
        <f>INDEX(SUM!D:D,MATCH(SUM!$F$3,SUM!B:B,0),0)</f>
        <v>P085</v>
      </c>
      <c r="E6067" s="116">
        <v>2020</v>
      </c>
      <c r="F6067" s="112" t="s">
        <v>12232</v>
      </c>
      <c r="G6067" s="117" t="s">
        <v>16012</v>
      </c>
      <c r="H6067" s="114" t="s">
        <v>6736</v>
      </c>
      <c r="I6067" s="113">
        <f>'23'!F25</f>
        <v>0</v>
      </c>
    </row>
    <row r="6068" spans="2:9" ht="12.75">
      <c r="B6068" s="114" t="str">
        <f>INDEX(SUM!D:D,MATCH(SUM!$F$3,SUM!B:B,0),0)</f>
        <v>P085</v>
      </c>
      <c r="E6068" s="116">
        <v>2020</v>
      </c>
      <c r="F6068" s="112" t="s">
        <v>12233</v>
      </c>
      <c r="G6068" s="117" t="s">
        <v>16013</v>
      </c>
      <c r="H6068" s="114" t="s">
        <v>6736</v>
      </c>
      <c r="I6068" s="113">
        <f>'23'!F26</f>
        <v>0</v>
      </c>
    </row>
    <row r="6069" spans="2:9" ht="12.75">
      <c r="B6069" s="114" t="str">
        <f>INDEX(SUM!D:D,MATCH(SUM!$F$3,SUM!B:B,0),0)</f>
        <v>P085</v>
      </c>
      <c r="E6069" s="116">
        <v>2020</v>
      </c>
      <c r="F6069" s="112" t="s">
        <v>12234</v>
      </c>
      <c r="G6069" s="117" t="s">
        <v>16014</v>
      </c>
      <c r="H6069" s="114" t="s">
        <v>6736</v>
      </c>
      <c r="I6069" s="113">
        <f>'23'!F27</f>
        <v>0</v>
      </c>
    </row>
    <row r="6070" spans="2:9" ht="12.75">
      <c r="B6070" s="114" t="str">
        <f>INDEX(SUM!D:D,MATCH(SUM!$F$3,SUM!B:B,0),0)</f>
        <v>P085</v>
      </c>
      <c r="E6070" s="116">
        <v>2020</v>
      </c>
      <c r="F6070" s="112" t="s">
        <v>12235</v>
      </c>
      <c r="G6070" s="117" t="s">
        <v>16015</v>
      </c>
      <c r="H6070" s="114" t="s">
        <v>6736</v>
      </c>
      <c r="I6070" s="113">
        <f>'23'!F28</f>
        <v>0</v>
      </c>
    </row>
    <row r="6071" spans="2:9" ht="12.75">
      <c r="B6071" s="114" t="str">
        <f>INDEX(SUM!D:D,MATCH(SUM!$F$3,SUM!B:B,0),0)</f>
        <v>P085</v>
      </c>
      <c r="E6071" s="116">
        <v>2020</v>
      </c>
      <c r="F6071" s="112" t="s">
        <v>12236</v>
      </c>
      <c r="G6071" s="117" t="s">
        <v>16016</v>
      </c>
      <c r="H6071" s="114" t="s">
        <v>6736</v>
      </c>
      <c r="I6071" s="113">
        <f>'23'!F29</f>
        <v>0</v>
      </c>
    </row>
    <row r="6072" spans="2:9" ht="12.75">
      <c r="B6072" s="114" t="str">
        <f>INDEX(SUM!D:D,MATCH(SUM!$F$3,SUM!B:B,0),0)</f>
        <v>P085</v>
      </c>
      <c r="E6072" s="116">
        <v>2020</v>
      </c>
      <c r="F6072" s="112" t="s">
        <v>12237</v>
      </c>
      <c r="G6072" s="117" t="s">
        <v>16017</v>
      </c>
      <c r="H6072" s="114" t="s">
        <v>6736</v>
      </c>
      <c r="I6072" s="113">
        <f>'23'!F30</f>
        <v>0</v>
      </c>
    </row>
    <row r="6073" spans="2:9" ht="12.75">
      <c r="B6073" s="114" t="str">
        <f>INDEX(SUM!D:D,MATCH(SUM!$F$3,SUM!B:B,0),0)</f>
        <v>P085</v>
      </c>
      <c r="E6073" s="116">
        <v>2020</v>
      </c>
      <c r="F6073" s="112" t="s">
        <v>12238</v>
      </c>
      <c r="G6073" s="117" t="s">
        <v>16018</v>
      </c>
      <c r="H6073" s="114" t="s">
        <v>6736</v>
      </c>
      <c r="I6073" s="113">
        <f>'23'!F31</f>
        <v>0</v>
      </c>
    </row>
    <row r="6074" spans="2:9" ht="12.75">
      <c r="B6074" s="114" t="str">
        <f>INDEX(SUM!D:D,MATCH(SUM!$F$3,SUM!B:B,0),0)</f>
        <v>P085</v>
      </c>
      <c r="E6074" s="116">
        <v>2020</v>
      </c>
      <c r="F6074" s="112" t="s">
        <v>12239</v>
      </c>
      <c r="G6074" s="117" t="s">
        <v>16019</v>
      </c>
      <c r="H6074" s="114" t="s">
        <v>6736</v>
      </c>
      <c r="I6074" s="113">
        <f>'23'!F32</f>
        <v>0</v>
      </c>
    </row>
    <row r="6075" spans="2:9" ht="12.75">
      <c r="B6075" s="114" t="str">
        <f>INDEX(SUM!D:D,MATCH(SUM!$F$3,SUM!B:B,0),0)</f>
        <v>P085</v>
      </c>
      <c r="E6075" s="116">
        <v>2020</v>
      </c>
      <c r="F6075" s="112" t="s">
        <v>12240</v>
      </c>
      <c r="G6075" s="117" t="s">
        <v>16020</v>
      </c>
      <c r="H6075" s="114" t="s">
        <v>6736</v>
      </c>
      <c r="I6075" s="113">
        <f>'23'!F33</f>
        <v>0</v>
      </c>
    </row>
    <row r="6076" spans="2:9" ht="12.75">
      <c r="B6076" s="114" t="str">
        <f>INDEX(SUM!D:D,MATCH(SUM!$F$3,SUM!B:B,0),0)</f>
        <v>P085</v>
      </c>
      <c r="E6076" s="116">
        <v>2020</v>
      </c>
      <c r="F6076" s="112" t="s">
        <v>12241</v>
      </c>
      <c r="G6076" s="117" t="s">
        <v>16021</v>
      </c>
      <c r="H6076" s="114" t="s">
        <v>6736</v>
      </c>
      <c r="I6076" s="113">
        <f>'23'!F34</f>
        <v>0</v>
      </c>
    </row>
    <row r="6077" spans="2:9" ht="12.75">
      <c r="B6077" s="114" t="str">
        <f>INDEX(SUM!D:D,MATCH(SUM!$F$3,SUM!B:B,0),0)</f>
        <v>P085</v>
      </c>
      <c r="E6077" s="116">
        <v>2020</v>
      </c>
      <c r="F6077" s="112" t="s">
        <v>12242</v>
      </c>
      <c r="G6077" s="117" t="s">
        <v>16022</v>
      </c>
      <c r="H6077" s="114" t="s">
        <v>6736</v>
      </c>
      <c r="I6077" s="113">
        <f>'23'!F35</f>
        <v>0</v>
      </c>
    </row>
    <row r="6078" spans="2:9" ht="12.75">
      <c r="B6078" s="114" t="str">
        <f>INDEX(SUM!D:D,MATCH(SUM!$F$3,SUM!B:B,0),0)</f>
        <v>P085</v>
      </c>
      <c r="E6078" s="116">
        <v>2020</v>
      </c>
      <c r="F6078" s="112" t="s">
        <v>12243</v>
      </c>
      <c r="G6078" s="117" t="s">
        <v>16023</v>
      </c>
      <c r="H6078" s="114" t="s">
        <v>6736</v>
      </c>
      <c r="I6078" s="113">
        <f>'23'!F36</f>
        <v>0</v>
      </c>
    </row>
    <row r="6079" spans="2:9" ht="12.75">
      <c r="B6079" s="114" t="str">
        <f>INDEX(SUM!D:D,MATCH(SUM!$F$3,SUM!B:B,0),0)</f>
        <v>P085</v>
      </c>
      <c r="E6079" s="116">
        <v>2020</v>
      </c>
      <c r="F6079" s="112" t="s">
        <v>12244</v>
      </c>
      <c r="G6079" s="117" t="s">
        <v>16024</v>
      </c>
      <c r="H6079" s="114" t="s">
        <v>6736</v>
      </c>
      <c r="I6079" s="113">
        <f>'23'!F37</f>
        <v>0</v>
      </c>
    </row>
    <row r="6080" spans="2:9" ht="12.75">
      <c r="B6080" s="114" t="str">
        <f>INDEX(SUM!D:D,MATCH(SUM!$F$3,SUM!B:B,0),0)</f>
        <v>P085</v>
      </c>
      <c r="E6080" s="116">
        <v>2020</v>
      </c>
      <c r="F6080" s="112" t="s">
        <v>12245</v>
      </c>
      <c r="G6080" s="117" t="s">
        <v>16025</v>
      </c>
      <c r="H6080" s="114" t="s">
        <v>6736</v>
      </c>
      <c r="I6080" s="113">
        <f>'23'!F38</f>
        <v>0</v>
      </c>
    </row>
    <row r="6081" spans="2:9" ht="12.75">
      <c r="B6081" s="114" t="str">
        <f>INDEX(SUM!D:D,MATCH(SUM!$F$3,SUM!B:B,0),0)</f>
        <v>P085</v>
      </c>
      <c r="E6081" s="116">
        <v>2020</v>
      </c>
      <c r="F6081" s="112" t="s">
        <v>12246</v>
      </c>
      <c r="G6081" s="117" t="s">
        <v>16026</v>
      </c>
      <c r="H6081" s="114" t="s">
        <v>6736</v>
      </c>
      <c r="I6081" s="113">
        <f>'23'!F39</f>
        <v>0</v>
      </c>
    </row>
    <row r="6082" spans="2:9" ht="12.75">
      <c r="B6082" s="114" t="str">
        <f>INDEX(SUM!D:D,MATCH(SUM!$F$3,SUM!B:B,0),0)</f>
        <v>P085</v>
      </c>
      <c r="E6082" s="116">
        <v>2020</v>
      </c>
      <c r="F6082" s="112" t="s">
        <v>12247</v>
      </c>
      <c r="G6082" s="117" t="s">
        <v>16027</v>
      </c>
      <c r="H6082" s="114" t="s">
        <v>6736</v>
      </c>
      <c r="I6082" s="113">
        <f>'23'!F40</f>
        <v>0</v>
      </c>
    </row>
    <row r="6083" spans="2:9" ht="12.75">
      <c r="B6083" s="114" t="str">
        <f>INDEX(SUM!D:D,MATCH(SUM!$F$3,SUM!B:B,0),0)</f>
        <v>P085</v>
      </c>
      <c r="E6083" s="116">
        <v>2020</v>
      </c>
      <c r="F6083" s="112" t="s">
        <v>12248</v>
      </c>
      <c r="G6083" s="117" t="s">
        <v>16028</v>
      </c>
      <c r="H6083" s="114" t="s">
        <v>6736</v>
      </c>
      <c r="I6083" s="113">
        <f>'23'!F41</f>
        <v>0</v>
      </c>
    </row>
    <row r="6084" spans="2:9" ht="12.75">
      <c r="B6084" s="114" t="str">
        <f>INDEX(SUM!D:D,MATCH(SUM!$F$3,SUM!B:B,0),0)</f>
        <v>P085</v>
      </c>
      <c r="E6084" s="116">
        <v>2020</v>
      </c>
      <c r="F6084" s="112" t="s">
        <v>12249</v>
      </c>
      <c r="G6084" s="117" t="s">
        <v>16029</v>
      </c>
      <c r="H6084" s="114" t="s">
        <v>6736</v>
      </c>
      <c r="I6084" s="113">
        <f>'23'!F42</f>
        <v>0</v>
      </c>
    </row>
    <row r="6085" spans="2:9" ht="12.75">
      <c r="B6085" s="114" t="str">
        <f>INDEX(SUM!D:D,MATCH(SUM!$F$3,SUM!B:B,0),0)</f>
        <v>P085</v>
      </c>
      <c r="E6085" s="116">
        <v>2020</v>
      </c>
      <c r="F6085" s="112" t="s">
        <v>12250</v>
      </c>
      <c r="G6085" s="117" t="s">
        <v>16030</v>
      </c>
      <c r="H6085" s="114" t="s">
        <v>6736</v>
      </c>
      <c r="I6085" s="113">
        <f>'23'!F43</f>
        <v>0</v>
      </c>
    </row>
    <row r="6086" spans="2:9" ht="12.75">
      <c r="B6086" s="114" t="str">
        <f>INDEX(SUM!D:D,MATCH(SUM!$F$3,SUM!B:B,0),0)</f>
        <v>P085</v>
      </c>
      <c r="E6086" s="116">
        <v>2020</v>
      </c>
      <c r="F6086" s="112" t="s">
        <v>12251</v>
      </c>
      <c r="G6086" s="117" t="s">
        <v>16031</v>
      </c>
      <c r="H6086" s="114" t="s">
        <v>6736</v>
      </c>
      <c r="I6086" s="113">
        <f>'23'!F44</f>
        <v>0</v>
      </c>
    </row>
    <row r="6087" spans="2:9" ht="12.75">
      <c r="B6087" s="114" t="str">
        <f>INDEX(SUM!D:D,MATCH(SUM!$F$3,SUM!B:B,0),0)</f>
        <v>P085</v>
      </c>
      <c r="E6087" s="116">
        <v>2020</v>
      </c>
      <c r="F6087" s="112" t="s">
        <v>12252</v>
      </c>
      <c r="G6087" s="117" t="s">
        <v>16032</v>
      </c>
      <c r="H6087" s="114" t="s">
        <v>6736</v>
      </c>
      <c r="I6087" s="113">
        <f>'23'!F45</f>
        <v>0</v>
      </c>
    </row>
    <row r="6088" spans="2:9" ht="12.75">
      <c r="B6088" s="114" t="str">
        <f>INDEX(SUM!D:D,MATCH(SUM!$F$3,SUM!B:B,0),0)</f>
        <v>P085</v>
      </c>
      <c r="E6088" s="116">
        <v>2020</v>
      </c>
      <c r="F6088" s="112" t="s">
        <v>12253</v>
      </c>
      <c r="G6088" s="117" t="s">
        <v>16033</v>
      </c>
      <c r="H6088" s="114" t="s">
        <v>6736</v>
      </c>
      <c r="I6088" s="113">
        <f>'23'!F46</f>
        <v>0</v>
      </c>
    </row>
    <row r="6089" spans="2:9" ht="12.75">
      <c r="B6089" s="114" t="str">
        <f>INDEX(SUM!D:D,MATCH(SUM!$F$3,SUM!B:B,0),0)</f>
        <v>P085</v>
      </c>
      <c r="E6089" s="116">
        <v>2020</v>
      </c>
      <c r="F6089" s="112" t="s">
        <v>12254</v>
      </c>
      <c r="G6089" s="117" t="s">
        <v>16034</v>
      </c>
      <c r="H6089" s="114" t="s">
        <v>6736</v>
      </c>
      <c r="I6089" s="113">
        <f>'23'!F47</f>
        <v>0</v>
      </c>
    </row>
    <row r="6090" spans="2:9" ht="12.75">
      <c r="B6090" s="114" t="str">
        <f>INDEX(SUM!D:D,MATCH(SUM!$F$3,SUM!B:B,0),0)</f>
        <v>P085</v>
      </c>
      <c r="E6090" s="116">
        <v>2020</v>
      </c>
      <c r="F6090" s="112" t="s">
        <v>12255</v>
      </c>
      <c r="G6090" s="117" t="s">
        <v>16035</v>
      </c>
      <c r="H6090" s="114" t="s">
        <v>6736</v>
      </c>
      <c r="I6090" s="113">
        <f>'23'!F48</f>
        <v>0</v>
      </c>
    </row>
    <row r="6091" spans="2:9" ht="12.75">
      <c r="B6091" s="114" t="str">
        <f>INDEX(SUM!D:D,MATCH(SUM!$F$3,SUM!B:B,0),0)</f>
        <v>P085</v>
      </c>
      <c r="E6091" s="116">
        <v>2020</v>
      </c>
      <c r="F6091" s="112" t="s">
        <v>12256</v>
      </c>
      <c r="G6091" s="117" t="s">
        <v>16036</v>
      </c>
      <c r="H6091" s="114" t="s">
        <v>6736</v>
      </c>
      <c r="I6091" s="113">
        <f>'23'!F49</f>
        <v>0</v>
      </c>
    </row>
    <row r="6092" spans="2:9" ht="12.75">
      <c r="B6092" s="114" t="str">
        <f>INDEX(SUM!D:D,MATCH(SUM!$F$3,SUM!B:B,0),0)</f>
        <v>P085</v>
      </c>
      <c r="E6092" s="116">
        <v>2020</v>
      </c>
      <c r="F6092" s="112" t="s">
        <v>12257</v>
      </c>
      <c r="G6092" s="117" t="s">
        <v>16037</v>
      </c>
      <c r="H6092" s="114" t="s">
        <v>6736</v>
      </c>
      <c r="I6092" s="113">
        <f>'23'!F50</f>
        <v>0</v>
      </c>
    </row>
    <row r="6093" spans="2:9" ht="12.75">
      <c r="B6093" s="114" t="str">
        <f>INDEX(SUM!D:D,MATCH(SUM!$F$3,SUM!B:B,0),0)</f>
        <v>P085</v>
      </c>
      <c r="E6093" s="116">
        <v>2020</v>
      </c>
      <c r="F6093" s="112" t="s">
        <v>12258</v>
      </c>
      <c r="G6093" s="117" t="s">
        <v>16038</v>
      </c>
      <c r="H6093" s="114" t="s">
        <v>6736</v>
      </c>
      <c r="I6093" s="113">
        <f>'23'!F51</f>
        <v>0</v>
      </c>
    </row>
    <row r="6094" spans="2:9" ht="12.75">
      <c r="B6094" s="114" t="str">
        <f>INDEX(SUM!D:D,MATCH(SUM!$F$3,SUM!B:B,0),0)</f>
        <v>P085</v>
      </c>
      <c r="E6094" s="116">
        <v>2020</v>
      </c>
      <c r="F6094" s="112" t="s">
        <v>12259</v>
      </c>
      <c r="G6094" s="117" t="s">
        <v>16039</v>
      </c>
      <c r="H6094" s="114" t="s">
        <v>6736</v>
      </c>
      <c r="I6094" s="113">
        <f>'23'!F52</f>
        <v>0</v>
      </c>
    </row>
    <row r="6095" spans="2:9" ht="12.75">
      <c r="B6095" s="114" t="str">
        <f>INDEX(SUM!D:D,MATCH(SUM!$F$3,SUM!B:B,0),0)</f>
        <v>P085</v>
      </c>
      <c r="E6095" s="116">
        <v>2020</v>
      </c>
      <c r="F6095" s="112" t="s">
        <v>12260</v>
      </c>
      <c r="G6095" s="117" t="s">
        <v>16040</v>
      </c>
      <c r="H6095" s="114" t="s">
        <v>6736</v>
      </c>
      <c r="I6095" s="113">
        <f>'23'!F53</f>
        <v>0</v>
      </c>
    </row>
    <row r="6096" spans="2:9" ht="12.75">
      <c r="B6096" s="114" t="str">
        <f>INDEX(SUM!D:D,MATCH(SUM!$F$3,SUM!B:B,0),0)</f>
        <v>P085</v>
      </c>
      <c r="E6096" s="116">
        <v>2020</v>
      </c>
      <c r="F6096" s="112" t="s">
        <v>12261</v>
      </c>
      <c r="G6096" s="117" t="s">
        <v>16041</v>
      </c>
      <c r="H6096" s="114" t="s">
        <v>6736</v>
      </c>
      <c r="I6096" s="113">
        <f>'23'!F54</f>
        <v>0</v>
      </c>
    </row>
    <row r="6097" spans="2:9" ht="12.75">
      <c r="B6097" s="114" t="str">
        <f>INDEX(SUM!D:D,MATCH(SUM!$F$3,SUM!B:B,0),0)</f>
        <v>P085</v>
      </c>
      <c r="E6097" s="116">
        <v>2020</v>
      </c>
      <c r="F6097" s="112" t="s">
        <v>12262</v>
      </c>
      <c r="G6097" s="117" t="s">
        <v>16042</v>
      </c>
      <c r="H6097" s="114" t="s">
        <v>6736</v>
      </c>
      <c r="I6097" s="113">
        <f>'23'!F55</f>
        <v>0</v>
      </c>
    </row>
    <row r="6098" spans="2:9" ht="12.75">
      <c r="B6098" s="114" t="str">
        <f>INDEX(SUM!D:D,MATCH(SUM!$F$3,SUM!B:B,0),0)</f>
        <v>P085</v>
      </c>
      <c r="E6098" s="116">
        <v>2020</v>
      </c>
      <c r="F6098" s="112" t="s">
        <v>12263</v>
      </c>
      <c r="G6098" s="117" t="s">
        <v>16043</v>
      </c>
      <c r="H6098" s="114" t="s">
        <v>6736</v>
      </c>
      <c r="I6098" s="113">
        <f>'23'!F56</f>
        <v>0</v>
      </c>
    </row>
    <row r="6099" spans="2:9" ht="12.75">
      <c r="B6099" s="114" t="str">
        <f>INDEX(SUM!D:D,MATCH(SUM!$F$3,SUM!B:B,0),0)</f>
        <v>P085</v>
      </c>
      <c r="E6099" s="116">
        <v>2020</v>
      </c>
      <c r="F6099" s="112" t="s">
        <v>12264</v>
      </c>
      <c r="G6099" s="117" t="s">
        <v>16044</v>
      </c>
      <c r="H6099" s="114" t="s">
        <v>6736</v>
      </c>
      <c r="I6099" s="113">
        <f>'23'!F57</f>
        <v>0</v>
      </c>
    </row>
    <row r="6100" spans="2:9" ht="12.75">
      <c r="B6100" s="114" t="str">
        <f>INDEX(SUM!D:D,MATCH(SUM!$F$3,SUM!B:B,0),0)</f>
        <v>P085</v>
      </c>
      <c r="E6100" s="116">
        <v>2020</v>
      </c>
      <c r="F6100" s="112" t="s">
        <v>12265</v>
      </c>
      <c r="G6100" s="117" t="s">
        <v>16045</v>
      </c>
      <c r="H6100" s="114" t="s">
        <v>6736</v>
      </c>
      <c r="I6100" s="113">
        <f>'23'!F58</f>
        <v>0</v>
      </c>
    </row>
    <row r="6101" spans="2:9" ht="12.75">
      <c r="B6101" s="114" t="str">
        <f>INDEX(SUM!D:D,MATCH(SUM!$F$3,SUM!B:B,0),0)</f>
        <v>P085</v>
      </c>
      <c r="E6101" s="116">
        <v>2020</v>
      </c>
      <c r="F6101" s="112" t="s">
        <v>12266</v>
      </c>
      <c r="G6101" s="117" t="s">
        <v>16046</v>
      </c>
      <c r="H6101" s="114" t="s">
        <v>6736</v>
      </c>
      <c r="I6101" s="113">
        <f>'23'!F59</f>
        <v>0</v>
      </c>
    </row>
    <row r="6102" spans="2:9" ht="12.75">
      <c r="B6102" s="114" t="str">
        <f>INDEX(SUM!D:D,MATCH(SUM!$F$3,SUM!B:B,0),0)</f>
        <v>P085</v>
      </c>
      <c r="E6102" s="116">
        <v>2020</v>
      </c>
      <c r="F6102" s="112" t="s">
        <v>12267</v>
      </c>
      <c r="G6102" s="117" t="s">
        <v>16047</v>
      </c>
      <c r="H6102" s="114" t="s">
        <v>6736</v>
      </c>
      <c r="I6102" s="113">
        <f>'23'!F60</f>
        <v>0</v>
      </c>
    </row>
    <row r="6103" spans="2:9" ht="12.75">
      <c r="B6103" s="114" t="str">
        <f>INDEX(SUM!D:D,MATCH(SUM!$F$3,SUM!B:B,0),0)</f>
        <v>P085</v>
      </c>
      <c r="E6103" s="116">
        <v>2020</v>
      </c>
      <c r="F6103" s="112" t="s">
        <v>12268</v>
      </c>
      <c r="G6103" s="117" t="s">
        <v>16048</v>
      </c>
      <c r="H6103" s="114" t="s">
        <v>6736</v>
      </c>
      <c r="I6103" s="113">
        <f>'23'!F61</f>
        <v>0</v>
      </c>
    </row>
    <row r="6104" spans="2:9" ht="12.75">
      <c r="B6104" s="114" t="str">
        <f>INDEX(SUM!D:D,MATCH(SUM!$F$3,SUM!B:B,0),0)</f>
        <v>P085</v>
      </c>
      <c r="E6104" s="116">
        <v>2020</v>
      </c>
      <c r="F6104" s="112" t="s">
        <v>12269</v>
      </c>
      <c r="G6104" s="117" t="s">
        <v>16049</v>
      </c>
      <c r="H6104" s="114" t="s">
        <v>6736</v>
      </c>
      <c r="I6104" s="113">
        <f>'23'!F62</f>
        <v>0</v>
      </c>
    </row>
    <row r="6105" spans="2:9" ht="12.75">
      <c r="B6105" s="114" t="str">
        <f>INDEX(SUM!D:D,MATCH(SUM!$F$3,SUM!B:B,0),0)</f>
        <v>P085</v>
      </c>
      <c r="E6105" s="116">
        <v>2020</v>
      </c>
      <c r="F6105" s="112" t="s">
        <v>12270</v>
      </c>
      <c r="G6105" s="117" t="s">
        <v>16050</v>
      </c>
      <c r="H6105" s="114" t="s">
        <v>6736</v>
      </c>
      <c r="I6105" s="113">
        <f>'23'!F63</f>
        <v>0</v>
      </c>
    </row>
    <row r="6106" spans="2:9" ht="12.75">
      <c r="B6106" s="114" t="str">
        <f>INDEX(SUM!D:D,MATCH(SUM!$F$3,SUM!B:B,0),0)</f>
        <v>P085</v>
      </c>
      <c r="E6106" s="116">
        <v>2020</v>
      </c>
      <c r="F6106" s="112" t="s">
        <v>12271</v>
      </c>
      <c r="G6106" s="117" t="s">
        <v>16051</v>
      </c>
      <c r="H6106" s="114" t="s">
        <v>6736</v>
      </c>
      <c r="I6106" s="113">
        <f>'23'!F64</f>
        <v>0</v>
      </c>
    </row>
    <row r="6107" spans="2:9" ht="12.75">
      <c r="B6107" s="114" t="str">
        <f>INDEX(SUM!D:D,MATCH(SUM!$F$3,SUM!B:B,0),0)</f>
        <v>P085</v>
      </c>
      <c r="E6107" s="116">
        <v>2020</v>
      </c>
      <c r="F6107" s="112" t="s">
        <v>12272</v>
      </c>
      <c r="G6107" s="117" t="s">
        <v>16052</v>
      </c>
      <c r="H6107" s="114" t="s">
        <v>6736</v>
      </c>
      <c r="I6107" s="113">
        <f>'23'!F65</f>
        <v>0</v>
      </c>
    </row>
    <row r="6108" spans="2:9" ht="12.75">
      <c r="B6108" s="114" t="str">
        <f>INDEX(SUM!D:D,MATCH(SUM!$F$3,SUM!B:B,0),0)</f>
        <v>P085</v>
      </c>
      <c r="E6108" s="116">
        <v>2020</v>
      </c>
      <c r="F6108" s="112" t="s">
        <v>12273</v>
      </c>
      <c r="G6108" s="117" t="s">
        <v>16053</v>
      </c>
      <c r="H6108" s="114" t="s">
        <v>6736</v>
      </c>
      <c r="I6108" s="113">
        <f>'23'!F66</f>
        <v>0</v>
      </c>
    </row>
    <row r="6109" spans="2:9" ht="12.75">
      <c r="B6109" s="114" t="str">
        <f>INDEX(SUM!D:D,MATCH(SUM!$F$3,SUM!B:B,0),0)</f>
        <v>P085</v>
      </c>
      <c r="E6109" s="116">
        <v>2020</v>
      </c>
      <c r="F6109" s="112" t="s">
        <v>12274</v>
      </c>
      <c r="G6109" s="117" t="s">
        <v>16054</v>
      </c>
      <c r="H6109" s="114" t="s">
        <v>6736</v>
      </c>
      <c r="I6109" s="113">
        <f>'23'!F67</f>
        <v>0</v>
      </c>
    </row>
    <row r="6110" spans="2:9" ht="12.75">
      <c r="B6110" s="114" t="str">
        <f>INDEX(SUM!D:D,MATCH(SUM!$F$3,SUM!B:B,0),0)</f>
        <v>P085</v>
      </c>
      <c r="E6110" s="116">
        <v>2020</v>
      </c>
      <c r="F6110" s="112" t="s">
        <v>12275</v>
      </c>
      <c r="G6110" s="117" t="s">
        <v>16055</v>
      </c>
      <c r="H6110" s="114" t="s">
        <v>6736</v>
      </c>
      <c r="I6110" s="113">
        <f>'23'!F68</f>
        <v>0</v>
      </c>
    </row>
    <row r="6111" spans="2:9" ht="12.75">
      <c r="B6111" s="114" t="str">
        <f>INDEX(SUM!D:D,MATCH(SUM!$F$3,SUM!B:B,0),0)</f>
        <v>P085</v>
      </c>
      <c r="E6111" s="116">
        <v>2020</v>
      </c>
      <c r="F6111" s="112" t="s">
        <v>12276</v>
      </c>
      <c r="G6111" s="117" t="s">
        <v>16056</v>
      </c>
      <c r="H6111" s="114" t="s">
        <v>6736</v>
      </c>
      <c r="I6111" s="113">
        <f>'23'!F69</f>
        <v>0</v>
      </c>
    </row>
    <row r="6112" spans="2:9" ht="12.75">
      <c r="B6112" s="114" t="str">
        <f>INDEX(SUM!D:D,MATCH(SUM!$F$3,SUM!B:B,0),0)</f>
        <v>P085</v>
      </c>
      <c r="E6112" s="116">
        <v>2020</v>
      </c>
      <c r="F6112" s="112" t="s">
        <v>12277</v>
      </c>
      <c r="G6112" s="117" t="s">
        <v>16057</v>
      </c>
      <c r="H6112" s="114" t="s">
        <v>6736</v>
      </c>
      <c r="I6112" s="113">
        <f>'23'!F70</f>
        <v>0</v>
      </c>
    </row>
    <row r="6113" spans="2:9" ht="12.75">
      <c r="B6113" s="114" t="str">
        <f>INDEX(SUM!D:D,MATCH(SUM!$F$3,SUM!B:B,0),0)</f>
        <v>P085</v>
      </c>
      <c r="E6113" s="116">
        <v>2020</v>
      </c>
      <c r="F6113" s="112" t="s">
        <v>12278</v>
      </c>
      <c r="G6113" s="117" t="s">
        <v>16058</v>
      </c>
      <c r="H6113" s="114" t="s">
        <v>6736</v>
      </c>
      <c r="I6113" s="113">
        <f>'23'!F71</f>
        <v>0</v>
      </c>
    </row>
    <row r="6114" spans="2:9" ht="12.75">
      <c r="B6114" s="114" t="str">
        <f>INDEX(SUM!D:D,MATCH(SUM!$F$3,SUM!B:B,0),0)</f>
        <v>P085</v>
      </c>
      <c r="E6114" s="116">
        <v>2020</v>
      </c>
      <c r="F6114" s="112" t="s">
        <v>12279</v>
      </c>
      <c r="G6114" s="117" t="s">
        <v>16059</v>
      </c>
      <c r="H6114" s="114" t="s">
        <v>6736</v>
      </c>
      <c r="I6114" s="113">
        <f>'23'!F72</f>
        <v>0</v>
      </c>
    </row>
    <row r="6115" spans="2:9" ht="12.75">
      <c r="B6115" s="114" t="str">
        <f>INDEX(SUM!D:D,MATCH(SUM!$F$3,SUM!B:B,0),0)</f>
        <v>P085</v>
      </c>
      <c r="E6115" s="116">
        <v>2020</v>
      </c>
      <c r="F6115" s="112" t="s">
        <v>12280</v>
      </c>
      <c r="G6115" s="117" t="s">
        <v>16060</v>
      </c>
      <c r="H6115" s="114" t="s">
        <v>6736</v>
      </c>
      <c r="I6115" s="113">
        <f>'23'!F73</f>
        <v>0</v>
      </c>
    </row>
    <row r="6116" spans="2:9" ht="12.75">
      <c r="B6116" s="114" t="str">
        <f>INDEX(SUM!D:D,MATCH(SUM!$F$3,SUM!B:B,0),0)</f>
        <v>P085</v>
      </c>
      <c r="E6116" s="116">
        <v>2020</v>
      </c>
      <c r="F6116" s="112" t="s">
        <v>12281</v>
      </c>
      <c r="G6116" s="117" t="s">
        <v>16061</v>
      </c>
      <c r="H6116" s="114" t="s">
        <v>6736</v>
      </c>
      <c r="I6116" s="113">
        <f>'23'!F74</f>
        <v>0</v>
      </c>
    </row>
    <row r="6117" spans="2:9" ht="12.75">
      <c r="B6117" s="114" t="str">
        <f>INDEX(SUM!D:D,MATCH(SUM!$F$3,SUM!B:B,0),0)</f>
        <v>P085</v>
      </c>
      <c r="E6117" s="116">
        <v>2020</v>
      </c>
      <c r="F6117" s="112" t="s">
        <v>12282</v>
      </c>
      <c r="G6117" s="117" t="s">
        <v>16062</v>
      </c>
      <c r="H6117" s="114" t="s">
        <v>6736</v>
      </c>
      <c r="I6117" s="113">
        <f>'23'!F75</f>
        <v>0</v>
      </c>
    </row>
    <row r="6118" spans="2:9" ht="12.75">
      <c r="B6118" s="114" t="str">
        <f>INDEX(SUM!D:D,MATCH(SUM!$F$3,SUM!B:B,0),0)</f>
        <v>P085</v>
      </c>
      <c r="E6118" s="116">
        <v>2020</v>
      </c>
      <c r="F6118" s="112" t="s">
        <v>12283</v>
      </c>
      <c r="G6118" s="117" t="s">
        <v>16063</v>
      </c>
      <c r="H6118" s="114" t="s">
        <v>6736</v>
      </c>
      <c r="I6118" s="113">
        <f>'23'!F76</f>
        <v>0</v>
      </c>
    </row>
    <row r="6119" spans="2:9" ht="12.75">
      <c r="B6119" s="114" t="str">
        <f>INDEX(SUM!D:D,MATCH(SUM!$F$3,SUM!B:B,0),0)</f>
        <v>P085</v>
      </c>
      <c r="E6119" s="116">
        <v>2020</v>
      </c>
      <c r="F6119" s="112" t="s">
        <v>12284</v>
      </c>
      <c r="G6119" s="117" t="s">
        <v>16064</v>
      </c>
      <c r="H6119" s="114" t="s">
        <v>6736</v>
      </c>
      <c r="I6119" s="113">
        <f>'23'!F77</f>
        <v>0</v>
      </c>
    </row>
    <row r="6120" spans="2:9" ht="12.75">
      <c r="B6120" s="114" t="str">
        <f>INDEX(SUM!D:D,MATCH(SUM!$F$3,SUM!B:B,0),0)</f>
        <v>P085</v>
      </c>
      <c r="E6120" s="116">
        <v>2020</v>
      </c>
      <c r="F6120" s="112" t="s">
        <v>12285</v>
      </c>
      <c r="G6120" s="117" t="s">
        <v>16065</v>
      </c>
      <c r="H6120" s="114" t="s">
        <v>6736</v>
      </c>
      <c r="I6120" s="113">
        <f>'23'!F78</f>
        <v>0</v>
      </c>
    </row>
    <row r="6121" spans="2:9" ht="12.75">
      <c r="B6121" s="114" t="str">
        <f>INDEX(SUM!D:D,MATCH(SUM!$F$3,SUM!B:B,0),0)</f>
        <v>P085</v>
      </c>
      <c r="E6121" s="116">
        <v>2020</v>
      </c>
      <c r="F6121" s="112" t="s">
        <v>12286</v>
      </c>
      <c r="G6121" s="117" t="s">
        <v>16066</v>
      </c>
      <c r="H6121" s="114" t="s">
        <v>6736</v>
      </c>
      <c r="I6121" s="113">
        <f>'23'!F79</f>
        <v>0</v>
      </c>
    </row>
    <row r="6122" spans="2:9" ht="12.75">
      <c r="B6122" s="114" t="str">
        <f>INDEX(SUM!D:D,MATCH(SUM!$F$3,SUM!B:B,0),0)</f>
        <v>P085</v>
      </c>
      <c r="E6122" s="116">
        <v>2020</v>
      </c>
      <c r="F6122" s="112" t="s">
        <v>12287</v>
      </c>
      <c r="G6122" s="117" t="s">
        <v>16067</v>
      </c>
      <c r="H6122" s="114" t="s">
        <v>6736</v>
      </c>
      <c r="I6122" s="113">
        <f>'23'!F80</f>
        <v>0</v>
      </c>
    </row>
    <row r="6123" spans="2:9" ht="12.75">
      <c r="B6123" s="114" t="str">
        <f>INDEX(SUM!D:D,MATCH(SUM!$F$3,SUM!B:B,0),0)</f>
        <v>P085</v>
      </c>
      <c r="E6123" s="116">
        <v>2020</v>
      </c>
      <c r="F6123" s="112" t="s">
        <v>12288</v>
      </c>
      <c r="G6123" s="117" t="s">
        <v>16068</v>
      </c>
      <c r="H6123" s="114" t="s">
        <v>6736</v>
      </c>
      <c r="I6123" s="113">
        <f>'23'!F81</f>
        <v>0</v>
      </c>
    </row>
    <row r="6124" spans="2:9" ht="12.75">
      <c r="B6124" s="114" t="str">
        <f>INDEX(SUM!D:D,MATCH(SUM!$F$3,SUM!B:B,0),0)</f>
        <v>P085</v>
      </c>
      <c r="E6124" s="116">
        <v>2020</v>
      </c>
      <c r="F6124" s="112" t="s">
        <v>12289</v>
      </c>
      <c r="G6124" s="117" t="s">
        <v>16069</v>
      </c>
      <c r="H6124" s="114" t="s">
        <v>6736</v>
      </c>
      <c r="I6124" s="113">
        <f>'23'!F82</f>
        <v>0</v>
      </c>
    </row>
    <row r="6125" spans="2:9" ht="12.75">
      <c r="B6125" s="114" t="str">
        <f>INDEX(SUM!D:D,MATCH(SUM!$F$3,SUM!B:B,0),0)</f>
        <v>P085</v>
      </c>
      <c r="E6125" s="116">
        <v>2020</v>
      </c>
      <c r="F6125" s="112" t="s">
        <v>12290</v>
      </c>
      <c r="G6125" s="117" t="s">
        <v>16070</v>
      </c>
      <c r="H6125" s="114" t="s">
        <v>6736</v>
      </c>
      <c r="I6125" s="113">
        <f>'23'!F83</f>
        <v>0</v>
      </c>
    </row>
    <row r="6126" spans="2:9" ht="12.75">
      <c r="B6126" s="114" t="str">
        <f>INDEX(SUM!D:D,MATCH(SUM!$F$3,SUM!B:B,0),0)</f>
        <v>P085</v>
      </c>
      <c r="E6126" s="116">
        <v>2020</v>
      </c>
      <c r="F6126" s="112" t="s">
        <v>12291</v>
      </c>
      <c r="G6126" s="117" t="s">
        <v>16071</v>
      </c>
      <c r="H6126" s="114" t="s">
        <v>6736</v>
      </c>
      <c r="I6126" s="113">
        <f>'23'!F84</f>
        <v>0</v>
      </c>
    </row>
    <row r="6127" spans="2:9" ht="12.75">
      <c r="B6127" s="114" t="str">
        <f>INDEX(SUM!D:D,MATCH(SUM!$F$3,SUM!B:B,0),0)</f>
        <v>P085</v>
      </c>
      <c r="E6127" s="116">
        <v>2020</v>
      </c>
      <c r="F6127" s="112" t="s">
        <v>12292</v>
      </c>
      <c r="G6127" s="117" t="s">
        <v>16072</v>
      </c>
      <c r="H6127" s="114" t="s">
        <v>6736</v>
      </c>
      <c r="I6127" s="113">
        <f>'23'!F85</f>
        <v>0</v>
      </c>
    </row>
    <row r="6128" spans="2:9" ht="12.75">
      <c r="B6128" s="114" t="str">
        <f>INDEX(SUM!D:D,MATCH(SUM!$F$3,SUM!B:B,0),0)</f>
        <v>P085</v>
      </c>
      <c r="E6128" s="116">
        <v>2020</v>
      </c>
      <c r="F6128" s="112" t="s">
        <v>12293</v>
      </c>
      <c r="G6128" s="117" t="s">
        <v>16073</v>
      </c>
      <c r="H6128" s="114" t="s">
        <v>6736</v>
      </c>
      <c r="I6128" s="113">
        <f>'23'!F86</f>
        <v>0</v>
      </c>
    </row>
    <row r="6129" spans="2:9" ht="12.75">
      <c r="B6129" s="114" t="str">
        <f>INDEX(SUM!D:D,MATCH(SUM!$F$3,SUM!B:B,0),0)</f>
        <v>P085</v>
      </c>
      <c r="E6129" s="116">
        <v>2020</v>
      </c>
      <c r="F6129" s="112" t="s">
        <v>12294</v>
      </c>
      <c r="G6129" s="117" t="s">
        <v>16074</v>
      </c>
      <c r="H6129" s="114" t="s">
        <v>6736</v>
      </c>
      <c r="I6129" s="113">
        <f>'23'!F87</f>
        <v>0</v>
      </c>
    </row>
    <row r="6130" spans="2:9" ht="12.75">
      <c r="B6130" s="114" t="str">
        <f>INDEX(SUM!D:D,MATCH(SUM!$F$3,SUM!B:B,0),0)</f>
        <v>P085</v>
      </c>
      <c r="E6130" s="116">
        <v>2020</v>
      </c>
      <c r="F6130" s="112" t="s">
        <v>12295</v>
      </c>
      <c r="G6130" s="117" t="s">
        <v>16075</v>
      </c>
      <c r="H6130" s="114" t="s">
        <v>6736</v>
      </c>
      <c r="I6130" s="113">
        <f>'23'!F88</f>
        <v>0</v>
      </c>
    </row>
    <row r="6131" spans="2:9" ht="12.75">
      <c r="B6131" s="114" t="str">
        <f>INDEX(SUM!D:D,MATCH(SUM!$F$3,SUM!B:B,0),0)</f>
        <v>P085</v>
      </c>
      <c r="E6131" s="116">
        <v>2020</v>
      </c>
      <c r="F6131" s="112" t="s">
        <v>12296</v>
      </c>
      <c r="G6131" s="117" t="s">
        <v>16076</v>
      </c>
      <c r="H6131" s="114" t="s">
        <v>6736</v>
      </c>
      <c r="I6131" s="113">
        <f>'23'!F89</f>
        <v>0</v>
      </c>
    </row>
    <row r="6132" spans="2:9" ht="12.75">
      <c r="B6132" s="114" t="str">
        <f>INDEX(SUM!D:D,MATCH(SUM!$F$3,SUM!B:B,0),0)</f>
        <v>P085</v>
      </c>
      <c r="E6132" s="116">
        <v>2020</v>
      </c>
      <c r="F6132" s="112" t="s">
        <v>12297</v>
      </c>
      <c r="G6132" s="117" t="s">
        <v>16077</v>
      </c>
      <c r="H6132" s="114" t="s">
        <v>6736</v>
      </c>
      <c r="I6132" s="113">
        <f>'23'!F90</f>
        <v>0</v>
      </c>
    </row>
    <row r="6133" spans="2:9" ht="12.75">
      <c r="B6133" s="114" t="str">
        <f>INDEX(SUM!D:D,MATCH(SUM!$F$3,SUM!B:B,0),0)</f>
        <v>P085</v>
      </c>
      <c r="E6133" s="116">
        <v>2020</v>
      </c>
      <c r="F6133" s="112" t="s">
        <v>12298</v>
      </c>
      <c r="G6133" s="117" t="s">
        <v>16078</v>
      </c>
      <c r="H6133" s="114" t="s">
        <v>6736</v>
      </c>
      <c r="I6133" s="113">
        <f>'23'!F91</f>
        <v>0</v>
      </c>
    </row>
    <row r="6134" spans="2:9" ht="12.75">
      <c r="B6134" s="114" t="str">
        <f>INDEX(SUM!D:D,MATCH(SUM!$F$3,SUM!B:B,0),0)</f>
        <v>P085</v>
      </c>
      <c r="E6134" s="116">
        <v>2020</v>
      </c>
      <c r="F6134" s="112" t="s">
        <v>12299</v>
      </c>
      <c r="G6134" s="117" t="s">
        <v>16079</v>
      </c>
      <c r="H6134" s="114" t="s">
        <v>6736</v>
      </c>
      <c r="I6134" s="113">
        <f>'23'!F92</f>
        <v>0</v>
      </c>
    </row>
    <row r="6135" spans="2:9" ht="12.75">
      <c r="B6135" s="114" t="str">
        <f>INDEX(SUM!D:D,MATCH(SUM!$F$3,SUM!B:B,0),0)</f>
        <v>P085</v>
      </c>
      <c r="E6135" s="116">
        <v>2020</v>
      </c>
      <c r="F6135" s="112" t="s">
        <v>12300</v>
      </c>
      <c r="G6135" s="117" t="s">
        <v>16080</v>
      </c>
      <c r="H6135" s="114" t="s">
        <v>6736</v>
      </c>
      <c r="I6135" s="113">
        <f>'23'!F93</f>
        <v>0</v>
      </c>
    </row>
    <row r="6136" spans="2:9" ht="12.75">
      <c r="B6136" s="114" t="str">
        <f>INDEX(SUM!D:D,MATCH(SUM!$F$3,SUM!B:B,0),0)</f>
        <v>P085</v>
      </c>
      <c r="E6136" s="116">
        <v>2020</v>
      </c>
      <c r="F6136" s="112" t="s">
        <v>12301</v>
      </c>
      <c r="G6136" s="117" t="s">
        <v>16081</v>
      </c>
      <c r="H6136" s="114" t="s">
        <v>6736</v>
      </c>
      <c r="I6136" s="113">
        <f>'23'!F94</f>
        <v>0</v>
      </c>
    </row>
    <row r="6137" spans="2:9" ht="12.75">
      <c r="B6137" s="114" t="str">
        <f>INDEX(SUM!D:D,MATCH(SUM!$F$3,SUM!B:B,0),0)</f>
        <v>P085</v>
      </c>
      <c r="E6137" s="116">
        <v>2020</v>
      </c>
      <c r="F6137" s="112" t="s">
        <v>12302</v>
      </c>
      <c r="G6137" s="117" t="s">
        <v>16082</v>
      </c>
      <c r="H6137" s="114" t="s">
        <v>6736</v>
      </c>
      <c r="I6137" s="113">
        <f>'23'!F95</f>
        <v>0</v>
      </c>
    </row>
    <row r="6138" spans="2:9" ht="12.75">
      <c r="B6138" s="114" t="str">
        <f>INDEX(SUM!D:D,MATCH(SUM!$F$3,SUM!B:B,0),0)</f>
        <v>P085</v>
      </c>
      <c r="E6138" s="116">
        <v>2020</v>
      </c>
      <c r="F6138" s="112" t="s">
        <v>12303</v>
      </c>
      <c r="G6138" s="117" t="s">
        <v>16083</v>
      </c>
      <c r="H6138" s="114" t="s">
        <v>6736</v>
      </c>
      <c r="I6138" s="113">
        <f>'23'!F96</f>
        <v>0</v>
      </c>
    </row>
    <row r="6139" spans="2:9" ht="12.75">
      <c r="B6139" s="114" t="str">
        <f>INDEX(SUM!D:D,MATCH(SUM!$F$3,SUM!B:B,0),0)</f>
        <v>P085</v>
      </c>
      <c r="E6139" s="116">
        <v>2020</v>
      </c>
      <c r="F6139" s="112" t="s">
        <v>12304</v>
      </c>
      <c r="G6139" s="117" t="s">
        <v>16084</v>
      </c>
      <c r="H6139" s="114" t="s">
        <v>6736</v>
      </c>
      <c r="I6139" s="113">
        <f>'23'!F97</f>
        <v>0</v>
      </c>
    </row>
    <row r="6140" spans="2:9" ht="12.75">
      <c r="B6140" s="114" t="str">
        <f>INDEX(SUM!D:D,MATCH(SUM!$F$3,SUM!B:B,0),0)</f>
        <v>P085</v>
      </c>
      <c r="E6140" s="116">
        <v>2020</v>
      </c>
      <c r="F6140" s="112" t="s">
        <v>12305</v>
      </c>
      <c r="G6140" s="117" t="s">
        <v>16085</v>
      </c>
      <c r="H6140" s="114" t="s">
        <v>6736</v>
      </c>
      <c r="I6140" s="113">
        <f>'23'!F98</f>
        <v>0</v>
      </c>
    </row>
    <row r="6141" spans="2:9" ht="12.75">
      <c r="B6141" s="114" t="str">
        <f>INDEX(SUM!D:D,MATCH(SUM!$F$3,SUM!B:B,0),0)</f>
        <v>P085</v>
      </c>
      <c r="E6141" s="116">
        <v>2020</v>
      </c>
      <c r="F6141" s="112" t="s">
        <v>12306</v>
      </c>
      <c r="G6141" s="117" t="s">
        <v>16086</v>
      </c>
      <c r="H6141" s="114" t="s">
        <v>6736</v>
      </c>
      <c r="I6141" s="113">
        <f>'23'!F99</f>
        <v>0</v>
      </c>
    </row>
    <row r="6142" spans="2:9" ht="12.75">
      <c r="B6142" s="114" t="str">
        <f>INDEX(SUM!D:D,MATCH(SUM!$F$3,SUM!B:B,0),0)</f>
        <v>P085</v>
      </c>
      <c r="E6142" s="116">
        <v>2020</v>
      </c>
      <c r="F6142" s="112" t="s">
        <v>12307</v>
      </c>
      <c r="G6142" s="117" t="s">
        <v>16087</v>
      </c>
      <c r="H6142" s="114" t="s">
        <v>6736</v>
      </c>
      <c r="I6142" s="113">
        <f>'23'!F100</f>
        <v>0</v>
      </c>
    </row>
    <row r="6143" spans="2:9" ht="12.75">
      <c r="B6143" s="114" t="str">
        <f>INDEX(SUM!D:D,MATCH(SUM!$F$3,SUM!B:B,0),0)</f>
        <v>P085</v>
      </c>
      <c r="E6143" s="116">
        <v>2020</v>
      </c>
      <c r="F6143" s="112" t="s">
        <v>12308</v>
      </c>
      <c r="G6143" s="117" t="s">
        <v>16088</v>
      </c>
      <c r="H6143" s="114" t="s">
        <v>6737</v>
      </c>
      <c r="I6143" s="113">
        <f>'23'!G11</f>
        <v>0</v>
      </c>
    </row>
    <row r="6144" spans="2:9" ht="12.75">
      <c r="B6144" s="114" t="str">
        <f>INDEX(SUM!D:D,MATCH(SUM!$F$3,SUM!B:B,0),0)</f>
        <v>P085</v>
      </c>
      <c r="E6144" s="116">
        <v>2020</v>
      </c>
      <c r="F6144" s="112" t="s">
        <v>12309</v>
      </c>
      <c r="G6144" s="117" t="s">
        <v>16089</v>
      </c>
      <c r="H6144" s="114" t="s">
        <v>6737</v>
      </c>
      <c r="I6144" s="113">
        <f>'23'!G12</f>
        <v>0</v>
      </c>
    </row>
    <row r="6145" spans="2:9" ht="12.75">
      <c r="B6145" s="114" t="str">
        <f>INDEX(SUM!D:D,MATCH(SUM!$F$3,SUM!B:B,0),0)</f>
        <v>P085</v>
      </c>
      <c r="E6145" s="116">
        <v>2020</v>
      </c>
      <c r="F6145" s="112" t="s">
        <v>12310</v>
      </c>
      <c r="G6145" s="117" t="s">
        <v>16090</v>
      </c>
      <c r="H6145" s="114" t="s">
        <v>6737</v>
      </c>
      <c r="I6145" s="113">
        <f>'23'!G13</f>
        <v>0</v>
      </c>
    </row>
    <row r="6146" spans="2:9" ht="12.75">
      <c r="B6146" s="114" t="str">
        <f>INDEX(SUM!D:D,MATCH(SUM!$F$3,SUM!B:B,0),0)</f>
        <v>P085</v>
      </c>
      <c r="E6146" s="116">
        <v>2020</v>
      </c>
      <c r="F6146" s="112" t="s">
        <v>12311</v>
      </c>
      <c r="G6146" s="117" t="s">
        <v>16091</v>
      </c>
      <c r="H6146" s="114" t="s">
        <v>6737</v>
      </c>
      <c r="I6146" s="113">
        <f>'23'!G14</f>
        <v>0</v>
      </c>
    </row>
    <row r="6147" spans="2:9" ht="12.75">
      <c r="B6147" s="114" t="str">
        <f>INDEX(SUM!D:D,MATCH(SUM!$F$3,SUM!B:B,0),0)</f>
        <v>P085</v>
      </c>
      <c r="E6147" s="116">
        <v>2020</v>
      </c>
      <c r="F6147" s="112" t="s">
        <v>12312</v>
      </c>
      <c r="G6147" s="117" t="s">
        <v>16092</v>
      </c>
      <c r="H6147" s="114" t="s">
        <v>6737</v>
      </c>
      <c r="I6147" s="113">
        <f>'23'!G15</f>
        <v>0</v>
      </c>
    </row>
    <row r="6148" spans="2:9" ht="12.75">
      <c r="B6148" s="114" t="str">
        <f>INDEX(SUM!D:D,MATCH(SUM!$F$3,SUM!B:B,0),0)</f>
        <v>P085</v>
      </c>
      <c r="E6148" s="116">
        <v>2020</v>
      </c>
      <c r="F6148" s="112" t="s">
        <v>12313</v>
      </c>
      <c r="G6148" s="117" t="s">
        <v>16093</v>
      </c>
      <c r="H6148" s="114" t="s">
        <v>6737</v>
      </c>
      <c r="I6148" s="113">
        <f>'23'!G16</f>
        <v>0</v>
      </c>
    </row>
    <row r="6149" spans="2:9" ht="12.75">
      <c r="B6149" s="114" t="str">
        <f>INDEX(SUM!D:D,MATCH(SUM!$F$3,SUM!B:B,0),0)</f>
        <v>P085</v>
      </c>
      <c r="E6149" s="116">
        <v>2020</v>
      </c>
      <c r="F6149" s="112" t="s">
        <v>12314</v>
      </c>
      <c r="G6149" s="117" t="s">
        <v>16094</v>
      </c>
      <c r="H6149" s="114" t="s">
        <v>6737</v>
      </c>
      <c r="I6149" s="113">
        <f>'23'!G17</f>
        <v>0</v>
      </c>
    </row>
    <row r="6150" spans="2:9" ht="12.75">
      <c r="B6150" s="114" t="str">
        <f>INDEX(SUM!D:D,MATCH(SUM!$F$3,SUM!B:B,0),0)</f>
        <v>P085</v>
      </c>
      <c r="E6150" s="116">
        <v>2020</v>
      </c>
      <c r="F6150" s="112" t="s">
        <v>12315</v>
      </c>
      <c r="G6150" s="117" t="s">
        <v>16095</v>
      </c>
      <c r="H6150" s="114" t="s">
        <v>6737</v>
      </c>
      <c r="I6150" s="113">
        <f>'23'!G18</f>
        <v>0</v>
      </c>
    </row>
    <row r="6151" spans="2:9" ht="12.75">
      <c r="B6151" s="114" t="str">
        <f>INDEX(SUM!D:D,MATCH(SUM!$F$3,SUM!B:B,0),0)</f>
        <v>P085</v>
      </c>
      <c r="E6151" s="116">
        <v>2020</v>
      </c>
      <c r="F6151" s="112" t="s">
        <v>12316</v>
      </c>
      <c r="G6151" s="117" t="s">
        <v>16096</v>
      </c>
      <c r="H6151" s="114" t="s">
        <v>6737</v>
      </c>
      <c r="I6151" s="113">
        <f>'23'!G19</f>
        <v>0</v>
      </c>
    </row>
    <row r="6152" spans="2:9" ht="12.75">
      <c r="B6152" s="114" t="str">
        <f>INDEX(SUM!D:D,MATCH(SUM!$F$3,SUM!B:B,0),0)</f>
        <v>P085</v>
      </c>
      <c r="E6152" s="116">
        <v>2020</v>
      </c>
      <c r="F6152" s="112" t="s">
        <v>12317</v>
      </c>
      <c r="G6152" s="117" t="s">
        <v>16097</v>
      </c>
      <c r="H6152" s="114" t="s">
        <v>6737</v>
      </c>
      <c r="I6152" s="113">
        <f>'23'!G20</f>
        <v>0</v>
      </c>
    </row>
    <row r="6153" spans="2:9" ht="12.75">
      <c r="B6153" s="114" t="str">
        <f>INDEX(SUM!D:D,MATCH(SUM!$F$3,SUM!B:B,0),0)</f>
        <v>P085</v>
      </c>
      <c r="E6153" s="116">
        <v>2020</v>
      </c>
      <c r="F6153" s="112" t="s">
        <v>12318</v>
      </c>
      <c r="G6153" s="117" t="s">
        <v>16098</v>
      </c>
      <c r="H6153" s="114" t="s">
        <v>6737</v>
      </c>
      <c r="I6153" s="113">
        <f>'23'!G21</f>
        <v>0</v>
      </c>
    </row>
    <row r="6154" spans="2:9" ht="12.75">
      <c r="B6154" s="114" t="str">
        <f>INDEX(SUM!D:D,MATCH(SUM!$F$3,SUM!B:B,0),0)</f>
        <v>P085</v>
      </c>
      <c r="E6154" s="116">
        <v>2020</v>
      </c>
      <c r="F6154" s="112" t="s">
        <v>12319</v>
      </c>
      <c r="G6154" s="117" t="s">
        <v>16099</v>
      </c>
      <c r="H6154" s="114" t="s">
        <v>6737</v>
      </c>
      <c r="I6154" s="113">
        <f>'23'!G22</f>
        <v>0</v>
      </c>
    </row>
    <row r="6155" spans="2:9" ht="12.75">
      <c r="B6155" s="114" t="str">
        <f>INDEX(SUM!D:D,MATCH(SUM!$F$3,SUM!B:B,0),0)</f>
        <v>P085</v>
      </c>
      <c r="E6155" s="116">
        <v>2020</v>
      </c>
      <c r="F6155" s="112" t="s">
        <v>12320</v>
      </c>
      <c r="G6155" s="117" t="s">
        <v>16100</v>
      </c>
      <c r="H6155" s="114" t="s">
        <v>6737</v>
      </c>
      <c r="I6155" s="113">
        <f>'23'!G23</f>
        <v>0</v>
      </c>
    </row>
    <row r="6156" spans="2:9" ht="12.75">
      <c r="B6156" s="114" t="str">
        <f>INDEX(SUM!D:D,MATCH(SUM!$F$3,SUM!B:B,0),0)</f>
        <v>P085</v>
      </c>
      <c r="E6156" s="116">
        <v>2020</v>
      </c>
      <c r="F6156" s="112" t="s">
        <v>12321</v>
      </c>
      <c r="G6156" s="117" t="s">
        <v>16101</v>
      </c>
      <c r="H6156" s="114" t="s">
        <v>6737</v>
      </c>
      <c r="I6156" s="113">
        <f>'23'!G24</f>
        <v>0</v>
      </c>
    </row>
    <row r="6157" spans="2:9" ht="12.75">
      <c r="B6157" s="114" t="str">
        <f>INDEX(SUM!D:D,MATCH(SUM!$F$3,SUM!B:B,0),0)</f>
        <v>P085</v>
      </c>
      <c r="E6157" s="116">
        <v>2020</v>
      </c>
      <c r="F6157" s="112" t="s">
        <v>12322</v>
      </c>
      <c r="G6157" s="117" t="s">
        <v>16102</v>
      </c>
      <c r="H6157" s="114" t="s">
        <v>6737</v>
      </c>
      <c r="I6157" s="113">
        <f>'23'!G25</f>
        <v>0</v>
      </c>
    </row>
    <row r="6158" spans="2:9" ht="12.75">
      <c r="B6158" s="114" t="str">
        <f>INDEX(SUM!D:D,MATCH(SUM!$F$3,SUM!B:B,0),0)</f>
        <v>P085</v>
      </c>
      <c r="E6158" s="116">
        <v>2020</v>
      </c>
      <c r="F6158" s="112" t="s">
        <v>12323</v>
      </c>
      <c r="G6158" s="117" t="s">
        <v>16103</v>
      </c>
      <c r="H6158" s="114" t="s">
        <v>6737</v>
      </c>
      <c r="I6158" s="113">
        <f>'23'!G26</f>
        <v>0</v>
      </c>
    </row>
    <row r="6159" spans="2:9" ht="12.75">
      <c r="B6159" s="114" t="str">
        <f>INDEX(SUM!D:D,MATCH(SUM!$F$3,SUM!B:B,0),0)</f>
        <v>P085</v>
      </c>
      <c r="E6159" s="116">
        <v>2020</v>
      </c>
      <c r="F6159" s="112" t="s">
        <v>12324</v>
      </c>
      <c r="G6159" s="117" t="s">
        <v>16104</v>
      </c>
      <c r="H6159" s="114" t="s">
        <v>6737</v>
      </c>
      <c r="I6159" s="113">
        <f>'23'!G27</f>
        <v>0</v>
      </c>
    </row>
    <row r="6160" spans="2:9" ht="12.75">
      <c r="B6160" s="114" t="str">
        <f>INDEX(SUM!D:D,MATCH(SUM!$F$3,SUM!B:B,0),0)</f>
        <v>P085</v>
      </c>
      <c r="E6160" s="116">
        <v>2020</v>
      </c>
      <c r="F6160" s="112" t="s">
        <v>12325</v>
      </c>
      <c r="G6160" s="117" t="s">
        <v>16105</v>
      </c>
      <c r="H6160" s="114" t="s">
        <v>6737</v>
      </c>
      <c r="I6160" s="113">
        <f>'23'!G28</f>
        <v>0</v>
      </c>
    </row>
    <row r="6161" spans="2:9" ht="12.75">
      <c r="B6161" s="114" t="str">
        <f>INDEX(SUM!D:D,MATCH(SUM!$F$3,SUM!B:B,0),0)</f>
        <v>P085</v>
      </c>
      <c r="E6161" s="116">
        <v>2020</v>
      </c>
      <c r="F6161" s="112" t="s">
        <v>12326</v>
      </c>
      <c r="G6161" s="117" t="s">
        <v>16106</v>
      </c>
      <c r="H6161" s="114" t="s">
        <v>6737</v>
      </c>
      <c r="I6161" s="113">
        <f>'23'!G29</f>
        <v>0</v>
      </c>
    </row>
    <row r="6162" spans="2:9" ht="12.75">
      <c r="B6162" s="114" t="str">
        <f>INDEX(SUM!D:D,MATCH(SUM!$F$3,SUM!B:B,0),0)</f>
        <v>P085</v>
      </c>
      <c r="E6162" s="116">
        <v>2020</v>
      </c>
      <c r="F6162" s="112" t="s">
        <v>12327</v>
      </c>
      <c r="G6162" s="117" t="s">
        <v>16107</v>
      </c>
      <c r="H6162" s="114" t="s">
        <v>6737</v>
      </c>
      <c r="I6162" s="113">
        <f>'23'!G30</f>
        <v>0</v>
      </c>
    </row>
    <row r="6163" spans="2:9" ht="12.75">
      <c r="B6163" s="114" t="str">
        <f>INDEX(SUM!D:D,MATCH(SUM!$F$3,SUM!B:B,0),0)</f>
        <v>P085</v>
      </c>
      <c r="E6163" s="116">
        <v>2020</v>
      </c>
      <c r="F6163" s="112" t="s">
        <v>12328</v>
      </c>
      <c r="G6163" s="117" t="s">
        <v>16108</v>
      </c>
      <c r="H6163" s="114" t="s">
        <v>6737</v>
      </c>
      <c r="I6163" s="113">
        <f>'23'!G31</f>
        <v>0</v>
      </c>
    </row>
    <row r="6164" spans="2:9" ht="12.75">
      <c r="B6164" s="114" t="str">
        <f>INDEX(SUM!D:D,MATCH(SUM!$F$3,SUM!B:B,0),0)</f>
        <v>P085</v>
      </c>
      <c r="E6164" s="116">
        <v>2020</v>
      </c>
      <c r="F6164" s="112" t="s">
        <v>12329</v>
      </c>
      <c r="G6164" s="117" t="s">
        <v>16109</v>
      </c>
      <c r="H6164" s="114" t="s">
        <v>6737</v>
      </c>
      <c r="I6164" s="113">
        <f>'23'!G32</f>
        <v>0</v>
      </c>
    </row>
    <row r="6165" spans="2:9" ht="12.75">
      <c r="B6165" s="114" t="str">
        <f>INDEX(SUM!D:D,MATCH(SUM!$F$3,SUM!B:B,0),0)</f>
        <v>P085</v>
      </c>
      <c r="E6165" s="116">
        <v>2020</v>
      </c>
      <c r="F6165" s="112" t="s">
        <v>12330</v>
      </c>
      <c r="G6165" s="117" t="s">
        <v>16110</v>
      </c>
      <c r="H6165" s="114" t="s">
        <v>6737</v>
      </c>
      <c r="I6165" s="113">
        <f>'23'!G33</f>
        <v>0</v>
      </c>
    </row>
    <row r="6166" spans="2:9" ht="12.75">
      <c r="B6166" s="114" t="str">
        <f>INDEX(SUM!D:D,MATCH(SUM!$F$3,SUM!B:B,0),0)</f>
        <v>P085</v>
      </c>
      <c r="E6166" s="116">
        <v>2020</v>
      </c>
      <c r="F6166" s="112" t="s">
        <v>12331</v>
      </c>
      <c r="G6166" s="117" t="s">
        <v>16111</v>
      </c>
      <c r="H6166" s="114" t="s">
        <v>6737</v>
      </c>
      <c r="I6166" s="113">
        <f>'23'!G34</f>
        <v>0</v>
      </c>
    </row>
    <row r="6167" spans="2:9" ht="12.75">
      <c r="B6167" s="114" t="str">
        <f>INDEX(SUM!D:D,MATCH(SUM!$F$3,SUM!B:B,0),0)</f>
        <v>P085</v>
      </c>
      <c r="E6167" s="116">
        <v>2020</v>
      </c>
      <c r="F6167" s="112" t="s">
        <v>12332</v>
      </c>
      <c r="G6167" s="117" t="s">
        <v>16112</v>
      </c>
      <c r="H6167" s="114" t="s">
        <v>6737</v>
      </c>
      <c r="I6167" s="113">
        <f>'23'!G35</f>
        <v>0</v>
      </c>
    </row>
    <row r="6168" spans="2:9" ht="12.75">
      <c r="B6168" s="114" t="str">
        <f>INDEX(SUM!D:D,MATCH(SUM!$F$3,SUM!B:B,0),0)</f>
        <v>P085</v>
      </c>
      <c r="E6168" s="116">
        <v>2020</v>
      </c>
      <c r="F6168" s="112" t="s">
        <v>12333</v>
      </c>
      <c r="G6168" s="117" t="s">
        <v>16113</v>
      </c>
      <c r="H6168" s="114" t="s">
        <v>6737</v>
      </c>
      <c r="I6168" s="113">
        <f>'23'!G36</f>
        <v>0</v>
      </c>
    </row>
    <row r="6169" spans="2:9" ht="12.75">
      <c r="B6169" s="114" t="str">
        <f>INDEX(SUM!D:D,MATCH(SUM!$F$3,SUM!B:B,0),0)</f>
        <v>P085</v>
      </c>
      <c r="E6169" s="116">
        <v>2020</v>
      </c>
      <c r="F6169" s="112" t="s">
        <v>12334</v>
      </c>
      <c r="G6169" s="117" t="s">
        <v>16114</v>
      </c>
      <c r="H6169" s="114" t="s">
        <v>6737</v>
      </c>
      <c r="I6169" s="113">
        <f>'23'!G37</f>
        <v>0</v>
      </c>
    </row>
    <row r="6170" spans="2:9" ht="12.75">
      <c r="B6170" s="114" t="str">
        <f>INDEX(SUM!D:D,MATCH(SUM!$F$3,SUM!B:B,0),0)</f>
        <v>P085</v>
      </c>
      <c r="E6170" s="116">
        <v>2020</v>
      </c>
      <c r="F6170" s="112" t="s">
        <v>12335</v>
      </c>
      <c r="G6170" s="117" t="s">
        <v>16115</v>
      </c>
      <c r="H6170" s="114" t="s">
        <v>6737</v>
      </c>
      <c r="I6170" s="113">
        <f>'23'!G38</f>
        <v>0</v>
      </c>
    </row>
    <row r="6171" spans="2:9" ht="12.75">
      <c r="B6171" s="114" t="str">
        <f>INDEX(SUM!D:D,MATCH(SUM!$F$3,SUM!B:B,0),0)</f>
        <v>P085</v>
      </c>
      <c r="E6171" s="116">
        <v>2020</v>
      </c>
      <c r="F6171" s="112" t="s">
        <v>12336</v>
      </c>
      <c r="G6171" s="117" t="s">
        <v>16116</v>
      </c>
      <c r="H6171" s="114" t="s">
        <v>6737</v>
      </c>
      <c r="I6171" s="113">
        <f>'23'!G39</f>
        <v>0</v>
      </c>
    </row>
    <row r="6172" spans="2:9" ht="12.75">
      <c r="B6172" s="114" t="str">
        <f>INDEX(SUM!D:D,MATCH(SUM!$F$3,SUM!B:B,0),0)</f>
        <v>P085</v>
      </c>
      <c r="E6172" s="116">
        <v>2020</v>
      </c>
      <c r="F6172" s="112" t="s">
        <v>12337</v>
      </c>
      <c r="G6172" s="117" t="s">
        <v>16117</v>
      </c>
      <c r="H6172" s="114" t="s">
        <v>6737</v>
      </c>
      <c r="I6172" s="113">
        <f>'23'!G40</f>
        <v>0</v>
      </c>
    </row>
    <row r="6173" spans="2:9" ht="12.75">
      <c r="B6173" s="114" t="str">
        <f>INDEX(SUM!D:D,MATCH(SUM!$F$3,SUM!B:B,0),0)</f>
        <v>P085</v>
      </c>
      <c r="E6173" s="116">
        <v>2020</v>
      </c>
      <c r="F6173" s="112" t="s">
        <v>12338</v>
      </c>
      <c r="G6173" s="117" t="s">
        <v>16118</v>
      </c>
      <c r="H6173" s="114" t="s">
        <v>6737</v>
      </c>
      <c r="I6173" s="113">
        <f>'23'!G41</f>
        <v>0</v>
      </c>
    </row>
    <row r="6174" spans="2:9" ht="12.75">
      <c r="B6174" s="114" t="str">
        <f>INDEX(SUM!D:D,MATCH(SUM!$F$3,SUM!B:B,0),0)</f>
        <v>P085</v>
      </c>
      <c r="E6174" s="116">
        <v>2020</v>
      </c>
      <c r="F6174" s="112" t="s">
        <v>12339</v>
      </c>
      <c r="G6174" s="117" t="s">
        <v>16119</v>
      </c>
      <c r="H6174" s="114" t="s">
        <v>6737</v>
      </c>
      <c r="I6174" s="113">
        <f>'23'!G42</f>
        <v>0</v>
      </c>
    </row>
    <row r="6175" spans="2:9" ht="12.75">
      <c r="B6175" s="114" t="str">
        <f>INDEX(SUM!D:D,MATCH(SUM!$F$3,SUM!B:B,0),0)</f>
        <v>P085</v>
      </c>
      <c r="E6175" s="116">
        <v>2020</v>
      </c>
      <c r="F6175" s="112" t="s">
        <v>12340</v>
      </c>
      <c r="G6175" s="117" t="s">
        <v>16120</v>
      </c>
      <c r="H6175" s="114" t="s">
        <v>6737</v>
      </c>
      <c r="I6175" s="113">
        <f>'23'!G43</f>
        <v>0</v>
      </c>
    </row>
    <row r="6176" spans="2:9" ht="12.75">
      <c r="B6176" s="114" t="str">
        <f>INDEX(SUM!D:D,MATCH(SUM!$F$3,SUM!B:B,0),0)</f>
        <v>P085</v>
      </c>
      <c r="E6176" s="116">
        <v>2020</v>
      </c>
      <c r="F6176" s="112" t="s">
        <v>12341</v>
      </c>
      <c r="G6176" s="117" t="s">
        <v>16121</v>
      </c>
      <c r="H6176" s="114" t="s">
        <v>6737</v>
      </c>
      <c r="I6176" s="113">
        <f>'23'!G44</f>
        <v>0</v>
      </c>
    </row>
    <row r="6177" spans="2:9" ht="12.75">
      <c r="B6177" s="114" t="str">
        <f>INDEX(SUM!D:D,MATCH(SUM!$F$3,SUM!B:B,0),0)</f>
        <v>P085</v>
      </c>
      <c r="E6177" s="116">
        <v>2020</v>
      </c>
      <c r="F6177" s="112" t="s">
        <v>12342</v>
      </c>
      <c r="G6177" s="117" t="s">
        <v>16122</v>
      </c>
      <c r="H6177" s="114" t="s">
        <v>6737</v>
      </c>
      <c r="I6177" s="113">
        <f>'23'!G45</f>
        <v>0</v>
      </c>
    </row>
    <row r="6178" spans="2:9" ht="12.75">
      <c r="B6178" s="114" t="str">
        <f>INDEX(SUM!D:D,MATCH(SUM!$F$3,SUM!B:B,0),0)</f>
        <v>P085</v>
      </c>
      <c r="E6178" s="116">
        <v>2020</v>
      </c>
      <c r="F6178" s="112" t="s">
        <v>12343</v>
      </c>
      <c r="G6178" s="117" t="s">
        <v>16123</v>
      </c>
      <c r="H6178" s="114" t="s">
        <v>6737</v>
      </c>
      <c r="I6178" s="113">
        <f>'23'!G46</f>
        <v>0</v>
      </c>
    </row>
    <row r="6179" spans="2:9" ht="12.75">
      <c r="B6179" s="114" t="str">
        <f>INDEX(SUM!D:D,MATCH(SUM!$F$3,SUM!B:B,0),0)</f>
        <v>P085</v>
      </c>
      <c r="E6179" s="116">
        <v>2020</v>
      </c>
      <c r="F6179" s="112" t="s">
        <v>12344</v>
      </c>
      <c r="G6179" s="117" t="s">
        <v>16124</v>
      </c>
      <c r="H6179" s="114" t="s">
        <v>6737</v>
      </c>
      <c r="I6179" s="113">
        <f>'23'!G47</f>
        <v>0</v>
      </c>
    </row>
    <row r="6180" spans="2:9" ht="12.75">
      <c r="B6180" s="114" t="str">
        <f>INDEX(SUM!D:D,MATCH(SUM!$F$3,SUM!B:B,0),0)</f>
        <v>P085</v>
      </c>
      <c r="E6180" s="116">
        <v>2020</v>
      </c>
      <c r="F6180" s="112" t="s">
        <v>12345</v>
      </c>
      <c r="G6180" s="117" t="s">
        <v>16125</v>
      </c>
      <c r="H6180" s="114" t="s">
        <v>6737</v>
      </c>
      <c r="I6180" s="113">
        <f>'23'!G48</f>
        <v>0</v>
      </c>
    </row>
    <row r="6181" spans="2:9" ht="12.75">
      <c r="B6181" s="114" t="str">
        <f>INDEX(SUM!D:D,MATCH(SUM!$F$3,SUM!B:B,0),0)</f>
        <v>P085</v>
      </c>
      <c r="E6181" s="116">
        <v>2020</v>
      </c>
      <c r="F6181" s="112" t="s">
        <v>12346</v>
      </c>
      <c r="G6181" s="117" t="s">
        <v>16126</v>
      </c>
      <c r="H6181" s="114" t="s">
        <v>6737</v>
      </c>
      <c r="I6181" s="113">
        <f>'23'!G49</f>
        <v>0</v>
      </c>
    </row>
    <row r="6182" spans="2:9" ht="12.75">
      <c r="B6182" s="114" t="str">
        <f>INDEX(SUM!D:D,MATCH(SUM!$F$3,SUM!B:B,0),0)</f>
        <v>P085</v>
      </c>
      <c r="E6182" s="116">
        <v>2020</v>
      </c>
      <c r="F6182" s="112" t="s">
        <v>12347</v>
      </c>
      <c r="G6182" s="117" t="s">
        <v>16127</v>
      </c>
      <c r="H6182" s="114" t="s">
        <v>6737</v>
      </c>
      <c r="I6182" s="113">
        <f>'23'!G50</f>
        <v>0</v>
      </c>
    </row>
    <row r="6183" spans="2:9" ht="12.75">
      <c r="B6183" s="114" t="str">
        <f>INDEX(SUM!D:D,MATCH(SUM!$F$3,SUM!B:B,0),0)</f>
        <v>P085</v>
      </c>
      <c r="E6183" s="116">
        <v>2020</v>
      </c>
      <c r="F6183" s="112" t="s">
        <v>12348</v>
      </c>
      <c r="G6183" s="117" t="s">
        <v>16128</v>
      </c>
      <c r="H6183" s="114" t="s">
        <v>6737</v>
      </c>
      <c r="I6183" s="113">
        <f>'23'!G51</f>
        <v>0</v>
      </c>
    </row>
    <row r="6184" spans="2:9" ht="12.75">
      <c r="B6184" s="114" t="str">
        <f>INDEX(SUM!D:D,MATCH(SUM!$F$3,SUM!B:B,0),0)</f>
        <v>P085</v>
      </c>
      <c r="E6184" s="116">
        <v>2020</v>
      </c>
      <c r="F6184" s="112" t="s">
        <v>12349</v>
      </c>
      <c r="G6184" s="117" t="s">
        <v>16129</v>
      </c>
      <c r="H6184" s="114" t="s">
        <v>6737</v>
      </c>
      <c r="I6184" s="113">
        <f>'23'!G52</f>
        <v>0</v>
      </c>
    </row>
    <row r="6185" spans="2:9" ht="12.75">
      <c r="B6185" s="114" t="str">
        <f>INDEX(SUM!D:D,MATCH(SUM!$F$3,SUM!B:B,0),0)</f>
        <v>P085</v>
      </c>
      <c r="E6185" s="116">
        <v>2020</v>
      </c>
      <c r="F6185" s="112" t="s">
        <v>12350</v>
      </c>
      <c r="G6185" s="117" t="s">
        <v>16130</v>
      </c>
      <c r="H6185" s="114" t="s">
        <v>6737</v>
      </c>
      <c r="I6185" s="113">
        <f>'23'!G53</f>
        <v>0</v>
      </c>
    </row>
    <row r="6186" spans="2:9" ht="12.75">
      <c r="B6186" s="114" t="str">
        <f>INDEX(SUM!D:D,MATCH(SUM!$F$3,SUM!B:B,0),0)</f>
        <v>P085</v>
      </c>
      <c r="E6186" s="116">
        <v>2020</v>
      </c>
      <c r="F6186" s="112" t="s">
        <v>12351</v>
      </c>
      <c r="G6186" s="117" t="s">
        <v>16131</v>
      </c>
      <c r="H6186" s="114" t="s">
        <v>6737</v>
      </c>
      <c r="I6186" s="113">
        <f>'23'!G54</f>
        <v>0</v>
      </c>
    </row>
    <row r="6187" spans="2:9" ht="12.75">
      <c r="B6187" s="114" t="str">
        <f>INDEX(SUM!D:D,MATCH(SUM!$F$3,SUM!B:B,0),0)</f>
        <v>P085</v>
      </c>
      <c r="E6187" s="116">
        <v>2020</v>
      </c>
      <c r="F6187" s="112" t="s">
        <v>12352</v>
      </c>
      <c r="G6187" s="117" t="s">
        <v>16132</v>
      </c>
      <c r="H6187" s="114" t="s">
        <v>6737</v>
      </c>
      <c r="I6187" s="113">
        <f>'23'!G55</f>
        <v>0</v>
      </c>
    </row>
    <row r="6188" spans="2:9" ht="12.75">
      <c r="B6188" s="114" t="str">
        <f>INDEX(SUM!D:D,MATCH(SUM!$F$3,SUM!B:B,0),0)</f>
        <v>P085</v>
      </c>
      <c r="E6188" s="116">
        <v>2020</v>
      </c>
      <c r="F6188" s="112" t="s">
        <v>12353</v>
      </c>
      <c r="G6188" s="117" t="s">
        <v>16133</v>
      </c>
      <c r="H6188" s="114" t="s">
        <v>6737</v>
      </c>
      <c r="I6188" s="113">
        <f>'23'!G56</f>
        <v>0</v>
      </c>
    </row>
    <row r="6189" spans="2:9" ht="12.75">
      <c r="B6189" s="114" t="str">
        <f>INDEX(SUM!D:D,MATCH(SUM!$F$3,SUM!B:B,0),0)</f>
        <v>P085</v>
      </c>
      <c r="E6189" s="116">
        <v>2020</v>
      </c>
      <c r="F6189" s="112" t="s">
        <v>12354</v>
      </c>
      <c r="G6189" s="117" t="s">
        <v>16134</v>
      </c>
      <c r="H6189" s="114" t="s">
        <v>6737</v>
      </c>
      <c r="I6189" s="113">
        <f>'23'!G57</f>
        <v>0</v>
      </c>
    </row>
    <row r="6190" spans="2:9" ht="12.75">
      <c r="B6190" s="114" t="str">
        <f>INDEX(SUM!D:D,MATCH(SUM!$F$3,SUM!B:B,0),0)</f>
        <v>P085</v>
      </c>
      <c r="E6190" s="116">
        <v>2020</v>
      </c>
      <c r="F6190" s="112" t="s">
        <v>12355</v>
      </c>
      <c r="G6190" s="117" t="s">
        <v>16135</v>
      </c>
      <c r="H6190" s="114" t="s">
        <v>6737</v>
      </c>
      <c r="I6190" s="113">
        <f>'23'!G58</f>
        <v>0</v>
      </c>
    </row>
    <row r="6191" spans="2:9" ht="12.75">
      <c r="B6191" s="114" t="str">
        <f>INDEX(SUM!D:D,MATCH(SUM!$F$3,SUM!B:B,0),0)</f>
        <v>P085</v>
      </c>
      <c r="E6191" s="116">
        <v>2020</v>
      </c>
      <c r="F6191" s="112" t="s">
        <v>12356</v>
      </c>
      <c r="G6191" s="117" t="s">
        <v>16136</v>
      </c>
      <c r="H6191" s="114" t="s">
        <v>6737</v>
      </c>
      <c r="I6191" s="113">
        <f>'23'!G59</f>
        <v>0</v>
      </c>
    </row>
    <row r="6192" spans="2:9" ht="12.75">
      <c r="B6192" s="114" t="str">
        <f>INDEX(SUM!D:D,MATCH(SUM!$F$3,SUM!B:B,0),0)</f>
        <v>P085</v>
      </c>
      <c r="E6192" s="116">
        <v>2020</v>
      </c>
      <c r="F6192" s="112" t="s">
        <v>12357</v>
      </c>
      <c r="G6192" s="117" t="s">
        <v>16137</v>
      </c>
      <c r="H6192" s="114" t="s">
        <v>6737</v>
      </c>
      <c r="I6192" s="113">
        <f>'23'!G60</f>
        <v>0</v>
      </c>
    </row>
    <row r="6193" spans="2:9" ht="12.75">
      <c r="B6193" s="114" t="str">
        <f>INDEX(SUM!D:D,MATCH(SUM!$F$3,SUM!B:B,0),0)</f>
        <v>P085</v>
      </c>
      <c r="E6193" s="116">
        <v>2020</v>
      </c>
      <c r="F6193" s="112" t="s">
        <v>12358</v>
      </c>
      <c r="G6193" s="117" t="s">
        <v>16138</v>
      </c>
      <c r="H6193" s="114" t="s">
        <v>6737</v>
      </c>
      <c r="I6193" s="113">
        <f>'23'!G61</f>
        <v>0</v>
      </c>
    </row>
    <row r="6194" spans="2:9" ht="12.75">
      <c r="B6194" s="114" t="str">
        <f>INDEX(SUM!D:D,MATCH(SUM!$F$3,SUM!B:B,0),0)</f>
        <v>P085</v>
      </c>
      <c r="E6194" s="116">
        <v>2020</v>
      </c>
      <c r="F6194" s="112" t="s">
        <v>12359</v>
      </c>
      <c r="G6194" s="117" t="s">
        <v>16139</v>
      </c>
      <c r="H6194" s="114" t="s">
        <v>6737</v>
      </c>
      <c r="I6194" s="113">
        <f>'23'!G62</f>
        <v>0</v>
      </c>
    </row>
    <row r="6195" spans="2:9" ht="12.75">
      <c r="B6195" s="114" t="str">
        <f>INDEX(SUM!D:D,MATCH(SUM!$F$3,SUM!B:B,0),0)</f>
        <v>P085</v>
      </c>
      <c r="E6195" s="116">
        <v>2020</v>
      </c>
      <c r="F6195" s="112" t="s">
        <v>12360</v>
      </c>
      <c r="G6195" s="117" t="s">
        <v>16140</v>
      </c>
      <c r="H6195" s="114" t="s">
        <v>6737</v>
      </c>
      <c r="I6195" s="113">
        <f>'23'!G63</f>
        <v>0</v>
      </c>
    </row>
    <row r="6196" spans="2:9" ht="12.75">
      <c r="B6196" s="114" t="str">
        <f>INDEX(SUM!D:D,MATCH(SUM!$F$3,SUM!B:B,0),0)</f>
        <v>P085</v>
      </c>
      <c r="E6196" s="116">
        <v>2020</v>
      </c>
      <c r="F6196" s="112" t="s">
        <v>12361</v>
      </c>
      <c r="G6196" s="117" t="s">
        <v>16141</v>
      </c>
      <c r="H6196" s="114" t="s">
        <v>6737</v>
      </c>
      <c r="I6196" s="113">
        <f>'23'!G64</f>
        <v>0</v>
      </c>
    </row>
    <row r="6197" spans="2:9" ht="12.75">
      <c r="B6197" s="114" t="str">
        <f>INDEX(SUM!D:D,MATCH(SUM!$F$3,SUM!B:B,0),0)</f>
        <v>P085</v>
      </c>
      <c r="E6197" s="116">
        <v>2020</v>
      </c>
      <c r="F6197" s="112" t="s">
        <v>12362</v>
      </c>
      <c r="G6197" s="117" t="s">
        <v>16142</v>
      </c>
      <c r="H6197" s="114" t="s">
        <v>6737</v>
      </c>
      <c r="I6197" s="113">
        <f>'23'!G65</f>
        <v>0</v>
      </c>
    </row>
    <row r="6198" spans="2:9" ht="12.75">
      <c r="B6198" s="114" t="str">
        <f>INDEX(SUM!D:D,MATCH(SUM!$F$3,SUM!B:B,0),0)</f>
        <v>P085</v>
      </c>
      <c r="E6198" s="116">
        <v>2020</v>
      </c>
      <c r="F6198" s="112" t="s">
        <v>12363</v>
      </c>
      <c r="G6198" s="117" t="s">
        <v>16143</v>
      </c>
      <c r="H6198" s="114" t="s">
        <v>6737</v>
      </c>
      <c r="I6198" s="113">
        <f>'23'!G66</f>
        <v>0</v>
      </c>
    </row>
    <row r="6199" spans="2:9" ht="12.75">
      <c r="B6199" s="114" t="str">
        <f>INDEX(SUM!D:D,MATCH(SUM!$F$3,SUM!B:B,0),0)</f>
        <v>P085</v>
      </c>
      <c r="E6199" s="116">
        <v>2020</v>
      </c>
      <c r="F6199" s="112" t="s">
        <v>12364</v>
      </c>
      <c r="G6199" s="117" t="s">
        <v>16144</v>
      </c>
      <c r="H6199" s="114" t="s">
        <v>6737</v>
      </c>
      <c r="I6199" s="113">
        <f>'23'!G67</f>
        <v>0</v>
      </c>
    </row>
    <row r="6200" spans="2:9" ht="12.75">
      <c r="B6200" s="114" t="str">
        <f>INDEX(SUM!D:D,MATCH(SUM!$F$3,SUM!B:B,0),0)</f>
        <v>P085</v>
      </c>
      <c r="E6200" s="116">
        <v>2020</v>
      </c>
      <c r="F6200" s="112" t="s">
        <v>12365</v>
      </c>
      <c r="G6200" s="117" t="s">
        <v>16145</v>
      </c>
      <c r="H6200" s="114" t="s">
        <v>6737</v>
      </c>
      <c r="I6200" s="113">
        <f>'23'!G68</f>
        <v>0</v>
      </c>
    </row>
    <row r="6201" spans="2:9" ht="12.75">
      <c r="B6201" s="114" t="str">
        <f>INDEX(SUM!D:D,MATCH(SUM!$F$3,SUM!B:B,0),0)</f>
        <v>P085</v>
      </c>
      <c r="E6201" s="116">
        <v>2020</v>
      </c>
      <c r="F6201" s="112" t="s">
        <v>12366</v>
      </c>
      <c r="G6201" s="117" t="s">
        <v>16146</v>
      </c>
      <c r="H6201" s="114" t="s">
        <v>6737</v>
      </c>
      <c r="I6201" s="113">
        <f>'23'!G69</f>
        <v>0</v>
      </c>
    </row>
    <row r="6202" spans="2:9" ht="12.75">
      <c r="B6202" s="114" t="str">
        <f>INDEX(SUM!D:D,MATCH(SUM!$F$3,SUM!B:B,0),0)</f>
        <v>P085</v>
      </c>
      <c r="E6202" s="116">
        <v>2020</v>
      </c>
      <c r="F6202" s="112" t="s">
        <v>12367</v>
      </c>
      <c r="G6202" s="117" t="s">
        <v>16147</v>
      </c>
      <c r="H6202" s="114" t="s">
        <v>6737</v>
      </c>
      <c r="I6202" s="113">
        <f>'23'!G70</f>
        <v>0</v>
      </c>
    </row>
    <row r="6203" spans="2:9" ht="12.75">
      <c r="B6203" s="114" t="str">
        <f>INDEX(SUM!D:D,MATCH(SUM!$F$3,SUM!B:B,0),0)</f>
        <v>P085</v>
      </c>
      <c r="E6203" s="116">
        <v>2020</v>
      </c>
      <c r="F6203" s="112" t="s">
        <v>12368</v>
      </c>
      <c r="G6203" s="117" t="s">
        <v>16148</v>
      </c>
      <c r="H6203" s="114" t="s">
        <v>6737</v>
      </c>
      <c r="I6203" s="113">
        <f>'23'!G71</f>
        <v>0</v>
      </c>
    </row>
    <row r="6204" spans="2:9" ht="12.75">
      <c r="B6204" s="114" t="str">
        <f>INDEX(SUM!D:D,MATCH(SUM!$F$3,SUM!B:B,0),0)</f>
        <v>P085</v>
      </c>
      <c r="E6204" s="116">
        <v>2020</v>
      </c>
      <c r="F6204" s="112" t="s">
        <v>12369</v>
      </c>
      <c r="G6204" s="117" t="s">
        <v>16149</v>
      </c>
      <c r="H6204" s="114" t="s">
        <v>6737</v>
      </c>
      <c r="I6204" s="113">
        <f>'23'!G72</f>
        <v>0</v>
      </c>
    </row>
    <row r="6205" spans="2:9" ht="12.75">
      <c r="B6205" s="114" t="str">
        <f>INDEX(SUM!D:D,MATCH(SUM!$F$3,SUM!B:B,0),0)</f>
        <v>P085</v>
      </c>
      <c r="E6205" s="116">
        <v>2020</v>
      </c>
      <c r="F6205" s="112" t="s">
        <v>12370</v>
      </c>
      <c r="G6205" s="117" t="s">
        <v>16150</v>
      </c>
      <c r="H6205" s="114" t="s">
        <v>6737</v>
      </c>
      <c r="I6205" s="113">
        <f>'23'!G73</f>
        <v>0</v>
      </c>
    </row>
    <row r="6206" spans="2:9" ht="12.75">
      <c r="B6206" s="114" t="str">
        <f>INDEX(SUM!D:D,MATCH(SUM!$F$3,SUM!B:B,0),0)</f>
        <v>P085</v>
      </c>
      <c r="E6206" s="116">
        <v>2020</v>
      </c>
      <c r="F6206" s="112" t="s">
        <v>12371</v>
      </c>
      <c r="G6206" s="117" t="s">
        <v>16151</v>
      </c>
      <c r="H6206" s="114" t="s">
        <v>6737</v>
      </c>
      <c r="I6206" s="113">
        <f>'23'!G74</f>
        <v>0</v>
      </c>
    </row>
    <row r="6207" spans="2:9" ht="12.75">
      <c r="B6207" s="114" t="str">
        <f>INDEX(SUM!D:D,MATCH(SUM!$F$3,SUM!B:B,0),0)</f>
        <v>P085</v>
      </c>
      <c r="E6207" s="116">
        <v>2020</v>
      </c>
      <c r="F6207" s="112" t="s">
        <v>12372</v>
      </c>
      <c r="G6207" s="117" t="s">
        <v>16152</v>
      </c>
      <c r="H6207" s="114" t="s">
        <v>6737</v>
      </c>
      <c r="I6207" s="113">
        <f>'23'!G75</f>
        <v>0</v>
      </c>
    </row>
    <row r="6208" spans="2:9" ht="12.75">
      <c r="B6208" s="114" t="str">
        <f>INDEX(SUM!D:D,MATCH(SUM!$F$3,SUM!B:B,0),0)</f>
        <v>P085</v>
      </c>
      <c r="E6208" s="116">
        <v>2020</v>
      </c>
      <c r="F6208" s="112" t="s">
        <v>12373</v>
      </c>
      <c r="G6208" s="117" t="s">
        <v>16153</v>
      </c>
      <c r="H6208" s="114" t="s">
        <v>6737</v>
      </c>
      <c r="I6208" s="113">
        <f>'23'!G76</f>
        <v>0</v>
      </c>
    </row>
    <row r="6209" spans="2:9" ht="12.75">
      <c r="B6209" s="114" t="str">
        <f>INDEX(SUM!D:D,MATCH(SUM!$F$3,SUM!B:B,0),0)</f>
        <v>P085</v>
      </c>
      <c r="E6209" s="116">
        <v>2020</v>
      </c>
      <c r="F6209" s="112" t="s">
        <v>12374</v>
      </c>
      <c r="G6209" s="117" t="s">
        <v>16154</v>
      </c>
      <c r="H6209" s="114" t="s">
        <v>6737</v>
      </c>
      <c r="I6209" s="113">
        <f>'23'!G77</f>
        <v>0</v>
      </c>
    </row>
    <row r="6210" spans="2:9" ht="12.75">
      <c r="B6210" s="114" t="str">
        <f>INDEX(SUM!D:D,MATCH(SUM!$F$3,SUM!B:B,0),0)</f>
        <v>P085</v>
      </c>
      <c r="E6210" s="116">
        <v>2020</v>
      </c>
      <c r="F6210" s="112" t="s">
        <v>12375</v>
      </c>
      <c r="G6210" s="117" t="s">
        <v>16155</v>
      </c>
      <c r="H6210" s="114" t="s">
        <v>6737</v>
      </c>
      <c r="I6210" s="113">
        <f>'23'!G78</f>
        <v>0</v>
      </c>
    </row>
    <row r="6211" spans="2:9" ht="12.75">
      <c r="B6211" s="114" t="str">
        <f>INDEX(SUM!D:D,MATCH(SUM!$F$3,SUM!B:B,0),0)</f>
        <v>P085</v>
      </c>
      <c r="E6211" s="116">
        <v>2020</v>
      </c>
      <c r="F6211" s="112" t="s">
        <v>12376</v>
      </c>
      <c r="G6211" s="117" t="s">
        <v>16156</v>
      </c>
      <c r="H6211" s="114" t="s">
        <v>6737</v>
      </c>
      <c r="I6211" s="113">
        <f>'23'!G79</f>
        <v>0</v>
      </c>
    </row>
    <row r="6212" spans="2:9" ht="12.75">
      <c r="B6212" s="114" t="str">
        <f>INDEX(SUM!D:D,MATCH(SUM!$F$3,SUM!B:B,0),0)</f>
        <v>P085</v>
      </c>
      <c r="E6212" s="116">
        <v>2020</v>
      </c>
      <c r="F6212" s="112" t="s">
        <v>12377</v>
      </c>
      <c r="G6212" s="117" t="s">
        <v>16157</v>
      </c>
      <c r="H6212" s="114" t="s">
        <v>6737</v>
      </c>
      <c r="I6212" s="113">
        <f>'23'!G80</f>
        <v>0</v>
      </c>
    </row>
    <row r="6213" spans="2:9" ht="12.75">
      <c r="B6213" s="114" t="str">
        <f>INDEX(SUM!D:D,MATCH(SUM!$F$3,SUM!B:B,0),0)</f>
        <v>P085</v>
      </c>
      <c r="E6213" s="116">
        <v>2020</v>
      </c>
      <c r="F6213" s="112" t="s">
        <v>12378</v>
      </c>
      <c r="G6213" s="117" t="s">
        <v>16158</v>
      </c>
      <c r="H6213" s="114" t="s">
        <v>6737</v>
      </c>
      <c r="I6213" s="113">
        <f>'23'!G81</f>
        <v>0</v>
      </c>
    </row>
    <row r="6214" spans="2:9" ht="12.75">
      <c r="B6214" s="114" t="str">
        <f>INDEX(SUM!D:D,MATCH(SUM!$F$3,SUM!B:B,0),0)</f>
        <v>P085</v>
      </c>
      <c r="E6214" s="116">
        <v>2020</v>
      </c>
      <c r="F6214" s="112" t="s">
        <v>12379</v>
      </c>
      <c r="G6214" s="117" t="s">
        <v>16159</v>
      </c>
      <c r="H6214" s="114" t="s">
        <v>6737</v>
      </c>
      <c r="I6214" s="113">
        <f>'23'!G82</f>
        <v>0</v>
      </c>
    </row>
    <row r="6215" spans="2:9" ht="12.75">
      <c r="B6215" s="114" t="str">
        <f>INDEX(SUM!D:D,MATCH(SUM!$F$3,SUM!B:B,0),0)</f>
        <v>P085</v>
      </c>
      <c r="E6215" s="116">
        <v>2020</v>
      </c>
      <c r="F6215" s="112" t="s">
        <v>12380</v>
      </c>
      <c r="G6215" s="117" t="s">
        <v>16160</v>
      </c>
      <c r="H6215" s="114" t="s">
        <v>6737</v>
      </c>
      <c r="I6215" s="113">
        <f>'23'!G83</f>
        <v>0</v>
      </c>
    </row>
    <row r="6216" spans="2:9" ht="12.75">
      <c r="B6216" s="114" t="str">
        <f>INDEX(SUM!D:D,MATCH(SUM!$F$3,SUM!B:B,0),0)</f>
        <v>P085</v>
      </c>
      <c r="E6216" s="116">
        <v>2020</v>
      </c>
      <c r="F6216" s="112" t="s">
        <v>12381</v>
      </c>
      <c r="G6216" s="117" t="s">
        <v>16161</v>
      </c>
      <c r="H6216" s="114" t="s">
        <v>6737</v>
      </c>
      <c r="I6216" s="113">
        <f>'23'!G84</f>
        <v>0</v>
      </c>
    </row>
    <row r="6217" spans="2:9" ht="12.75">
      <c r="B6217" s="114" t="str">
        <f>INDEX(SUM!D:D,MATCH(SUM!$F$3,SUM!B:B,0),0)</f>
        <v>P085</v>
      </c>
      <c r="E6217" s="116">
        <v>2020</v>
      </c>
      <c r="F6217" s="112" t="s">
        <v>12382</v>
      </c>
      <c r="G6217" s="117" t="s">
        <v>16162</v>
      </c>
      <c r="H6217" s="114" t="s">
        <v>6737</v>
      </c>
      <c r="I6217" s="113">
        <f>'23'!G85</f>
        <v>0</v>
      </c>
    </row>
    <row r="6218" spans="2:9" ht="12.75">
      <c r="B6218" s="114" t="str">
        <f>INDEX(SUM!D:D,MATCH(SUM!$F$3,SUM!B:B,0),0)</f>
        <v>P085</v>
      </c>
      <c r="E6218" s="116">
        <v>2020</v>
      </c>
      <c r="F6218" s="112" t="s">
        <v>12383</v>
      </c>
      <c r="G6218" s="117" t="s">
        <v>16163</v>
      </c>
      <c r="H6218" s="114" t="s">
        <v>6737</v>
      </c>
      <c r="I6218" s="113">
        <f>'23'!G86</f>
        <v>0</v>
      </c>
    </row>
    <row r="6219" spans="2:9" ht="12.75">
      <c r="B6219" s="114" t="str">
        <f>INDEX(SUM!D:D,MATCH(SUM!$F$3,SUM!B:B,0),0)</f>
        <v>P085</v>
      </c>
      <c r="E6219" s="116">
        <v>2020</v>
      </c>
      <c r="F6219" s="112" t="s">
        <v>12384</v>
      </c>
      <c r="G6219" s="117" t="s">
        <v>16164</v>
      </c>
      <c r="H6219" s="114" t="s">
        <v>6737</v>
      </c>
      <c r="I6219" s="113">
        <f>'23'!G87</f>
        <v>0</v>
      </c>
    </row>
    <row r="6220" spans="2:9" ht="12.75">
      <c r="B6220" s="114" t="str">
        <f>INDEX(SUM!D:D,MATCH(SUM!$F$3,SUM!B:B,0),0)</f>
        <v>P085</v>
      </c>
      <c r="E6220" s="116">
        <v>2020</v>
      </c>
      <c r="F6220" s="112" t="s">
        <v>12385</v>
      </c>
      <c r="G6220" s="117" t="s">
        <v>16165</v>
      </c>
      <c r="H6220" s="114" t="s">
        <v>6737</v>
      </c>
      <c r="I6220" s="113">
        <f>'23'!G88</f>
        <v>0</v>
      </c>
    </row>
    <row r="6221" spans="2:9" ht="12.75">
      <c r="B6221" s="114" t="str">
        <f>INDEX(SUM!D:D,MATCH(SUM!$F$3,SUM!B:B,0),0)</f>
        <v>P085</v>
      </c>
      <c r="E6221" s="116">
        <v>2020</v>
      </c>
      <c r="F6221" s="112" t="s">
        <v>12386</v>
      </c>
      <c r="G6221" s="117" t="s">
        <v>16166</v>
      </c>
      <c r="H6221" s="114" t="s">
        <v>6737</v>
      </c>
      <c r="I6221" s="113">
        <f>'23'!G89</f>
        <v>0</v>
      </c>
    </row>
    <row r="6222" spans="2:9" ht="12.75">
      <c r="B6222" s="114" t="str">
        <f>INDEX(SUM!D:D,MATCH(SUM!$F$3,SUM!B:B,0),0)</f>
        <v>P085</v>
      </c>
      <c r="E6222" s="116">
        <v>2020</v>
      </c>
      <c r="F6222" s="112" t="s">
        <v>12387</v>
      </c>
      <c r="G6222" s="117" t="s">
        <v>16167</v>
      </c>
      <c r="H6222" s="114" t="s">
        <v>6737</v>
      </c>
      <c r="I6222" s="113">
        <f>'23'!G90</f>
        <v>0</v>
      </c>
    </row>
    <row r="6223" spans="2:9" ht="12.75">
      <c r="B6223" s="114" t="str">
        <f>INDEX(SUM!D:D,MATCH(SUM!$F$3,SUM!B:B,0),0)</f>
        <v>P085</v>
      </c>
      <c r="E6223" s="116">
        <v>2020</v>
      </c>
      <c r="F6223" s="112" t="s">
        <v>12388</v>
      </c>
      <c r="G6223" s="117" t="s">
        <v>16168</v>
      </c>
      <c r="H6223" s="114" t="s">
        <v>6737</v>
      </c>
      <c r="I6223" s="113">
        <f>'23'!G91</f>
        <v>0</v>
      </c>
    </row>
    <row r="6224" spans="2:9" ht="12.75">
      <c r="B6224" s="114" t="str">
        <f>INDEX(SUM!D:D,MATCH(SUM!$F$3,SUM!B:B,0),0)</f>
        <v>P085</v>
      </c>
      <c r="E6224" s="116">
        <v>2020</v>
      </c>
      <c r="F6224" s="112" t="s">
        <v>12389</v>
      </c>
      <c r="G6224" s="117" t="s">
        <v>16169</v>
      </c>
      <c r="H6224" s="114" t="s">
        <v>6737</v>
      </c>
      <c r="I6224" s="113">
        <f>'23'!G92</f>
        <v>0</v>
      </c>
    </row>
    <row r="6225" spans="2:9" ht="12.75">
      <c r="B6225" s="114" t="str">
        <f>INDEX(SUM!D:D,MATCH(SUM!$F$3,SUM!B:B,0),0)</f>
        <v>P085</v>
      </c>
      <c r="E6225" s="116">
        <v>2020</v>
      </c>
      <c r="F6225" s="112" t="s">
        <v>12390</v>
      </c>
      <c r="G6225" s="117" t="s">
        <v>16170</v>
      </c>
      <c r="H6225" s="114" t="s">
        <v>6737</v>
      </c>
      <c r="I6225" s="113">
        <f>'23'!G93</f>
        <v>0</v>
      </c>
    </row>
    <row r="6226" spans="2:9" ht="12.75">
      <c r="B6226" s="114" t="str">
        <f>INDEX(SUM!D:D,MATCH(SUM!$F$3,SUM!B:B,0),0)</f>
        <v>P085</v>
      </c>
      <c r="E6226" s="116">
        <v>2020</v>
      </c>
      <c r="F6226" s="112" t="s">
        <v>12391</v>
      </c>
      <c r="G6226" s="117" t="s">
        <v>16171</v>
      </c>
      <c r="H6226" s="114" t="s">
        <v>6737</v>
      </c>
      <c r="I6226" s="113">
        <f>'23'!G94</f>
        <v>0</v>
      </c>
    </row>
    <row r="6227" spans="2:9" ht="12.75">
      <c r="B6227" s="114" t="str">
        <f>INDEX(SUM!D:D,MATCH(SUM!$F$3,SUM!B:B,0),0)</f>
        <v>P085</v>
      </c>
      <c r="E6227" s="116">
        <v>2020</v>
      </c>
      <c r="F6227" s="112" t="s">
        <v>12392</v>
      </c>
      <c r="G6227" s="117" t="s">
        <v>16172</v>
      </c>
      <c r="H6227" s="114" t="s">
        <v>6737</v>
      </c>
      <c r="I6227" s="113">
        <f>'23'!G95</f>
        <v>0</v>
      </c>
    </row>
    <row r="6228" spans="2:9" ht="12.75">
      <c r="B6228" s="114" t="str">
        <f>INDEX(SUM!D:D,MATCH(SUM!$F$3,SUM!B:B,0),0)</f>
        <v>P085</v>
      </c>
      <c r="E6228" s="116">
        <v>2020</v>
      </c>
      <c r="F6228" s="112" t="s">
        <v>12393</v>
      </c>
      <c r="G6228" s="117" t="s">
        <v>16173</v>
      </c>
      <c r="H6228" s="114" t="s">
        <v>6737</v>
      </c>
      <c r="I6228" s="113">
        <f>'23'!G96</f>
        <v>0</v>
      </c>
    </row>
    <row r="6229" spans="2:9" ht="12.75">
      <c r="B6229" s="114" t="str">
        <f>INDEX(SUM!D:D,MATCH(SUM!$F$3,SUM!B:B,0),0)</f>
        <v>P085</v>
      </c>
      <c r="E6229" s="116">
        <v>2020</v>
      </c>
      <c r="F6229" s="112" t="s">
        <v>12394</v>
      </c>
      <c r="G6229" s="117" t="s">
        <v>16174</v>
      </c>
      <c r="H6229" s="114" t="s">
        <v>6737</v>
      </c>
      <c r="I6229" s="113">
        <f>'23'!G97</f>
        <v>0</v>
      </c>
    </row>
    <row r="6230" spans="2:9" ht="12.75">
      <c r="B6230" s="114" t="str">
        <f>INDEX(SUM!D:D,MATCH(SUM!$F$3,SUM!B:B,0),0)</f>
        <v>P085</v>
      </c>
      <c r="E6230" s="116">
        <v>2020</v>
      </c>
      <c r="F6230" s="112" t="s">
        <v>12395</v>
      </c>
      <c r="G6230" s="117" t="s">
        <v>16175</v>
      </c>
      <c r="H6230" s="114" t="s">
        <v>6737</v>
      </c>
      <c r="I6230" s="113">
        <f>'23'!G98</f>
        <v>0</v>
      </c>
    </row>
    <row r="6231" spans="2:9" ht="12.75">
      <c r="B6231" s="114" t="str">
        <f>INDEX(SUM!D:D,MATCH(SUM!$F$3,SUM!B:B,0),0)</f>
        <v>P085</v>
      </c>
      <c r="E6231" s="116">
        <v>2020</v>
      </c>
      <c r="F6231" s="112" t="s">
        <v>12396</v>
      </c>
      <c r="G6231" s="117" t="s">
        <v>16176</v>
      </c>
      <c r="H6231" s="114" t="s">
        <v>6737</v>
      </c>
      <c r="I6231" s="113">
        <f>'23'!G99</f>
        <v>0</v>
      </c>
    </row>
    <row r="6232" spans="2:9" ht="12.75">
      <c r="B6232" s="114" t="str">
        <f>INDEX(SUM!D:D,MATCH(SUM!$F$3,SUM!B:B,0),0)</f>
        <v>P085</v>
      </c>
      <c r="E6232" s="116">
        <v>2020</v>
      </c>
      <c r="F6232" s="112" t="s">
        <v>12397</v>
      </c>
      <c r="G6232" s="117" t="s">
        <v>16177</v>
      </c>
      <c r="H6232" s="114" t="s">
        <v>6737</v>
      </c>
      <c r="I6232" s="113">
        <f>'23'!G100</f>
        <v>0</v>
      </c>
    </row>
    <row r="6233" spans="2:9" ht="12.75">
      <c r="B6233" s="114" t="str">
        <f>INDEX(SUM!D:D,MATCH(SUM!$F$3,SUM!B:B,0),0)</f>
        <v>P085</v>
      </c>
      <c r="E6233" s="116">
        <v>2020</v>
      </c>
      <c r="F6233" s="112" t="s">
        <v>12398</v>
      </c>
      <c r="G6233" s="117" t="s">
        <v>16178</v>
      </c>
      <c r="H6233" s="114" t="s">
        <v>6738</v>
      </c>
      <c r="I6233" s="113">
        <f>'23'!H11</f>
        <v>0</v>
      </c>
    </row>
    <row r="6234" spans="2:9" ht="12.75">
      <c r="B6234" s="114" t="str">
        <f>INDEX(SUM!D:D,MATCH(SUM!$F$3,SUM!B:B,0),0)</f>
        <v>P085</v>
      </c>
      <c r="E6234" s="116">
        <v>2020</v>
      </c>
      <c r="F6234" s="112" t="s">
        <v>12399</v>
      </c>
      <c r="G6234" s="117" t="s">
        <v>16179</v>
      </c>
      <c r="H6234" s="114" t="s">
        <v>6738</v>
      </c>
      <c r="I6234" s="113">
        <f>'23'!H12</f>
        <v>0</v>
      </c>
    </row>
    <row r="6235" spans="2:9" ht="12.75">
      <c r="B6235" s="114" t="str">
        <f>INDEX(SUM!D:D,MATCH(SUM!$F$3,SUM!B:B,0),0)</f>
        <v>P085</v>
      </c>
      <c r="E6235" s="116">
        <v>2020</v>
      </c>
      <c r="F6235" s="112" t="s">
        <v>12400</v>
      </c>
      <c r="G6235" s="117" t="s">
        <v>16180</v>
      </c>
      <c r="H6235" s="114" t="s">
        <v>6738</v>
      </c>
      <c r="I6235" s="113">
        <f>'23'!H13</f>
        <v>1</v>
      </c>
    </row>
    <row r="6236" spans="2:9" ht="12.75">
      <c r="B6236" s="114" t="str">
        <f>INDEX(SUM!D:D,MATCH(SUM!$F$3,SUM!B:B,0),0)</f>
        <v>P085</v>
      </c>
      <c r="E6236" s="116">
        <v>2020</v>
      </c>
      <c r="F6236" s="112" t="s">
        <v>12401</v>
      </c>
      <c r="G6236" s="117" t="s">
        <v>16181</v>
      </c>
      <c r="H6236" s="114" t="s">
        <v>6738</v>
      </c>
      <c r="I6236" s="113">
        <f>'23'!H14</f>
        <v>2</v>
      </c>
    </row>
    <row r="6237" spans="2:9" ht="12.75">
      <c r="B6237" s="114" t="str">
        <f>INDEX(SUM!D:D,MATCH(SUM!$F$3,SUM!B:B,0),0)</f>
        <v>P085</v>
      </c>
      <c r="E6237" s="116">
        <v>2020</v>
      </c>
      <c r="F6237" s="112" t="s">
        <v>12402</v>
      </c>
      <c r="G6237" s="117" t="s">
        <v>16182</v>
      </c>
      <c r="H6237" s="114" t="s">
        <v>6738</v>
      </c>
      <c r="I6237" s="113">
        <f>'23'!H15</f>
        <v>0</v>
      </c>
    </row>
    <row r="6238" spans="2:9" ht="12.75">
      <c r="B6238" s="114" t="str">
        <f>INDEX(SUM!D:D,MATCH(SUM!$F$3,SUM!B:B,0),0)</f>
        <v>P085</v>
      </c>
      <c r="E6238" s="116">
        <v>2020</v>
      </c>
      <c r="F6238" s="112" t="s">
        <v>12403</v>
      </c>
      <c r="G6238" s="117" t="s">
        <v>16183</v>
      </c>
      <c r="H6238" s="114" t="s">
        <v>6738</v>
      </c>
      <c r="I6238" s="113">
        <f>'23'!H16</f>
        <v>0</v>
      </c>
    </row>
    <row r="6239" spans="2:9" ht="12.75">
      <c r="B6239" s="114" t="str">
        <f>INDEX(SUM!D:D,MATCH(SUM!$F$3,SUM!B:B,0),0)</f>
        <v>P085</v>
      </c>
      <c r="E6239" s="116">
        <v>2020</v>
      </c>
      <c r="F6239" s="112" t="s">
        <v>12404</v>
      </c>
      <c r="G6239" s="117" t="s">
        <v>16184</v>
      </c>
      <c r="H6239" s="114" t="s">
        <v>6738</v>
      </c>
      <c r="I6239" s="113">
        <f>'23'!H17</f>
        <v>1</v>
      </c>
    </row>
    <row r="6240" spans="2:9" ht="12.75">
      <c r="B6240" s="114" t="str">
        <f>INDEX(SUM!D:D,MATCH(SUM!$F$3,SUM!B:B,0),0)</f>
        <v>P085</v>
      </c>
      <c r="E6240" s="116">
        <v>2020</v>
      </c>
      <c r="F6240" s="112" t="s">
        <v>12405</v>
      </c>
      <c r="G6240" s="117" t="s">
        <v>16185</v>
      </c>
      <c r="H6240" s="114" t="s">
        <v>6738</v>
      </c>
      <c r="I6240" s="113">
        <f>'23'!H18</f>
        <v>0</v>
      </c>
    </row>
    <row r="6241" spans="2:9" ht="12.75">
      <c r="B6241" s="114" t="str">
        <f>INDEX(SUM!D:D,MATCH(SUM!$F$3,SUM!B:B,0),0)</f>
        <v>P085</v>
      </c>
      <c r="E6241" s="116">
        <v>2020</v>
      </c>
      <c r="F6241" s="112" t="s">
        <v>12406</v>
      </c>
      <c r="G6241" s="117" t="s">
        <v>16186</v>
      </c>
      <c r="H6241" s="114" t="s">
        <v>6738</v>
      </c>
      <c r="I6241" s="113">
        <f>'23'!H19</f>
        <v>0</v>
      </c>
    </row>
    <row r="6242" spans="2:9" ht="12.75">
      <c r="B6242" s="114" t="str">
        <f>INDEX(SUM!D:D,MATCH(SUM!$F$3,SUM!B:B,0),0)</f>
        <v>P085</v>
      </c>
      <c r="E6242" s="116">
        <v>2020</v>
      </c>
      <c r="F6242" s="112" t="s">
        <v>12407</v>
      </c>
      <c r="G6242" s="117" t="s">
        <v>16187</v>
      </c>
      <c r="H6242" s="114" t="s">
        <v>6738</v>
      </c>
      <c r="I6242" s="113">
        <f>'23'!H20</f>
        <v>0</v>
      </c>
    </row>
    <row r="6243" spans="2:9" ht="12.75">
      <c r="B6243" s="114" t="str">
        <f>INDEX(SUM!D:D,MATCH(SUM!$F$3,SUM!B:B,0),0)</f>
        <v>P085</v>
      </c>
      <c r="E6243" s="116">
        <v>2020</v>
      </c>
      <c r="F6243" s="112" t="s">
        <v>12408</v>
      </c>
      <c r="G6243" s="117" t="s">
        <v>16188</v>
      </c>
      <c r="H6243" s="114" t="s">
        <v>6738</v>
      </c>
      <c r="I6243" s="113">
        <f>'23'!H21</f>
        <v>0</v>
      </c>
    </row>
    <row r="6244" spans="2:9" ht="12.75">
      <c r="B6244" s="114" t="str">
        <f>INDEX(SUM!D:D,MATCH(SUM!$F$3,SUM!B:B,0),0)</f>
        <v>P085</v>
      </c>
      <c r="E6244" s="116">
        <v>2020</v>
      </c>
      <c r="F6244" s="112" t="s">
        <v>12409</v>
      </c>
      <c r="G6244" s="117" t="s">
        <v>16189</v>
      </c>
      <c r="H6244" s="114" t="s">
        <v>6738</v>
      </c>
      <c r="I6244" s="113">
        <f>'23'!H22</f>
        <v>0</v>
      </c>
    </row>
    <row r="6245" spans="2:9" ht="12.75">
      <c r="B6245" s="114" t="str">
        <f>INDEX(SUM!D:D,MATCH(SUM!$F$3,SUM!B:B,0),0)</f>
        <v>P085</v>
      </c>
      <c r="E6245" s="116">
        <v>2020</v>
      </c>
      <c r="F6245" s="112" t="s">
        <v>12410</v>
      </c>
      <c r="G6245" s="117" t="s">
        <v>16190</v>
      </c>
      <c r="H6245" s="114" t="s">
        <v>6738</v>
      </c>
      <c r="I6245" s="113">
        <f>'23'!H23</f>
        <v>0</v>
      </c>
    </row>
    <row r="6246" spans="2:9" ht="12.75">
      <c r="B6246" s="114" t="str">
        <f>INDEX(SUM!D:D,MATCH(SUM!$F$3,SUM!B:B,0),0)</f>
        <v>P085</v>
      </c>
      <c r="E6246" s="116">
        <v>2020</v>
      </c>
      <c r="F6246" s="112" t="s">
        <v>12411</v>
      </c>
      <c r="G6246" s="117" t="s">
        <v>16191</v>
      </c>
      <c r="H6246" s="114" t="s">
        <v>6738</v>
      </c>
      <c r="I6246" s="113">
        <f>'23'!H24</f>
        <v>0</v>
      </c>
    </row>
    <row r="6247" spans="2:9" ht="12.75">
      <c r="B6247" s="114" t="str">
        <f>INDEX(SUM!D:D,MATCH(SUM!$F$3,SUM!B:B,0),0)</f>
        <v>P085</v>
      </c>
      <c r="E6247" s="116">
        <v>2020</v>
      </c>
      <c r="F6247" s="112" t="s">
        <v>12412</v>
      </c>
      <c r="G6247" s="117" t="s">
        <v>16192</v>
      </c>
      <c r="H6247" s="114" t="s">
        <v>6738</v>
      </c>
      <c r="I6247" s="113">
        <f>'23'!H25</f>
        <v>0</v>
      </c>
    </row>
    <row r="6248" spans="2:9" ht="12.75">
      <c r="B6248" s="114" t="str">
        <f>INDEX(SUM!D:D,MATCH(SUM!$F$3,SUM!B:B,0),0)</f>
        <v>P085</v>
      </c>
      <c r="E6248" s="116">
        <v>2020</v>
      </c>
      <c r="F6248" s="112" t="s">
        <v>12413</v>
      </c>
      <c r="G6248" s="117" t="s">
        <v>16193</v>
      </c>
      <c r="H6248" s="114" t="s">
        <v>6738</v>
      </c>
      <c r="I6248" s="113">
        <f>'23'!H26</f>
        <v>0</v>
      </c>
    </row>
    <row r="6249" spans="2:9" ht="12.75">
      <c r="B6249" s="114" t="str">
        <f>INDEX(SUM!D:D,MATCH(SUM!$F$3,SUM!B:B,0),0)</f>
        <v>P085</v>
      </c>
      <c r="E6249" s="116">
        <v>2020</v>
      </c>
      <c r="F6249" s="112" t="s">
        <v>12414</v>
      </c>
      <c r="G6249" s="117" t="s">
        <v>16194</v>
      </c>
      <c r="H6249" s="114" t="s">
        <v>6738</v>
      </c>
      <c r="I6249" s="113">
        <f>'23'!H27</f>
        <v>0</v>
      </c>
    </row>
    <row r="6250" spans="2:9" ht="12.75">
      <c r="B6250" s="114" t="str">
        <f>INDEX(SUM!D:D,MATCH(SUM!$F$3,SUM!B:B,0),0)</f>
        <v>P085</v>
      </c>
      <c r="E6250" s="116">
        <v>2020</v>
      </c>
      <c r="F6250" s="112" t="s">
        <v>12415</v>
      </c>
      <c r="G6250" s="117" t="s">
        <v>16195</v>
      </c>
      <c r="H6250" s="114" t="s">
        <v>6738</v>
      </c>
      <c r="I6250" s="113">
        <f>'23'!H28</f>
        <v>0</v>
      </c>
    </row>
    <row r="6251" spans="2:9" ht="12.75">
      <c r="B6251" s="114" t="str">
        <f>INDEX(SUM!D:D,MATCH(SUM!$F$3,SUM!B:B,0),0)</f>
        <v>P085</v>
      </c>
      <c r="E6251" s="116">
        <v>2020</v>
      </c>
      <c r="F6251" s="112" t="s">
        <v>12416</v>
      </c>
      <c r="G6251" s="117" t="s">
        <v>16196</v>
      </c>
      <c r="H6251" s="114" t="s">
        <v>6738</v>
      </c>
      <c r="I6251" s="113">
        <f>'23'!H29</f>
        <v>0</v>
      </c>
    </row>
    <row r="6252" spans="2:9" ht="12.75">
      <c r="B6252" s="114" t="str">
        <f>INDEX(SUM!D:D,MATCH(SUM!$F$3,SUM!B:B,0),0)</f>
        <v>P085</v>
      </c>
      <c r="E6252" s="116">
        <v>2020</v>
      </c>
      <c r="F6252" s="112" t="s">
        <v>12417</v>
      </c>
      <c r="G6252" s="117" t="s">
        <v>16197</v>
      </c>
      <c r="H6252" s="114" t="s">
        <v>6738</v>
      </c>
      <c r="I6252" s="113">
        <f>'23'!H30</f>
        <v>0</v>
      </c>
    </row>
    <row r="6253" spans="2:9" ht="12.75">
      <c r="B6253" s="114" t="str">
        <f>INDEX(SUM!D:D,MATCH(SUM!$F$3,SUM!B:B,0),0)</f>
        <v>P085</v>
      </c>
      <c r="E6253" s="116">
        <v>2020</v>
      </c>
      <c r="F6253" s="112" t="s">
        <v>12418</v>
      </c>
      <c r="G6253" s="117" t="s">
        <v>16198</v>
      </c>
      <c r="H6253" s="114" t="s">
        <v>6738</v>
      </c>
      <c r="I6253" s="113">
        <f>'23'!H31</f>
        <v>0</v>
      </c>
    </row>
    <row r="6254" spans="2:9" ht="12.75">
      <c r="B6254" s="114" t="str">
        <f>INDEX(SUM!D:D,MATCH(SUM!$F$3,SUM!B:B,0),0)</f>
        <v>P085</v>
      </c>
      <c r="E6254" s="116">
        <v>2020</v>
      </c>
      <c r="F6254" s="112" t="s">
        <v>12419</v>
      </c>
      <c r="G6254" s="117" t="s">
        <v>16199</v>
      </c>
      <c r="H6254" s="114" t="s">
        <v>6738</v>
      </c>
      <c r="I6254" s="113">
        <f>'23'!H32</f>
        <v>0</v>
      </c>
    </row>
    <row r="6255" spans="2:9" ht="12.75">
      <c r="B6255" s="114" t="str">
        <f>INDEX(SUM!D:D,MATCH(SUM!$F$3,SUM!B:B,0),0)</f>
        <v>P085</v>
      </c>
      <c r="E6255" s="116">
        <v>2020</v>
      </c>
      <c r="F6255" s="112" t="s">
        <v>12420</v>
      </c>
      <c r="G6255" s="117" t="s">
        <v>16200</v>
      </c>
      <c r="H6255" s="114" t="s">
        <v>6738</v>
      </c>
      <c r="I6255" s="113">
        <f>'23'!H33</f>
        <v>0</v>
      </c>
    </row>
    <row r="6256" spans="2:9" ht="12.75">
      <c r="B6256" s="114" t="str">
        <f>INDEX(SUM!D:D,MATCH(SUM!$F$3,SUM!B:B,0),0)</f>
        <v>P085</v>
      </c>
      <c r="E6256" s="116">
        <v>2020</v>
      </c>
      <c r="F6256" s="112" t="s">
        <v>12421</v>
      </c>
      <c r="G6256" s="117" t="s">
        <v>16201</v>
      </c>
      <c r="H6256" s="114" t="s">
        <v>6738</v>
      </c>
      <c r="I6256" s="113">
        <f>'23'!H34</f>
        <v>0</v>
      </c>
    </row>
    <row r="6257" spans="2:9" ht="12.75">
      <c r="B6257" s="114" t="str">
        <f>INDEX(SUM!D:D,MATCH(SUM!$F$3,SUM!B:B,0),0)</f>
        <v>P085</v>
      </c>
      <c r="E6257" s="116">
        <v>2020</v>
      </c>
      <c r="F6257" s="112" t="s">
        <v>12422</v>
      </c>
      <c r="G6257" s="117" t="s">
        <v>16202</v>
      </c>
      <c r="H6257" s="114" t="s">
        <v>6738</v>
      </c>
      <c r="I6257" s="113">
        <f>'23'!H35</f>
        <v>0</v>
      </c>
    </row>
    <row r="6258" spans="2:9" ht="12.75">
      <c r="B6258" s="114" t="str">
        <f>INDEX(SUM!D:D,MATCH(SUM!$F$3,SUM!B:B,0),0)</f>
        <v>P085</v>
      </c>
      <c r="E6258" s="116">
        <v>2020</v>
      </c>
      <c r="F6258" s="112" t="s">
        <v>12423</v>
      </c>
      <c r="G6258" s="117" t="s">
        <v>16203</v>
      </c>
      <c r="H6258" s="114" t="s">
        <v>6738</v>
      </c>
      <c r="I6258" s="113">
        <f>'23'!H36</f>
        <v>0</v>
      </c>
    </row>
    <row r="6259" spans="2:9" ht="12.75">
      <c r="B6259" s="114" t="str">
        <f>INDEX(SUM!D:D,MATCH(SUM!$F$3,SUM!B:B,0),0)</f>
        <v>P085</v>
      </c>
      <c r="E6259" s="116">
        <v>2020</v>
      </c>
      <c r="F6259" s="112" t="s">
        <v>12424</v>
      </c>
      <c r="G6259" s="117" t="s">
        <v>16204</v>
      </c>
      <c r="H6259" s="114" t="s">
        <v>6738</v>
      </c>
      <c r="I6259" s="113">
        <f>'23'!H37</f>
        <v>0</v>
      </c>
    </row>
    <row r="6260" spans="2:9" ht="12.75">
      <c r="B6260" s="114" t="str">
        <f>INDEX(SUM!D:D,MATCH(SUM!$F$3,SUM!B:B,0),0)</f>
        <v>P085</v>
      </c>
      <c r="E6260" s="116">
        <v>2020</v>
      </c>
      <c r="F6260" s="112" t="s">
        <v>12425</v>
      </c>
      <c r="G6260" s="117" t="s">
        <v>16205</v>
      </c>
      <c r="H6260" s="114" t="s">
        <v>6738</v>
      </c>
      <c r="I6260" s="113">
        <f>'23'!H38</f>
        <v>0</v>
      </c>
    </row>
    <row r="6261" spans="2:9" ht="12.75">
      <c r="B6261" s="114" t="str">
        <f>INDEX(SUM!D:D,MATCH(SUM!$F$3,SUM!B:B,0),0)</f>
        <v>P085</v>
      </c>
      <c r="E6261" s="116">
        <v>2020</v>
      </c>
      <c r="F6261" s="112" t="s">
        <v>12426</v>
      </c>
      <c r="G6261" s="117" t="s">
        <v>16206</v>
      </c>
      <c r="H6261" s="114" t="s">
        <v>6738</v>
      </c>
      <c r="I6261" s="113">
        <f>'23'!H39</f>
        <v>0</v>
      </c>
    </row>
    <row r="6262" spans="2:9" ht="12.75">
      <c r="B6262" s="114" t="str">
        <f>INDEX(SUM!D:D,MATCH(SUM!$F$3,SUM!B:B,0),0)</f>
        <v>P085</v>
      </c>
      <c r="E6262" s="116">
        <v>2020</v>
      </c>
      <c r="F6262" s="112" t="s">
        <v>12427</v>
      </c>
      <c r="G6262" s="117" t="s">
        <v>16207</v>
      </c>
      <c r="H6262" s="114" t="s">
        <v>6738</v>
      </c>
      <c r="I6262" s="113">
        <f>'23'!H40</f>
        <v>0</v>
      </c>
    </row>
    <row r="6263" spans="2:9" ht="12.75">
      <c r="B6263" s="114" t="str">
        <f>INDEX(SUM!D:D,MATCH(SUM!$F$3,SUM!B:B,0),0)</f>
        <v>P085</v>
      </c>
      <c r="E6263" s="116">
        <v>2020</v>
      </c>
      <c r="F6263" s="112" t="s">
        <v>12428</v>
      </c>
      <c r="G6263" s="117" t="s">
        <v>16208</v>
      </c>
      <c r="H6263" s="114" t="s">
        <v>6738</v>
      </c>
      <c r="I6263" s="113">
        <f>'23'!H41</f>
        <v>0</v>
      </c>
    </row>
    <row r="6264" spans="2:9" ht="12.75">
      <c r="B6264" s="114" t="str">
        <f>INDEX(SUM!D:D,MATCH(SUM!$F$3,SUM!B:B,0),0)</f>
        <v>P085</v>
      </c>
      <c r="E6264" s="116">
        <v>2020</v>
      </c>
      <c r="F6264" s="112" t="s">
        <v>12429</v>
      </c>
      <c r="G6264" s="117" t="s">
        <v>16209</v>
      </c>
      <c r="H6264" s="114" t="s">
        <v>6738</v>
      </c>
      <c r="I6264" s="113">
        <f>'23'!H42</f>
        <v>0</v>
      </c>
    </row>
    <row r="6265" spans="2:9" ht="12.75">
      <c r="B6265" s="114" t="str">
        <f>INDEX(SUM!D:D,MATCH(SUM!$F$3,SUM!B:B,0),0)</f>
        <v>P085</v>
      </c>
      <c r="E6265" s="116">
        <v>2020</v>
      </c>
      <c r="F6265" s="112" t="s">
        <v>12430</v>
      </c>
      <c r="G6265" s="117" t="s">
        <v>16210</v>
      </c>
      <c r="H6265" s="114" t="s">
        <v>6738</v>
      </c>
      <c r="I6265" s="113">
        <f>'23'!H43</f>
        <v>0</v>
      </c>
    </row>
    <row r="6266" spans="2:9" ht="12.75">
      <c r="B6266" s="114" t="str">
        <f>INDEX(SUM!D:D,MATCH(SUM!$F$3,SUM!B:B,0),0)</f>
        <v>P085</v>
      </c>
      <c r="E6266" s="116">
        <v>2020</v>
      </c>
      <c r="F6266" s="112" t="s">
        <v>12431</v>
      </c>
      <c r="G6266" s="117" t="s">
        <v>16211</v>
      </c>
      <c r="H6266" s="114" t="s">
        <v>6738</v>
      </c>
      <c r="I6266" s="113">
        <f>'23'!H44</f>
        <v>0</v>
      </c>
    </row>
    <row r="6267" spans="2:9" ht="12.75">
      <c r="B6267" s="114" t="str">
        <f>INDEX(SUM!D:D,MATCH(SUM!$F$3,SUM!B:B,0),0)</f>
        <v>P085</v>
      </c>
      <c r="E6267" s="116">
        <v>2020</v>
      </c>
      <c r="F6267" s="112" t="s">
        <v>12432</v>
      </c>
      <c r="G6267" s="117" t="s">
        <v>16212</v>
      </c>
      <c r="H6267" s="114" t="s">
        <v>6738</v>
      </c>
      <c r="I6267" s="113">
        <f>'23'!H45</f>
        <v>0</v>
      </c>
    </row>
    <row r="6268" spans="2:9" ht="12.75">
      <c r="B6268" s="114" t="str">
        <f>INDEX(SUM!D:D,MATCH(SUM!$F$3,SUM!B:B,0),0)</f>
        <v>P085</v>
      </c>
      <c r="E6268" s="116">
        <v>2020</v>
      </c>
      <c r="F6268" s="112" t="s">
        <v>12433</v>
      </c>
      <c r="G6268" s="117" t="s">
        <v>16213</v>
      </c>
      <c r="H6268" s="114" t="s">
        <v>6738</v>
      </c>
      <c r="I6268" s="113">
        <f>'23'!H46</f>
        <v>0</v>
      </c>
    </row>
    <row r="6269" spans="2:9" ht="12.75">
      <c r="B6269" s="114" t="str">
        <f>INDEX(SUM!D:D,MATCH(SUM!$F$3,SUM!B:B,0),0)</f>
        <v>P085</v>
      </c>
      <c r="E6269" s="116">
        <v>2020</v>
      </c>
      <c r="F6269" s="112" t="s">
        <v>12434</v>
      </c>
      <c r="G6269" s="117" t="s">
        <v>16214</v>
      </c>
      <c r="H6269" s="114" t="s">
        <v>6738</v>
      </c>
      <c r="I6269" s="113">
        <f>'23'!H47</f>
        <v>0</v>
      </c>
    </row>
    <row r="6270" spans="2:9" ht="12.75">
      <c r="B6270" s="114" t="str">
        <f>INDEX(SUM!D:D,MATCH(SUM!$F$3,SUM!B:B,0),0)</f>
        <v>P085</v>
      </c>
      <c r="E6270" s="116">
        <v>2020</v>
      </c>
      <c r="F6270" s="112" t="s">
        <v>12435</v>
      </c>
      <c r="G6270" s="117" t="s">
        <v>16215</v>
      </c>
      <c r="H6270" s="114" t="s">
        <v>6738</v>
      </c>
      <c r="I6270" s="113">
        <f>'23'!H48</f>
        <v>0</v>
      </c>
    </row>
    <row r="6271" spans="2:9" ht="12.75">
      <c r="B6271" s="114" t="str">
        <f>INDEX(SUM!D:D,MATCH(SUM!$F$3,SUM!B:B,0),0)</f>
        <v>P085</v>
      </c>
      <c r="E6271" s="116">
        <v>2020</v>
      </c>
      <c r="F6271" s="112" t="s">
        <v>12436</v>
      </c>
      <c r="G6271" s="117" t="s">
        <v>16216</v>
      </c>
      <c r="H6271" s="114" t="s">
        <v>6738</v>
      </c>
      <c r="I6271" s="113">
        <f>'23'!H49</f>
        <v>0</v>
      </c>
    </row>
    <row r="6272" spans="2:9" ht="12.75">
      <c r="B6272" s="114" t="str">
        <f>INDEX(SUM!D:D,MATCH(SUM!$F$3,SUM!B:B,0),0)</f>
        <v>P085</v>
      </c>
      <c r="E6272" s="116">
        <v>2020</v>
      </c>
      <c r="F6272" s="112" t="s">
        <v>12437</v>
      </c>
      <c r="G6272" s="117" t="s">
        <v>16217</v>
      </c>
      <c r="H6272" s="114" t="s">
        <v>6738</v>
      </c>
      <c r="I6272" s="113">
        <f>'23'!H50</f>
        <v>0</v>
      </c>
    </row>
    <row r="6273" spans="2:9" ht="12.75">
      <c r="B6273" s="114" t="str">
        <f>INDEX(SUM!D:D,MATCH(SUM!$F$3,SUM!B:B,0),0)</f>
        <v>P085</v>
      </c>
      <c r="E6273" s="116">
        <v>2020</v>
      </c>
      <c r="F6273" s="112" t="s">
        <v>12438</v>
      </c>
      <c r="G6273" s="117" t="s">
        <v>16218</v>
      </c>
      <c r="H6273" s="114" t="s">
        <v>6738</v>
      </c>
      <c r="I6273" s="113">
        <f>'23'!H51</f>
        <v>0</v>
      </c>
    </row>
    <row r="6274" spans="2:9" ht="12.75">
      <c r="B6274" s="114" t="str">
        <f>INDEX(SUM!D:D,MATCH(SUM!$F$3,SUM!B:B,0),0)</f>
        <v>P085</v>
      </c>
      <c r="E6274" s="116">
        <v>2020</v>
      </c>
      <c r="F6274" s="112" t="s">
        <v>12439</v>
      </c>
      <c r="G6274" s="117" t="s">
        <v>16219</v>
      </c>
      <c r="H6274" s="114" t="s">
        <v>6738</v>
      </c>
      <c r="I6274" s="113">
        <f>'23'!H52</f>
        <v>0</v>
      </c>
    </row>
    <row r="6275" spans="2:9" ht="12.75">
      <c r="B6275" s="114" t="str">
        <f>INDEX(SUM!D:D,MATCH(SUM!$F$3,SUM!B:B,0),0)</f>
        <v>P085</v>
      </c>
      <c r="E6275" s="116">
        <v>2020</v>
      </c>
      <c r="F6275" s="112" t="s">
        <v>12440</v>
      </c>
      <c r="G6275" s="117" t="s">
        <v>16220</v>
      </c>
      <c r="H6275" s="114" t="s">
        <v>6738</v>
      </c>
      <c r="I6275" s="113">
        <f>'23'!H53</f>
        <v>0</v>
      </c>
    </row>
    <row r="6276" spans="2:9" ht="12.75">
      <c r="B6276" s="114" t="str">
        <f>INDEX(SUM!D:D,MATCH(SUM!$F$3,SUM!B:B,0),0)</f>
        <v>P085</v>
      </c>
      <c r="E6276" s="116">
        <v>2020</v>
      </c>
      <c r="F6276" s="112" t="s">
        <v>12441</v>
      </c>
      <c r="G6276" s="117" t="s">
        <v>16221</v>
      </c>
      <c r="H6276" s="114" t="s">
        <v>6738</v>
      </c>
      <c r="I6276" s="113">
        <f>'23'!H54</f>
        <v>0</v>
      </c>
    </row>
    <row r="6277" spans="2:9" ht="12.75">
      <c r="B6277" s="114" t="str">
        <f>INDEX(SUM!D:D,MATCH(SUM!$F$3,SUM!B:B,0),0)</f>
        <v>P085</v>
      </c>
      <c r="E6277" s="116">
        <v>2020</v>
      </c>
      <c r="F6277" s="112" t="s">
        <v>12442</v>
      </c>
      <c r="G6277" s="117" t="s">
        <v>16222</v>
      </c>
      <c r="H6277" s="114" t="s">
        <v>6738</v>
      </c>
      <c r="I6277" s="113">
        <f>'23'!H55</f>
        <v>0</v>
      </c>
    </row>
    <row r="6278" spans="2:9" ht="12.75">
      <c r="B6278" s="114" t="str">
        <f>INDEX(SUM!D:D,MATCH(SUM!$F$3,SUM!B:B,0),0)</f>
        <v>P085</v>
      </c>
      <c r="E6278" s="116">
        <v>2020</v>
      </c>
      <c r="F6278" s="112" t="s">
        <v>12443</v>
      </c>
      <c r="G6278" s="117" t="s">
        <v>16223</v>
      </c>
      <c r="H6278" s="114" t="s">
        <v>6738</v>
      </c>
      <c r="I6278" s="113">
        <f>'23'!H56</f>
        <v>0</v>
      </c>
    </row>
    <row r="6279" spans="2:9" ht="12.75">
      <c r="B6279" s="114" t="str">
        <f>INDEX(SUM!D:D,MATCH(SUM!$F$3,SUM!B:B,0),0)</f>
        <v>P085</v>
      </c>
      <c r="E6279" s="116">
        <v>2020</v>
      </c>
      <c r="F6279" s="112" t="s">
        <v>12444</v>
      </c>
      <c r="G6279" s="117" t="s">
        <v>16224</v>
      </c>
      <c r="H6279" s="114" t="s">
        <v>6738</v>
      </c>
      <c r="I6279" s="113">
        <f>'23'!H57</f>
        <v>0</v>
      </c>
    </row>
    <row r="6280" spans="2:9" ht="12.75">
      <c r="B6280" s="114" t="str">
        <f>INDEX(SUM!D:D,MATCH(SUM!$F$3,SUM!B:B,0),0)</f>
        <v>P085</v>
      </c>
      <c r="E6280" s="116">
        <v>2020</v>
      </c>
      <c r="F6280" s="112" t="s">
        <v>12445</v>
      </c>
      <c r="G6280" s="117" t="s">
        <v>16225</v>
      </c>
      <c r="H6280" s="114" t="s">
        <v>6738</v>
      </c>
      <c r="I6280" s="113">
        <f>'23'!H58</f>
        <v>0</v>
      </c>
    </row>
    <row r="6281" spans="2:9" ht="12.75">
      <c r="B6281" s="114" t="str">
        <f>INDEX(SUM!D:D,MATCH(SUM!$F$3,SUM!B:B,0),0)</f>
        <v>P085</v>
      </c>
      <c r="E6281" s="116">
        <v>2020</v>
      </c>
      <c r="F6281" s="112" t="s">
        <v>12446</v>
      </c>
      <c r="G6281" s="117" t="s">
        <v>16226</v>
      </c>
      <c r="H6281" s="114" t="s">
        <v>6738</v>
      </c>
      <c r="I6281" s="113">
        <f>'23'!H59</f>
        <v>0</v>
      </c>
    </row>
    <row r="6282" spans="2:9" ht="12.75">
      <c r="B6282" s="114" t="str">
        <f>INDEX(SUM!D:D,MATCH(SUM!$F$3,SUM!B:B,0),0)</f>
        <v>P085</v>
      </c>
      <c r="E6282" s="116">
        <v>2020</v>
      </c>
      <c r="F6282" s="112" t="s">
        <v>12447</v>
      </c>
      <c r="G6282" s="117" t="s">
        <v>16227</v>
      </c>
      <c r="H6282" s="114" t="s">
        <v>6738</v>
      </c>
      <c r="I6282" s="113">
        <f>'23'!H60</f>
        <v>0</v>
      </c>
    </row>
    <row r="6283" spans="2:9" ht="12.75">
      <c r="B6283" s="114" t="str">
        <f>INDEX(SUM!D:D,MATCH(SUM!$F$3,SUM!B:B,0),0)</f>
        <v>P085</v>
      </c>
      <c r="E6283" s="116">
        <v>2020</v>
      </c>
      <c r="F6283" s="112" t="s">
        <v>12448</v>
      </c>
      <c r="G6283" s="117" t="s">
        <v>16228</v>
      </c>
      <c r="H6283" s="114" t="s">
        <v>6738</v>
      </c>
      <c r="I6283" s="113">
        <f>'23'!H61</f>
        <v>0</v>
      </c>
    </row>
    <row r="6284" spans="2:9" ht="12.75">
      <c r="B6284" s="114" t="str">
        <f>INDEX(SUM!D:D,MATCH(SUM!$F$3,SUM!B:B,0),0)</f>
        <v>P085</v>
      </c>
      <c r="E6284" s="116">
        <v>2020</v>
      </c>
      <c r="F6284" s="112" t="s">
        <v>12449</v>
      </c>
      <c r="G6284" s="117" t="s">
        <v>16229</v>
      </c>
      <c r="H6284" s="114" t="s">
        <v>6738</v>
      </c>
      <c r="I6284" s="113">
        <f>'23'!H62</f>
        <v>0</v>
      </c>
    </row>
    <row r="6285" spans="2:9" ht="12.75">
      <c r="B6285" s="114" t="str">
        <f>INDEX(SUM!D:D,MATCH(SUM!$F$3,SUM!B:B,0),0)</f>
        <v>P085</v>
      </c>
      <c r="E6285" s="116">
        <v>2020</v>
      </c>
      <c r="F6285" s="112" t="s">
        <v>12450</v>
      </c>
      <c r="G6285" s="117" t="s">
        <v>16230</v>
      </c>
      <c r="H6285" s="114" t="s">
        <v>6738</v>
      </c>
      <c r="I6285" s="113">
        <f>'23'!H63</f>
        <v>0</v>
      </c>
    </row>
    <row r="6286" spans="2:9" ht="12.75">
      <c r="B6286" s="114" t="str">
        <f>INDEX(SUM!D:D,MATCH(SUM!$F$3,SUM!B:B,0),0)</f>
        <v>P085</v>
      </c>
      <c r="E6286" s="116">
        <v>2020</v>
      </c>
      <c r="F6286" s="112" t="s">
        <v>12451</v>
      </c>
      <c r="G6286" s="117" t="s">
        <v>16231</v>
      </c>
      <c r="H6286" s="114" t="s">
        <v>6738</v>
      </c>
      <c r="I6286" s="113">
        <f>'23'!H64</f>
        <v>0</v>
      </c>
    </row>
    <row r="6287" spans="2:9" ht="12.75">
      <c r="B6287" s="114" t="str">
        <f>INDEX(SUM!D:D,MATCH(SUM!$F$3,SUM!B:B,0),0)</f>
        <v>P085</v>
      </c>
      <c r="E6287" s="116">
        <v>2020</v>
      </c>
      <c r="F6287" s="112" t="s">
        <v>12452</v>
      </c>
      <c r="G6287" s="117" t="s">
        <v>16232</v>
      </c>
      <c r="H6287" s="114" t="s">
        <v>6738</v>
      </c>
      <c r="I6287" s="113">
        <f>'23'!H65</f>
        <v>0</v>
      </c>
    </row>
    <row r="6288" spans="2:9" ht="12.75">
      <c r="B6288" s="114" t="str">
        <f>INDEX(SUM!D:D,MATCH(SUM!$F$3,SUM!B:B,0),0)</f>
        <v>P085</v>
      </c>
      <c r="E6288" s="116">
        <v>2020</v>
      </c>
      <c r="F6288" s="112" t="s">
        <v>12453</v>
      </c>
      <c r="G6288" s="117" t="s">
        <v>16233</v>
      </c>
      <c r="H6288" s="114" t="s">
        <v>6738</v>
      </c>
      <c r="I6288" s="113">
        <f>'23'!H66</f>
        <v>0</v>
      </c>
    </row>
    <row r="6289" spans="2:9" ht="12.75">
      <c r="B6289" s="114" t="str">
        <f>INDEX(SUM!D:D,MATCH(SUM!$F$3,SUM!B:B,0),0)</f>
        <v>P085</v>
      </c>
      <c r="E6289" s="116">
        <v>2020</v>
      </c>
      <c r="F6289" s="112" t="s">
        <v>12454</v>
      </c>
      <c r="G6289" s="117" t="s">
        <v>16234</v>
      </c>
      <c r="H6289" s="114" t="s">
        <v>6738</v>
      </c>
      <c r="I6289" s="113">
        <f>'23'!H67</f>
        <v>0</v>
      </c>
    </row>
    <row r="6290" spans="2:9" ht="12.75">
      <c r="B6290" s="114" t="str">
        <f>INDEX(SUM!D:D,MATCH(SUM!$F$3,SUM!B:B,0),0)</f>
        <v>P085</v>
      </c>
      <c r="E6290" s="116">
        <v>2020</v>
      </c>
      <c r="F6290" s="112" t="s">
        <v>12455</v>
      </c>
      <c r="G6290" s="117" t="s">
        <v>16235</v>
      </c>
      <c r="H6290" s="114" t="s">
        <v>6738</v>
      </c>
      <c r="I6290" s="113">
        <f>'23'!H68</f>
        <v>0</v>
      </c>
    </row>
    <row r="6291" spans="2:9" ht="12.75">
      <c r="B6291" s="114" t="str">
        <f>INDEX(SUM!D:D,MATCH(SUM!$F$3,SUM!B:B,0),0)</f>
        <v>P085</v>
      </c>
      <c r="E6291" s="116">
        <v>2020</v>
      </c>
      <c r="F6291" s="112" t="s">
        <v>12456</v>
      </c>
      <c r="G6291" s="117" t="s">
        <v>16236</v>
      </c>
      <c r="H6291" s="114" t="s">
        <v>6738</v>
      </c>
      <c r="I6291" s="113">
        <f>'23'!H69</f>
        <v>0</v>
      </c>
    </row>
    <row r="6292" spans="2:9" ht="12.75">
      <c r="B6292" s="114" t="str">
        <f>INDEX(SUM!D:D,MATCH(SUM!$F$3,SUM!B:B,0),0)</f>
        <v>P085</v>
      </c>
      <c r="E6292" s="116">
        <v>2020</v>
      </c>
      <c r="F6292" s="112" t="s">
        <v>12457</v>
      </c>
      <c r="G6292" s="117" t="s">
        <v>16237</v>
      </c>
      <c r="H6292" s="114" t="s">
        <v>6738</v>
      </c>
      <c r="I6292" s="113">
        <f>'23'!H70</f>
        <v>0</v>
      </c>
    </row>
    <row r="6293" spans="2:9" ht="12.75">
      <c r="B6293" s="114" t="str">
        <f>INDEX(SUM!D:D,MATCH(SUM!$F$3,SUM!B:B,0),0)</f>
        <v>P085</v>
      </c>
      <c r="E6293" s="116">
        <v>2020</v>
      </c>
      <c r="F6293" s="112" t="s">
        <v>12458</v>
      </c>
      <c r="G6293" s="117" t="s">
        <v>16238</v>
      </c>
      <c r="H6293" s="114" t="s">
        <v>6738</v>
      </c>
      <c r="I6293" s="113">
        <f>'23'!H71</f>
        <v>0</v>
      </c>
    </row>
    <row r="6294" spans="2:9" ht="12.75">
      <c r="B6294" s="114" t="str">
        <f>INDEX(SUM!D:D,MATCH(SUM!$F$3,SUM!B:B,0),0)</f>
        <v>P085</v>
      </c>
      <c r="E6294" s="116">
        <v>2020</v>
      </c>
      <c r="F6294" s="112" t="s">
        <v>12459</v>
      </c>
      <c r="G6294" s="117" t="s">
        <v>16239</v>
      </c>
      <c r="H6294" s="114" t="s">
        <v>6738</v>
      </c>
      <c r="I6294" s="113">
        <f>'23'!H72</f>
        <v>0</v>
      </c>
    </row>
    <row r="6295" spans="2:9" ht="12.75">
      <c r="B6295" s="114" t="str">
        <f>INDEX(SUM!D:D,MATCH(SUM!$F$3,SUM!B:B,0),0)</f>
        <v>P085</v>
      </c>
      <c r="E6295" s="116">
        <v>2020</v>
      </c>
      <c r="F6295" s="112" t="s">
        <v>12460</v>
      </c>
      <c r="G6295" s="117" t="s">
        <v>16240</v>
      </c>
      <c r="H6295" s="114" t="s">
        <v>6738</v>
      </c>
      <c r="I6295" s="113">
        <f>'23'!H73</f>
        <v>0</v>
      </c>
    </row>
    <row r="6296" spans="2:9" ht="12.75">
      <c r="B6296" s="114" t="str">
        <f>INDEX(SUM!D:D,MATCH(SUM!$F$3,SUM!B:B,0),0)</f>
        <v>P085</v>
      </c>
      <c r="E6296" s="116">
        <v>2020</v>
      </c>
      <c r="F6296" s="112" t="s">
        <v>12461</v>
      </c>
      <c r="G6296" s="117" t="s">
        <v>16241</v>
      </c>
      <c r="H6296" s="114" t="s">
        <v>6738</v>
      </c>
      <c r="I6296" s="113">
        <f>'23'!H74</f>
        <v>0</v>
      </c>
    </row>
    <row r="6297" spans="2:9" ht="12.75">
      <c r="B6297" s="114" t="str">
        <f>INDEX(SUM!D:D,MATCH(SUM!$F$3,SUM!B:B,0),0)</f>
        <v>P085</v>
      </c>
      <c r="E6297" s="116">
        <v>2020</v>
      </c>
      <c r="F6297" s="112" t="s">
        <v>12462</v>
      </c>
      <c r="G6297" s="117" t="s">
        <v>16242</v>
      </c>
      <c r="H6297" s="114" t="s">
        <v>6738</v>
      </c>
      <c r="I6297" s="113">
        <f>'23'!H75</f>
        <v>0</v>
      </c>
    </row>
    <row r="6298" spans="2:9" ht="12.75">
      <c r="B6298" s="114" t="str">
        <f>INDEX(SUM!D:D,MATCH(SUM!$F$3,SUM!B:B,0),0)</f>
        <v>P085</v>
      </c>
      <c r="E6298" s="116">
        <v>2020</v>
      </c>
      <c r="F6298" s="112" t="s">
        <v>12463</v>
      </c>
      <c r="G6298" s="117" t="s">
        <v>16243</v>
      </c>
      <c r="H6298" s="114" t="s">
        <v>6738</v>
      </c>
      <c r="I6298" s="113">
        <f>'23'!H76</f>
        <v>0</v>
      </c>
    </row>
    <row r="6299" spans="2:9" ht="12.75">
      <c r="B6299" s="114" t="str">
        <f>INDEX(SUM!D:D,MATCH(SUM!$F$3,SUM!B:B,0),0)</f>
        <v>P085</v>
      </c>
      <c r="E6299" s="116">
        <v>2020</v>
      </c>
      <c r="F6299" s="112" t="s">
        <v>12464</v>
      </c>
      <c r="G6299" s="117" t="s">
        <v>16244</v>
      </c>
      <c r="H6299" s="114" t="s">
        <v>6738</v>
      </c>
      <c r="I6299" s="113">
        <f>'23'!H77</f>
        <v>0</v>
      </c>
    </row>
    <row r="6300" spans="2:9" ht="12.75">
      <c r="B6300" s="114" t="str">
        <f>INDEX(SUM!D:D,MATCH(SUM!$F$3,SUM!B:B,0),0)</f>
        <v>P085</v>
      </c>
      <c r="E6300" s="116">
        <v>2020</v>
      </c>
      <c r="F6300" s="112" t="s">
        <v>12465</v>
      </c>
      <c r="G6300" s="117" t="s">
        <v>16245</v>
      </c>
      <c r="H6300" s="114" t="s">
        <v>6738</v>
      </c>
      <c r="I6300" s="113">
        <f>'23'!H78</f>
        <v>0</v>
      </c>
    </row>
    <row r="6301" spans="2:9" ht="12.75">
      <c r="B6301" s="114" t="str">
        <f>INDEX(SUM!D:D,MATCH(SUM!$F$3,SUM!B:B,0),0)</f>
        <v>P085</v>
      </c>
      <c r="E6301" s="116">
        <v>2020</v>
      </c>
      <c r="F6301" s="112" t="s">
        <v>12466</v>
      </c>
      <c r="G6301" s="117" t="s">
        <v>16246</v>
      </c>
      <c r="H6301" s="114" t="s">
        <v>6738</v>
      </c>
      <c r="I6301" s="113">
        <f>'23'!H79</f>
        <v>0</v>
      </c>
    </row>
    <row r="6302" spans="2:9" ht="12.75">
      <c r="B6302" s="114" t="str">
        <f>INDEX(SUM!D:D,MATCH(SUM!$F$3,SUM!B:B,0),0)</f>
        <v>P085</v>
      </c>
      <c r="E6302" s="116">
        <v>2020</v>
      </c>
      <c r="F6302" s="112" t="s">
        <v>12467</v>
      </c>
      <c r="G6302" s="117" t="s">
        <v>16247</v>
      </c>
      <c r="H6302" s="114" t="s">
        <v>6738</v>
      </c>
      <c r="I6302" s="113">
        <f>'23'!H80</f>
        <v>0</v>
      </c>
    </row>
    <row r="6303" spans="2:9" ht="12.75">
      <c r="B6303" s="114" t="str">
        <f>INDEX(SUM!D:D,MATCH(SUM!$F$3,SUM!B:B,0),0)</f>
        <v>P085</v>
      </c>
      <c r="E6303" s="116">
        <v>2020</v>
      </c>
      <c r="F6303" s="112" t="s">
        <v>12468</v>
      </c>
      <c r="G6303" s="117" t="s">
        <v>16248</v>
      </c>
      <c r="H6303" s="114" t="s">
        <v>6738</v>
      </c>
      <c r="I6303" s="113">
        <f>'23'!H81</f>
        <v>0</v>
      </c>
    </row>
    <row r="6304" spans="2:9" ht="12.75">
      <c r="B6304" s="114" t="str">
        <f>INDEX(SUM!D:D,MATCH(SUM!$F$3,SUM!B:B,0),0)</f>
        <v>P085</v>
      </c>
      <c r="E6304" s="116">
        <v>2020</v>
      </c>
      <c r="F6304" s="112" t="s">
        <v>12469</v>
      </c>
      <c r="G6304" s="117" t="s">
        <v>16249</v>
      </c>
      <c r="H6304" s="114" t="s">
        <v>6738</v>
      </c>
      <c r="I6304" s="113">
        <f>'23'!H82</f>
        <v>0</v>
      </c>
    </row>
    <row r="6305" spans="2:9" ht="12.75">
      <c r="B6305" s="114" t="str">
        <f>INDEX(SUM!D:D,MATCH(SUM!$F$3,SUM!B:B,0),0)</f>
        <v>P085</v>
      </c>
      <c r="E6305" s="116">
        <v>2020</v>
      </c>
      <c r="F6305" s="112" t="s">
        <v>12470</v>
      </c>
      <c r="G6305" s="117" t="s">
        <v>16250</v>
      </c>
      <c r="H6305" s="114" t="s">
        <v>6738</v>
      </c>
      <c r="I6305" s="113">
        <f>'23'!H83</f>
        <v>0</v>
      </c>
    </row>
    <row r="6306" spans="2:9" ht="12.75">
      <c r="B6306" s="114" t="str">
        <f>INDEX(SUM!D:D,MATCH(SUM!$F$3,SUM!B:B,0),0)</f>
        <v>P085</v>
      </c>
      <c r="E6306" s="116">
        <v>2020</v>
      </c>
      <c r="F6306" s="112" t="s">
        <v>12471</v>
      </c>
      <c r="G6306" s="117" t="s">
        <v>16251</v>
      </c>
      <c r="H6306" s="114" t="s">
        <v>6738</v>
      </c>
      <c r="I6306" s="113">
        <f>'23'!H84</f>
        <v>0</v>
      </c>
    </row>
    <row r="6307" spans="2:9" ht="12.75">
      <c r="B6307" s="114" t="str">
        <f>INDEX(SUM!D:D,MATCH(SUM!$F$3,SUM!B:B,0),0)</f>
        <v>P085</v>
      </c>
      <c r="E6307" s="116">
        <v>2020</v>
      </c>
      <c r="F6307" s="112" t="s">
        <v>12472</v>
      </c>
      <c r="G6307" s="117" t="s">
        <v>16252</v>
      </c>
      <c r="H6307" s="114" t="s">
        <v>6738</v>
      </c>
      <c r="I6307" s="113">
        <f>'23'!H85</f>
        <v>0</v>
      </c>
    </row>
    <row r="6308" spans="2:9" ht="12.75">
      <c r="B6308" s="114" t="str">
        <f>INDEX(SUM!D:D,MATCH(SUM!$F$3,SUM!B:B,0),0)</f>
        <v>P085</v>
      </c>
      <c r="E6308" s="116">
        <v>2020</v>
      </c>
      <c r="F6308" s="112" t="s">
        <v>12473</v>
      </c>
      <c r="G6308" s="117" t="s">
        <v>16253</v>
      </c>
      <c r="H6308" s="114" t="s">
        <v>6738</v>
      </c>
      <c r="I6308" s="113">
        <f>'23'!H86</f>
        <v>0</v>
      </c>
    </row>
    <row r="6309" spans="2:9" ht="12.75">
      <c r="B6309" s="114" t="str">
        <f>INDEX(SUM!D:D,MATCH(SUM!$F$3,SUM!B:B,0),0)</f>
        <v>P085</v>
      </c>
      <c r="E6309" s="116">
        <v>2020</v>
      </c>
      <c r="F6309" s="112" t="s">
        <v>12474</v>
      </c>
      <c r="G6309" s="117" t="s">
        <v>16254</v>
      </c>
      <c r="H6309" s="114" t="s">
        <v>6738</v>
      </c>
      <c r="I6309" s="113">
        <f>'23'!H87</f>
        <v>0</v>
      </c>
    </row>
    <row r="6310" spans="2:9" ht="12.75">
      <c r="B6310" s="114" t="str">
        <f>INDEX(SUM!D:D,MATCH(SUM!$F$3,SUM!B:B,0),0)</f>
        <v>P085</v>
      </c>
      <c r="E6310" s="116">
        <v>2020</v>
      </c>
      <c r="F6310" s="112" t="s">
        <v>12475</v>
      </c>
      <c r="G6310" s="117" t="s">
        <v>16255</v>
      </c>
      <c r="H6310" s="114" t="s">
        <v>6738</v>
      </c>
      <c r="I6310" s="113">
        <f>'23'!H88</f>
        <v>0</v>
      </c>
    </row>
    <row r="6311" spans="2:9" ht="12.75">
      <c r="B6311" s="114" t="str">
        <f>INDEX(SUM!D:D,MATCH(SUM!$F$3,SUM!B:B,0),0)</f>
        <v>P085</v>
      </c>
      <c r="E6311" s="116">
        <v>2020</v>
      </c>
      <c r="F6311" s="112" t="s">
        <v>12476</v>
      </c>
      <c r="G6311" s="117" t="s">
        <v>16256</v>
      </c>
      <c r="H6311" s="114" t="s">
        <v>6738</v>
      </c>
      <c r="I6311" s="113">
        <f>'23'!H89</f>
        <v>0</v>
      </c>
    </row>
    <row r="6312" spans="2:9" ht="12.75">
      <c r="B6312" s="114" t="str">
        <f>INDEX(SUM!D:D,MATCH(SUM!$F$3,SUM!B:B,0),0)</f>
        <v>P085</v>
      </c>
      <c r="E6312" s="116">
        <v>2020</v>
      </c>
      <c r="F6312" s="112" t="s">
        <v>12477</v>
      </c>
      <c r="G6312" s="117" t="s">
        <v>16257</v>
      </c>
      <c r="H6312" s="114" t="s">
        <v>6738</v>
      </c>
      <c r="I6312" s="113">
        <f>'23'!H90</f>
        <v>0</v>
      </c>
    </row>
    <row r="6313" spans="2:9" ht="12.75">
      <c r="B6313" s="114" t="str">
        <f>INDEX(SUM!D:D,MATCH(SUM!$F$3,SUM!B:B,0),0)</f>
        <v>P085</v>
      </c>
      <c r="E6313" s="116">
        <v>2020</v>
      </c>
      <c r="F6313" s="112" t="s">
        <v>12478</v>
      </c>
      <c r="G6313" s="117" t="s">
        <v>16258</v>
      </c>
      <c r="H6313" s="114" t="s">
        <v>6738</v>
      </c>
      <c r="I6313" s="113">
        <f>'23'!H91</f>
        <v>0</v>
      </c>
    </row>
    <row r="6314" spans="2:9" ht="12.75">
      <c r="B6314" s="114" t="str">
        <f>INDEX(SUM!D:D,MATCH(SUM!$F$3,SUM!B:B,0),0)</f>
        <v>P085</v>
      </c>
      <c r="E6314" s="116">
        <v>2020</v>
      </c>
      <c r="F6314" s="112" t="s">
        <v>12479</v>
      </c>
      <c r="G6314" s="117" t="s">
        <v>16259</v>
      </c>
      <c r="H6314" s="114" t="s">
        <v>6738</v>
      </c>
      <c r="I6314" s="113">
        <f>'23'!H92</f>
        <v>0</v>
      </c>
    </row>
    <row r="6315" spans="2:9" ht="12.75">
      <c r="B6315" s="114" t="str">
        <f>INDEX(SUM!D:D,MATCH(SUM!$F$3,SUM!B:B,0),0)</f>
        <v>P085</v>
      </c>
      <c r="E6315" s="116">
        <v>2020</v>
      </c>
      <c r="F6315" s="112" t="s">
        <v>12480</v>
      </c>
      <c r="G6315" s="117" t="s">
        <v>16260</v>
      </c>
      <c r="H6315" s="114" t="s">
        <v>6738</v>
      </c>
      <c r="I6315" s="113">
        <f>'23'!H93</f>
        <v>0</v>
      </c>
    </row>
    <row r="6316" spans="2:9" ht="12.75">
      <c r="B6316" s="114" t="str">
        <f>INDEX(SUM!D:D,MATCH(SUM!$F$3,SUM!B:B,0),0)</f>
        <v>P085</v>
      </c>
      <c r="E6316" s="116">
        <v>2020</v>
      </c>
      <c r="F6316" s="112" t="s">
        <v>12481</v>
      </c>
      <c r="G6316" s="117" t="s">
        <v>16261</v>
      </c>
      <c r="H6316" s="114" t="s">
        <v>6738</v>
      </c>
      <c r="I6316" s="113">
        <f>'23'!H94</f>
        <v>0</v>
      </c>
    </row>
    <row r="6317" spans="2:9" ht="12.75">
      <c r="B6317" s="114" t="str">
        <f>INDEX(SUM!D:D,MATCH(SUM!$F$3,SUM!B:B,0),0)</f>
        <v>P085</v>
      </c>
      <c r="E6317" s="116">
        <v>2020</v>
      </c>
      <c r="F6317" s="112" t="s">
        <v>12482</v>
      </c>
      <c r="G6317" s="117" t="s">
        <v>16262</v>
      </c>
      <c r="H6317" s="114" t="s">
        <v>6738</v>
      </c>
      <c r="I6317" s="113">
        <f>'23'!H95</f>
        <v>0</v>
      </c>
    </row>
    <row r="6318" spans="2:9" ht="12.75">
      <c r="B6318" s="114" t="str">
        <f>INDEX(SUM!D:D,MATCH(SUM!$F$3,SUM!B:B,0),0)</f>
        <v>P085</v>
      </c>
      <c r="E6318" s="116">
        <v>2020</v>
      </c>
      <c r="F6318" s="112" t="s">
        <v>12483</v>
      </c>
      <c r="G6318" s="117" t="s">
        <v>16263</v>
      </c>
      <c r="H6318" s="114" t="s">
        <v>6738</v>
      </c>
      <c r="I6318" s="113">
        <f>'23'!H96</f>
        <v>0</v>
      </c>
    </row>
    <row r="6319" spans="2:9" ht="12.75">
      <c r="B6319" s="114" t="str">
        <f>INDEX(SUM!D:D,MATCH(SUM!$F$3,SUM!B:B,0),0)</f>
        <v>P085</v>
      </c>
      <c r="E6319" s="116">
        <v>2020</v>
      </c>
      <c r="F6319" s="112" t="s">
        <v>12484</v>
      </c>
      <c r="G6319" s="117" t="s">
        <v>16264</v>
      </c>
      <c r="H6319" s="114" t="s">
        <v>6738</v>
      </c>
      <c r="I6319" s="113">
        <f>'23'!H97</f>
        <v>0</v>
      </c>
    </row>
    <row r="6320" spans="2:9" ht="12.75">
      <c r="B6320" s="114" t="str">
        <f>INDEX(SUM!D:D,MATCH(SUM!$F$3,SUM!B:B,0),0)</f>
        <v>P085</v>
      </c>
      <c r="E6320" s="116">
        <v>2020</v>
      </c>
      <c r="F6320" s="112" t="s">
        <v>12485</v>
      </c>
      <c r="G6320" s="117" t="s">
        <v>16265</v>
      </c>
      <c r="H6320" s="114" t="s">
        <v>6738</v>
      </c>
      <c r="I6320" s="113">
        <f>'23'!H98</f>
        <v>0</v>
      </c>
    </row>
    <row r="6321" spans="2:9" ht="12.75">
      <c r="B6321" s="114" t="str">
        <f>INDEX(SUM!D:D,MATCH(SUM!$F$3,SUM!B:B,0),0)</f>
        <v>P085</v>
      </c>
      <c r="E6321" s="116">
        <v>2020</v>
      </c>
      <c r="F6321" s="112" t="s">
        <v>12486</v>
      </c>
      <c r="G6321" s="117" t="s">
        <v>16266</v>
      </c>
      <c r="H6321" s="114" t="s">
        <v>6738</v>
      </c>
      <c r="I6321" s="113">
        <f>'23'!H99</f>
        <v>0</v>
      </c>
    </row>
    <row r="6322" spans="2:9" ht="12.75">
      <c r="B6322" s="114" t="str">
        <f>INDEX(SUM!D:D,MATCH(SUM!$F$3,SUM!B:B,0),0)</f>
        <v>P085</v>
      </c>
      <c r="E6322" s="116">
        <v>2020</v>
      </c>
      <c r="F6322" s="112" t="s">
        <v>12487</v>
      </c>
      <c r="G6322" s="117" t="s">
        <v>16267</v>
      </c>
      <c r="H6322" s="114" t="s">
        <v>6738</v>
      </c>
      <c r="I6322" s="113">
        <f>'23'!H100</f>
        <v>0</v>
      </c>
    </row>
    <row r="6323" spans="2:9" ht="12.75">
      <c r="B6323" s="114" t="str">
        <f>INDEX(SUM!D:D,MATCH(SUM!$F$3,SUM!B:B,0),0)</f>
        <v>P085</v>
      </c>
      <c r="E6323" s="116">
        <v>2020</v>
      </c>
      <c r="F6323" s="112" t="s">
        <v>12488</v>
      </c>
      <c r="G6323" s="117" t="s">
        <v>16268</v>
      </c>
      <c r="H6323" s="114" t="s">
        <v>6739</v>
      </c>
      <c r="I6323" s="113">
        <f>'23'!I11</f>
        <v>2</v>
      </c>
    </row>
    <row r="6324" spans="2:9" ht="12.75">
      <c r="B6324" s="114" t="str">
        <f>INDEX(SUM!D:D,MATCH(SUM!$F$3,SUM!B:B,0),0)</f>
        <v>P085</v>
      </c>
      <c r="E6324" s="116">
        <v>2020</v>
      </c>
      <c r="F6324" s="112" t="s">
        <v>12489</v>
      </c>
      <c r="G6324" s="117" t="s">
        <v>16269</v>
      </c>
      <c r="H6324" s="114" t="s">
        <v>6739</v>
      </c>
      <c r="I6324" s="113">
        <f>'23'!I12</f>
        <v>0</v>
      </c>
    </row>
    <row r="6325" spans="2:9" ht="12.75">
      <c r="B6325" s="114" t="str">
        <f>INDEX(SUM!D:D,MATCH(SUM!$F$3,SUM!B:B,0),0)</f>
        <v>P085</v>
      </c>
      <c r="E6325" s="116">
        <v>2020</v>
      </c>
      <c r="F6325" s="112" t="s">
        <v>12490</v>
      </c>
      <c r="G6325" s="117" t="s">
        <v>16270</v>
      </c>
      <c r="H6325" s="114" t="s">
        <v>6739</v>
      </c>
      <c r="I6325" s="113">
        <f>'23'!I13</f>
        <v>1</v>
      </c>
    </row>
    <row r="6326" spans="2:9" ht="12.75">
      <c r="B6326" s="114" t="str">
        <f>INDEX(SUM!D:D,MATCH(SUM!$F$3,SUM!B:B,0),0)</f>
        <v>P085</v>
      </c>
      <c r="E6326" s="116">
        <v>2020</v>
      </c>
      <c r="F6326" s="112" t="s">
        <v>12491</v>
      </c>
      <c r="G6326" s="117" t="s">
        <v>16271</v>
      </c>
      <c r="H6326" s="114" t="s">
        <v>6739</v>
      </c>
      <c r="I6326" s="113">
        <f>'23'!I14</f>
        <v>1</v>
      </c>
    </row>
    <row r="6327" spans="2:9" ht="12.75">
      <c r="B6327" s="114" t="str">
        <f>INDEX(SUM!D:D,MATCH(SUM!$F$3,SUM!B:B,0),0)</f>
        <v>P085</v>
      </c>
      <c r="E6327" s="116">
        <v>2020</v>
      </c>
      <c r="F6327" s="112" t="s">
        <v>12492</v>
      </c>
      <c r="G6327" s="117" t="s">
        <v>16272</v>
      </c>
      <c r="H6327" s="114" t="s">
        <v>6739</v>
      </c>
      <c r="I6327" s="113">
        <f>'23'!I15</f>
        <v>3</v>
      </c>
    </row>
    <row r="6328" spans="2:9" ht="12.75">
      <c r="B6328" s="114" t="str">
        <f>INDEX(SUM!D:D,MATCH(SUM!$F$3,SUM!B:B,0),0)</f>
        <v>P085</v>
      </c>
      <c r="E6328" s="116">
        <v>2020</v>
      </c>
      <c r="F6328" s="112" t="s">
        <v>12493</v>
      </c>
      <c r="G6328" s="117" t="s">
        <v>16273</v>
      </c>
      <c r="H6328" s="114" t="s">
        <v>6739</v>
      </c>
      <c r="I6328" s="113">
        <f>'23'!I16</f>
        <v>0</v>
      </c>
    </row>
    <row r="6329" spans="2:9" ht="12.75">
      <c r="B6329" s="114" t="str">
        <f>INDEX(SUM!D:D,MATCH(SUM!$F$3,SUM!B:B,0),0)</f>
        <v>P085</v>
      </c>
      <c r="E6329" s="116">
        <v>2020</v>
      </c>
      <c r="F6329" s="112" t="s">
        <v>12494</v>
      </c>
      <c r="G6329" s="117" t="s">
        <v>16274</v>
      </c>
      <c r="H6329" s="114" t="s">
        <v>6739</v>
      </c>
      <c r="I6329" s="113">
        <f>'23'!I17</f>
        <v>0</v>
      </c>
    </row>
    <row r="6330" spans="2:9" ht="12.75">
      <c r="B6330" s="114" t="str">
        <f>INDEX(SUM!D:D,MATCH(SUM!$F$3,SUM!B:B,0),0)</f>
        <v>P085</v>
      </c>
      <c r="E6330" s="116">
        <v>2020</v>
      </c>
      <c r="F6330" s="112" t="s">
        <v>12495</v>
      </c>
      <c r="G6330" s="117" t="s">
        <v>16275</v>
      </c>
      <c r="H6330" s="114" t="s">
        <v>6739</v>
      </c>
      <c r="I6330" s="113">
        <f>'23'!I18</f>
        <v>0</v>
      </c>
    </row>
    <row r="6331" spans="2:9" ht="12.75">
      <c r="B6331" s="114" t="str">
        <f>INDEX(SUM!D:D,MATCH(SUM!$F$3,SUM!B:B,0),0)</f>
        <v>P085</v>
      </c>
      <c r="E6331" s="116">
        <v>2020</v>
      </c>
      <c r="F6331" s="112" t="s">
        <v>12496</v>
      </c>
      <c r="G6331" s="117" t="s">
        <v>16276</v>
      </c>
      <c r="H6331" s="114" t="s">
        <v>6739</v>
      </c>
      <c r="I6331" s="113">
        <f>'23'!I19</f>
        <v>0</v>
      </c>
    </row>
    <row r="6332" spans="2:9" ht="12.75">
      <c r="B6332" s="114" t="str">
        <f>INDEX(SUM!D:D,MATCH(SUM!$F$3,SUM!B:B,0),0)</f>
        <v>P085</v>
      </c>
      <c r="E6332" s="116">
        <v>2020</v>
      </c>
      <c r="F6332" s="112" t="s">
        <v>12497</v>
      </c>
      <c r="G6332" s="117" t="s">
        <v>16277</v>
      </c>
      <c r="H6332" s="114" t="s">
        <v>6739</v>
      </c>
      <c r="I6332" s="113">
        <f>'23'!I20</f>
        <v>0</v>
      </c>
    </row>
    <row r="6333" spans="2:9" ht="12.75">
      <c r="B6333" s="114" t="str">
        <f>INDEX(SUM!D:D,MATCH(SUM!$F$3,SUM!B:B,0),0)</f>
        <v>P085</v>
      </c>
      <c r="E6333" s="116">
        <v>2020</v>
      </c>
      <c r="F6333" s="112" t="s">
        <v>12498</v>
      </c>
      <c r="G6333" s="117" t="s">
        <v>16278</v>
      </c>
      <c r="H6333" s="114" t="s">
        <v>6739</v>
      </c>
      <c r="I6333" s="113">
        <f>'23'!I21</f>
        <v>0</v>
      </c>
    </row>
    <row r="6334" spans="2:9" ht="12.75">
      <c r="B6334" s="114" t="str">
        <f>INDEX(SUM!D:D,MATCH(SUM!$F$3,SUM!B:B,0),0)</f>
        <v>P085</v>
      </c>
      <c r="E6334" s="116">
        <v>2020</v>
      </c>
      <c r="F6334" s="112" t="s">
        <v>12499</v>
      </c>
      <c r="G6334" s="117" t="s">
        <v>16279</v>
      </c>
      <c r="H6334" s="114" t="s">
        <v>6739</v>
      </c>
      <c r="I6334" s="113">
        <f>'23'!I22</f>
        <v>0</v>
      </c>
    </row>
    <row r="6335" spans="2:9" ht="12.75">
      <c r="B6335" s="114" t="str">
        <f>INDEX(SUM!D:D,MATCH(SUM!$F$3,SUM!B:B,0),0)</f>
        <v>P085</v>
      </c>
      <c r="E6335" s="116">
        <v>2020</v>
      </c>
      <c r="F6335" s="112" t="s">
        <v>12500</v>
      </c>
      <c r="G6335" s="117" t="s">
        <v>16280</v>
      </c>
      <c r="H6335" s="114" t="s">
        <v>6739</v>
      </c>
      <c r="I6335" s="113">
        <f>'23'!I23</f>
        <v>0</v>
      </c>
    </row>
    <row r="6336" spans="2:9" ht="12.75">
      <c r="B6336" s="114" t="str">
        <f>INDEX(SUM!D:D,MATCH(SUM!$F$3,SUM!B:B,0),0)</f>
        <v>P085</v>
      </c>
      <c r="E6336" s="116">
        <v>2020</v>
      </c>
      <c r="F6336" s="112" t="s">
        <v>12501</v>
      </c>
      <c r="G6336" s="117" t="s">
        <v>16281</v>
      </c>
      <c r="H6336" s="114" t="s">
        <v>6739</v>
      </c>
      <c r="I6336" s="113">
        <f>'23'!I24</f>
        <v>0</v>
      </c>
    </row>
    <row r="6337" spans="2:9" ht="12.75">
      <c r="B6337" s="114" t="str">
        <f>INDEX(SUM!D:D,MATCH(SUM!$F$3,SUM!B:B,0),0)</f>
        <v>P085</v>
      </c>
      <c r="E6337" s="116">
        <v>2020</v>
      </c>
      <c r="F6337" s="112" t="s">
        <v>12502</v>
      </c>
      <c r="G6337" s="117" t="s">
        <v>16282</v>
      </c>
      <c r="H6337" s="114" t="s">
        <v>6739</v>
      </c>
      <c r="I6337" s="113">
        <f>'23'!I25</f>
        <v>0</v>
      </c>
    </row>
    <row r="6338" spans="2:9" ht="12.75">
      <c r="B6338" s="114" t="str">
        <f>INDEX(SUM!D:D,MATCH(SUM!$F$3,SUM!B:B,0),0)</f>
        <v>P085</v>
      </c>
      <c r="E6338" s="116">
        <v>2020</v>
      </c>
      <c r="F6338" s="112" t="s">
        <v>12503</v>
      </c>
      <c r="G6338" s="117" t="s">
        <v>16283</v>
      </c>
      <c r="H6338" s="114" t="s">
        <v>6739</v>
      </c>
      <c r="I6338" s="113">
        <f>'23'!I26</f>
        <v>0</v>
      </c>
    </row>
    <row r="6339" spans="2:9" ht="12.75">
      <c r="B6339" s="114" t="str">
        <f>INDEX(SUM!D:D,MATCH(SUM!$F$3,SUM!B:B,0),0)</f>
        <v>P085</v>
      </c>
      <c r="E6339" s="116">
        <v>2020</v>
      </c>
      <c r="F6339" s="112" t="s">
        <v>12504</v>
      </c>
      <c r="G6339" s="117" t="s">
        <v>16284</v>
      </c>
      <c r="H6339" s="114" t="s">
        <v>6739</v>
      </c>
      <c r="I6339" s="113">
        <f>'23'!I27</f>
        <v>0</v>
      </c>
    </row>
    <row r="6340" spans="2:9" ht="12.75">
      <c r="B6340" s="114" t="str">
        <f>INDEX(SUM!D:D,MATCH(SUM!$F$3,SUM!B:B,0),0)</f>
        <v>P085</v>
      </c>
      <c r="E6340" s="116">
        <v>2020</v>
      </c>
      <c r="F6340" s="112" t="s">
        <v>12505</v>
      </c>
      <c r="G6340" s="117" t="s">
        <v>16285</v>
      </c>
      <c r="H6340" s="114" t="s">
        <v>6739</v>
      </c>
      <c r="I6340" s="113">
        <f>'23'!I28</f>
        <v>0</v>
      </c>
    </row>
    <row r="6341" spans="2:9" ht="12.75">
      <c r="B6341" s="114" t="str">
        <f>INDEX(SUM!D:D,MATCH(SUM!$F$3,SUM!B:B,0),0)</f>
        <v>P085</v>
      </c>
      <c r="E6341" s="116">
        <v>2020</v>
      </c>
      <c r="F6341" s="112" t="s">
        <v>12506</v>
      </c>
      <c r="G6341" s="117" t="s">
        <v>16286</v>
      </c>
      <c r="H6341" s="114" t="s">
        <v>6739</v>
      </c>
      <c r="I6341" s="113">
        <f>'23'!I29</f>
        <v>0</v>
      </c>
    </row>
    <row r="6342" spans="2:9" ht="12.75">
      <c r="B6342" s="114" t="str">
        <f>INDEX(SUM!D:D,MATCH(SUM!$F$3,SUM!B:B,0),0)</f>
        <v>P085</v>
      </c>
      <c r="E6342" s="116">
        <v>2020</v>
      </c>
      <c r="F6342" s="112" t="s">
        <v>12507</v>
      </c>
      <c r="G6342" s="117" t="s">
        <v>16287</v>
      </c>
      <c r="H6342" s="114" t="s">
        <v>6739</v>
      </c>
      <c r="I6342" s="113">
        <f>'23'!I30</f>
        <v>0</v>
      </c>
    </row>
    <row r="6343" spans="2:9" ht="12.75">
      <c r="B6343" s="114" t="str">
        <f>INDEX(SUM!D:D,MATCH(SUM!$F$3,SUM!B:B,0),0)</f>
        <v>P085</v>
      </c>
      <c r="E6343" s="116">
        <v>2020</v>
      </c>
      <c r="F6343" s="112" t="s">
        <v>12508</v>
      </c>
      <c r="G6343" s="117" t="s">
        <v>16288</v>
      </c>
      <c r="H6343" s="114" t="s">
        <v>6739</v>
      </c>
      <c r="I6343" s="113">
        <f>'23'!I31</f>
        <v>0</v>
      </c>
    </row>
    <row r="6344" spans="2:9" ht="12.75">
      <c r="B6344" s="114" t="str">
        <f>INDEX(SUM!D:D,MATCH(SUM!$F$3,SUM!B:B,0),0)</f>
        <v>P085</v>
      </c>
      <c r="E6344" s="116">
        <v>2020</v>
      </c>
      <c r="F6344" s="112" t="s">
        <v>12509</v>
      </c>
      <c r="G6344" s="117" t="s">
        <v>16289</v>
      </c>
      <c r="H6344" s="114" t="s">
        <v>6739</v>
      </c>
      <c r="I6344" s="113">
        <f>'23'!I32</f>
        <v>0</v>
      </c>
    </row>
    <row r="6345" spans="2:9" ht="12.75">
      <c r="B6345" s="114" t="str">
        <f>INDEX(SUM!D:D,MATCH(SUM!$F$3,SUM!B:B,0),0)</f>
        <v>P085</v>
      </c>
      <c r="E6345" s="116">
        <v>2020</v>
      </c>
      <c r="F6345" s="112" t="s">
        <v>12510</v>
      </c>
      <c r="G6345" s="117" t="s">
        <v>16290</v>
      </c>
      <c r="H6345" s="114" t="s">
        <v>6739</v>
      </c>
      <c r="I6345" s="113">
        <f>'23'!I33</f>
        <v>0</v>
      </c>
    </row>
    <row r="6346" spans="2:9" ht="12.75">
      <c r="B6346" s="114" t="str">
        <f>INDEX(SUM!D:D,MATCH(SUM!$F$3,SUM!B:B,0),0)</f>
        <v>P085</v>
      </c>
      <c r="E6346" s="116">
        <v>2020</v>
      </c>
      <c r="F6346" s="112" t="s">
        <v>12511</v>
      </c>
      <c r="G6346" s="117" t="s">
        <v>16291</v>
      </c>
      <c r="H6346" s="114" t="s">
        <v>6739</v>
      </c>
      <c r="I6346" s="113">
        <f>'23'!I34</f>
        <v>0</v>
      </c>
    </row>
    <row r="6347" spans="2:9" ht="12.75">
      <c r="B6347" s="114" t="str">
        <f>INDEX(SUM!D:D,MATCH(SUM!$F$3,SUM!B:B,0),0)</f>
        <v>P085</v>
      </c>
      <c r="E6347" s="116">
        <v>2020</v>
      </c>
      <c r="F6347" s="112" t="s">
        <v>12512</v>
      </c>
      <c r="G6347" s="117" t="s">
        <v>16292</v>
      </c>
      <c r="H6347" s="114" t="s">
        <v>6739</v>
      </c>
      <c r="I6347" s="113">
        <f>'23'!I35</f>
        <v>0</v>
      </c>
    </row>
    <row r="6348" spans="2:9" ht="12.75">
      <c r="B6348" s="114" t="str">
        <f>INDEX(SUM!D:D,MATCH(SUM!$F$3,SUM!B:B,0),0)</f>
        <v>P085</v>
      </c>
      <c r="E6348" s="116">
        <v>2020</v>
      </c>
      <c r="F6348" s="112" t="s">
        <v>12513</v>
      </c>
      <c r="G6348" s="117" t="s">
        <v>16293</v>
      </c>
      <c r="H6348" s="114" t="s">
        <v>6739</v>
      </c>
      <c r="I6348" s="113">
        <f>'23'!I36</f>
        <v>0</v>
      </c>
    </row>
    <row r="6349" spans="2:9" ht="12.75">
      <c r="B6349" s="114" t="str">
        <f>INDEX(SUM!D:D,MATCH(SUM!$F$3,SUM!B:B,0),0)</f>
        <v>P085</v>
      </c>
      <c r="E6349" s="116">
        <v>2020</v>
      </c>
      <c r="F6349" s="112" t="s">
        <v>12514</v>
      </c>
      <c r="G6349" s="117" t="s">
        <v>16294</v>
      </c>
      <c r="H6349" s="114" t="s">
        <v>6739</v>
      </c>
      <c r="I6349" s="113">
        <f>'23'!I37</f>
        <v>0</v>
      </c>
    </row>
    <row r="6350" spans="2:9" ht="12.75">
      <c r="B6350" s="114" t="str">
        <f>INDEX(SUM!D:D,MATCH(SUM!$F$3,SUM!B:B,0),0)</f>
        <v>P085</v>
      </c>
      <c r="E6350" s="116">
        <v>2020</v>
      </c>
      <c r="F6350" s="112" t="s">
        <v>12515</v>
      </c>
      <c r="G6350" s="117" t="s">
        <v>16295</v>
      </c>
      <c r="H6350" s="114" t="s">
        <v>6739</v>
      </c>
      <c r="I6350" s="113">
        <f>'23'!I38</f>
        <v>0</v>
      </c>
    </row>
    <row r="6351" spans="2:9" ht="12.75">
      <c r="B6351" s="114" t="str">
        <f>INDEX(SUM!D:D,MATCH(SUM!$F$3,SUM!B:B,0),0)</f>
        <v>P085</v>
      </c>
      <c r="E6351" s="116">
        <v>2020</v>
      </c>
      <c r="F6351" s="112" t="s">
        <v>12516</v>
      </c>
      <c r="G6351" s="117" t="s">
        <v>16296</v>
      </c>
      <c r="H6351" s="114" t="s">
        <v>6739</v>
      </c>
      <c r="I6351" s="113">
        <f>'23'!I39</f>
        <v>0</v>
      </c>
    </row>
    <row r="6352" spans="2:9" ht="12.75">
      <c r="B6352" s="114" t="str">
        <f>INDEX(SUM!D:D,MATCH(SUM!$F$3,SUM!B:B,0),0)</f>
        <v>P085</v>
      </c>
      <c r="E6352" s="116">
        <v>2020</v>
      </c>
      <c r="F6352" s="112" t="s">
        <v>12517</v>
      </c>
      <c r="G6352" s="117" t="s">
        <v>16297</v>
      </c>
      <c r="H6352" s="114" t="s">
        <v>6739</v>
      </c>
      <c r="I6352" s="113">
        <f>'23'!I40</f>
        <v>0</v>
      </c>
    </row>
    <row r="6353" spans="2:9" ht="12.75">
      <c r="B6353" s="114" t="str">
        <f>INDEX(SUM!D:D,MATCH(SUM!$F$3,SUM!B:B,0),0)</f>
        <v>P085</v>
      </c>
      <c r="E6353" s="116">
        <v>2020</v>
      </c>
      <c r="F6353" s="112" t="s">
        <v>12518</v>
      </c>
      <c r="G6353" s="117" t="s">
        <v>16298</v>
      </c>
      <c r="H6353" s="114" t="s">
        <v>6739</v>
      </c>
      <c r="I6353" s="113">
        <f>'23'!I41</f>
        <v>0</v>
      </c>
    </row>
    <row r="6354" spans="2:9" ht="12.75">
      <c r="B6354" s="114" t="str">
        <f>INDEX(SUM!D:D,MATCH(SUM!$F$3,SUM!B:B,0),0)</f>
        <v>P085</v>
      </c>
      <c r="E6354" s="116">
        <v>2020</v>
      </c>
      <c r="F6354" s="112" t="s">
        <v>12519</v>
      </c>
      <c r="G6354" s="117" t="s">
        <v>16299</v>
      </c>
      <c r="H6354" s="114" t="s">
        <v>6739</v>
      </c>
      <c r="I6354" s="113">
        <f>'23'!I42</f>
        <v>0</v>
      </c>
    </row>
    <row r="6355" spans="2:9" ht="12.75">
      <c r="B6355" s="114" t="str">
        <f>INDEX(SUM!D:D,MATCH(SUM!$F$3,SUM!B:B,0),0)</f>
        <v>P085</v>
      </c>
      <c r="E6355" s="116">
        <v>2020</v>
      </c>
      <c r="F6355" s="112" t="s">
        <v>12520</v>
      </c>
      <c r="G6355" s="117" t="s">
        <v>16300</v>
      </c>
      <c r="H6355" s="114" t="s">
        <v>6739</v>
      </c>
      <c r="I6355" s="113">
        <f>'23'!I43</f>
        <v>0</v>
      </c>
    </row>
    <row r="6356" spans="2:9" ht="12.75">
      <c r="B6356" s="114" t="str">
        <f>INDEX(SUM!D:D,MATCH(SUM!$F$3,SUM!B:B,0),0)</f>
        <v>P085</v>
      </c>
      <c r="E6356" s="116">
        <v>2020</v>
      </c>
      <c r="F6356" s="112" t="s">
        <v>12521</v>
      </c>
      <c r="G6356" s="117" t="s">
        <v>16301</v>
      </c>
      <c r="H6356" s="114" t="s">
        <v>6739</v>
      </c>
      <c r="I6356" s="113">
        <f>'23'!I44</f>
        <v>0</v>
      </c>
    </row>
    <row r="6357" spans="2:9" ht="12.75">
      <c r="B6357" s="114" t="str">
        <f>INDEX(SUM!D:D,MATCH(SUM!$F$3,SUM!B:B,0),0)</f>
        <v>P085</v>
      </c>
      <c r="E6357" s="116">
        <v>2020</v>
      </c>
      <c r="F6357" s="112" t="s">
        <v>12522</v>
      </c>
      <c r="G6357" s="117" t="s">
        <v>16302</v>
      </c>
      <c r="H6357" s="114" t="s">
        <v>6739</v>
      </c>
      <c r="I6357" s="113">
        <f>'23'!I45</f>
        <v>0</v>
      </c>
    </row>
    <row r="6358" spans="2:9" ht="12.75">
      <c r="B6358" s="114" t="str">
        <f>INDEX(SUM!D:D,MATCH(SUM!$F$3,SUM!B:B,0),0)</f>
        <v>P085</v>
      </c>
      <c r="E6358" s="116">
        <v>2020</v>
      </c>
      <c r="F6358" s="112" t="s">
        <v>12523</v>
      </c>
      <c r="G6358" s="117" t="s">
        <v>16303</v>
      </c>
      <c r="H6358" s="114" t="s">
        <v>6739</v>
      </c>
      <c r="I6358" s="113">
        <f>'23'!I46</f>
        <v>0</v>
      </c>
    </row>
    <row r="6359" spans="2:9" ht="12.75">
      <c r="B6359" s="114" t="str">
        <f>INDEX(SUM!D:D,MATCH(SUM!$F$3,SUM!B:B,0),0)</f>
        <v>P085</v>
      </c>
      <c r="E6359" s="116">
        <v>2020</v>
      </c>
      <c r="F6359" s="112" t="s">
        <v>12524</v>
      </c>
      <c r="G6359" s="117" t="s">
        <v>16304</v>
      </c>
      <c r="H6359" s="114" t="s">
        <v>6739</v>
      </c>
      <c r="I6359" s="113">
        <f>'23'!I47</f>
        <v>0</v>
      </c>
    </row>
    <row r="6360" spans="2:9" ht="12.75">
      <c r="B6360" s="114" t="str">
        <f>INDEX(SUM!D:D,MATCH(SUM!$F$3,SUM!B:B,0),0)</f>
        <v>P085</v>
      </c>
      <c r="E6360" s="116">
        <v>2020</v>
      </c>
      <c r="F6360" s="112" t="s">
        <v>12525</v>
      </c>
      <c r="G6360" s="117" t="s">
        <v>16305</v>
      </c>
      <c r="H6360" s="114" t="s">
        <v>6739</v>
      </c>
      <c r="I6360" s="113">
        <f>'23'!I48</f>
        <v>0</v>
      </c>
    </row>
    <row r="6361" spans="2:9" ht="12.75">
      <c r="B6361" s="114" t="str">
        <f>INDEX(SUM!D:D,MATCH(SUM!$F$3,SUM!B:B,0),0)</f>
        <v>P085</v>
      </c>
      <c r="E6361" s="116">
        <v>2020</v>
      </c>
      <c r="F6361" s="112" t="s">
        <v>12526</v>
      </c>
      <c r="G6361" s="117" t="s">
        <v>16306</v>
      </c>
      <c r="H6361" s="114" t="s">
        <v>6739</v>
      </c>
      <c r="I6361" s="113">
        <f>'23'!I49</f>
        <v>0</v>
      </c>
    </row>
    <row r="6362" spans="2:9" ht="12.75">
      <c r="B6362" s="114" t="str">
        <f>INDEX(SUM!D:D,MATCH(SUM!$F$3,SUM!B:B,0),0)</f>
        <v>P085</v>
      </c>
      <c r="E6362" s="116">
        <v>2020</v>
      </c>
      <c r="F6362" s="112" t="s">
        <v>12527</v>
      </c>
      <c r="G6362" s="117" t="s">
        <v>16307</v>
      </c>
      <c r="H6362" s="114" t="s">
        <v>6739</v>
      </c>
      <c r="I6362" s="113">
        <f>'23'!I50</f>
        <v>0</v>
      </c>
    </row>
    <row r="6363" spans="2:9" ht="12.75">
      <c r="B6363" s="114" t="str">
        <f>INDEX(SUM!D:D,MATCH(SUM!$F$3,SUM!B:B,0),0)</f>
        <v>P085</v>
      </c>
      <c r="E6363" s="116">
        <v>2020</v>
      </c>
      <c r="F6363" s="112" t="s">
        <v>12528</v>
      </c>
      <c r="G6363" s="117" t="s">
        <v>16308</v>
      </c>
      <c r="H6363" s="114" t="s">
        <v>6739</v>
      </c>
      <c r="I6363" s="113">
        <f>'23'!I51</f>
        <v>0</v>
      </c>
    </row>
    <row r="6364" spans="2:9" ht="12.75">
      <c r="B6364" s="114" t="str">
        <f>INDEX(SUM!D:D,MATCH(SUM!$F$3,SUM!B:B,0),0)</f>
        <v>P085</v>
      </c>
      <c r="E6364" s="116">
        <v>2020</v>
      </c>
      <c r="F6364" s="112" t="s">
        <v>12529</v>
      </c>
      <c r="G6364" s="117" t="s">
        <v>16309</v>
      </c>
      <c r="H6364" s="114" t="s">
        <v>6739</v>
      </c>
      <c r="I6364" s="113">
        <f>'23'!I52</f>
        <v>0</v>
      </c>
    </row>
    <row r="6365" spans="2:9" ht="12.75">
      <c r="B6365" s="114" t="str">
        <f>INDEX(SUM!D:D,MATCH(SUM!$F$3,SUM!B:B,0),0)</f>
        <v>P085</v>
      </c>
      <c r="E6365" s="116">
        <v>2020</v>
      </c>
      <c r="F6365" s="112" t="s">
        <v>12530</v>
      </c>
      <c r="G6365" s="117" t="s">
        <v>16310</v>
      </c>
      <c r="H6365" s="114" t="s">
        <v>6739</v>
      </c>
      <c r="I6365" s="113">
        <f>'23'!I53</f>
        <v>0</v>
      </c>
    </row>
    <row r="6366" spans="2:9" ht="12.75">
      <c r="B6366" s="114" t="str">
        <f>INDEX(SUM!D:D,MATCH(SUM!$F$3,SUM!B:B,0),0)</f>
        <v>P085</v>
      </c>
      <c r="E6366" s="116">
        <v>2020</v>
      </c>
      <c r="F6366" s="112" t="s">
        <v>12531</v>
      </c>
      <c r="G6366" s="117" t="s">
        <v>16311</v>
      </c>
      <c r="H6366" s="114" t="s">
        <v>6739</v>
      </c>
      <c r="I6366" s="113">
        <f>'23'!I54</f>
        <v>0</v>
      </c>
    </row>
    <row r="6367" spans="2:9" ht="12.75">
      <c r="B6367" s="114" t="str">
        <f>INDEX(SUM!D:D,MATCH(SUM!$F$3,SUM!B:B,0),0)</f>
        <v>P085</v>
      </c>
      <c r="E6367" s="116">
        <v>2020</v>
      </c>
      <c r="F6367" s="112" t="s">
        <v>12532</v>
      </c>
      <c r="G6367" s="117" t="s">
        <v>16312</v>
      </c>
      <c r="H6367" s="114" t="s">
        <v>6739</v>
      </c>
      <c r="I6367" s="113">
        <f>'23'!I55</f>
        <v>0</v>
      </c>
    </row>
    <row r="6368" spans="2:9" ht="12.75">
      <c r="B6368" s="114" t="str">
        <f>INDEX(SUM!D:D,MATCH(SUM!$F$3,SUM!B:B,0),0)</f>
        <v>P085</v>
      </c>
      <c r="E6368" s="116">
        <v>2020</v>
      </c>
      <c r="F6368" s="112" t="s">
        <v>12533</v>
      </c>
      <c r="G6368" s="117" t="s">
        <v>16313</v>
      </c>
      <c r="H6368" s="114" t="s">
        <v>6739</v>
      </c>
      <c r="I6368" s="113">
        <f>'23'!I56</f>
        <v>0</v>
      </c>
    </row>
    <row r="6369" spans="2:9" ht="12.75">
      <c r="B6369" s="114" t="str">
        <f>INDEX(SUM!D:D,MATCH(SUM!$F$3,SUM!B:B,0),0)</f>
        <v>P085</v>
      </c>
      <c r="E6369" s="116">
        <v>2020</v>
      </c>
      <c r="F6369" s="112" t="s">
        <v>12534</v>
      </c>
      <c r="G6369" s="117" t="s">
        <v>16314</v>
      </c>
      <c r="H6369" s="114" t="s">
        <v>6739</v>
      </c>
      <c r="I6369" s="113">
        <f>'23'!I57</f>
        <v>0</v>
      </c>
    </row>
    <row r="6370" spans="2:9" ht="12.75">
      <c r="B6370" s="114" t="str">
        <f>INDEX(SUM!D:D,MATCH(SUM!$F$3,SUM!B:B,0),0)</f>
        <v>P085</v>
      </c>
      <c r="E6370" s="116">
        <v>2020</v>
      </c>
      <c r="F6370" s="112" t="s">
        <v>12535</v>
      </c>
      <c r="G6370" s="117" t="s">
        <v>16315</v>
      </c>
      <c r="H6370" s="114" t="s">
        <v>6739</v>
      </c>
      <c r="I6370" s="113">
        <f>'23'!I58</f>
        <v>0</v>
      </c>
    </row>
    <row r="6371" spans="2:9" ht="12.75">
      <c r="B6371" s="114" t="str">
        <f>INDEX(SUM!D:D,MATCH(SUM!$F$3,SUM!B:B,0),0)</f>
        <v>P085</v>
      </c>
      <c r="E6371" s="116">
        <v>2020</v>
      </c>
      <c r="F6371" s="112" t="s">
        <v>12536</v>
      </c>
      <c r="G6371" s="117" t="s">
        <v>16316</v>
      </c>
      <c r="H6371" s="114" t="s">
        <v>6739</v>
      </c>
      <c r="I6371" s="113">
        <f>'23'!I59</f>
        <v>0</v>
      </c>
    </row>
    <row r="6372" spans="2:9" ht="12.75">
      <c r="B6372" s="114" t="str">
        <f>INDEX(SUM!D:D,MATCH(SUM!$F$3,SUM!B:B,0),0)</f>
        <v>P085</v>
      </c>
      <c r="E6372" s="116">
        <v>2020</v>
      </c>
      <c r="F6372" s="112" t="s">
        <v>12537</v>
      </c>
      <c r="G6372" s="117" t="s">
        <v>16317</v>
      </c>
      <c r="H6372" s="114" t="s">
        <v>6739</v>
      </c>
      <c r="I6372" s="113">
        <f>'23'!I60</f>
        <v>0</v>
      </c>
    </row>
    <row r="6373" spans="2:9" ht="12.75">
      <c r="B6373" s="114" t="str">
        <f>INDEX(SUM!D:D,MATCH(SUM!$F$3,SUM!B:B,0),0)</f>
        <v>P085</v>
      </c>
      <c r="E6373" s="116">
        <v>2020</v>
      </c>
      <c r="F6373" s="112" t="s">
        <v>12538</v>
      </c>
      <c r="G6373" s="117" t="s">
        <v>16318</v>
      </c>
      <c r="H6373" s="114" t="s">
        <v>6739</v>
      </c>
      <c r="I6373" s="113">
        <f>'23'!I61</f>
        <v>0</v>
      </c>
    </row>
    <row r="6374" spans="2:9" ht="12.75">
      <c r="B6374" s="114" t="str">
        <f>INDEX(SUM!D:D,MATCH(SUM!$F$3,SUM!B:B,0),0)</f>
        <v>P085</v>
      </c>
      <c r="E6374" s="116">
        <v>2020</v>
      </c>
      <c r="F6374" s="112" t="s">
        <v>12539</v>
      </c>
      <c r="G6374" s="117" t="s">
        <v>16319</v>
      </c>
      <c r="H6374" s="114" t="s">
        <v>6739</v>
      </c>
      <c r="I6374" s="113">
        <f>'23'!I62</f>
        <v>0</v>
      </c>
    </row>
    <row r="6375" spans="2:9" ht="12.75">
      <c r="B6375" s="114" t="str">
        <f>INDEX(SUM!D:D,MATCH(SUM!$F$3,SUM!B:B,0),0)</f>
        <v>P085</v>
      </c>
      <c r="E6375" s="116">
        <v>2020</v>
      </c>
      <c r="F6375" s="112" t="s">
        <v>12540</v>
      </c>
      <c r="G6375" s="117" t="s">
        <v>16320</v>
      </c>
      <c r="H6375" s="114" t="s">
        <v>6739</v>
      </c>
      <c r="I6375" s="113">
        <f>'23'!I63</f>
        <v>0</v>
      </c>
    </row>
    <row r="6376" spans="2:9" ht="12.75">
      <c r="B6376" s="114" t="str">
        <f>INDEX(SUM!D:D,MATCH(SUM!$F$3,SUM!B:B,0),0)</f>
        <v>P085</v>
      </c>
      <c r="E6376" s="116">
        <v>2020</v>
      </c>
      <c r="F6376" s="112" t="s">
        <v>12541</v>
      </c>
      <c r="G6376" s="117" t="s">
        <v>16321</v>
      </c>
      <c r="H6376" s="114" t="s">
        <v>6739</v>
      </c>
      <c r="I6376" s="113">
        <f>'23'!I64</f>
        <v>0</v>
      </c>
    </row>
    <row r="6377" spans="2:9" ht="12.75">
      <c r="B6377" s="114" t="str">
        <f>INDEX(SUM!D:D,MATCH(SUM!$F$3,SUM!B:B,0),0)</f>
        <v>P085</v>
      </c>
      <c r="E6377" s="116">
        <v>2020</v>
      </c>
      <c r="F6377" s="112" t="s">
        <v>12542</v>
      </c>
      <c r="G6377" s="117" t="s">
        <v>16322</v>
      </c>
      <c r="H6377" s="114" t="s">
        <v>6739</v>
      </c>
      <c r="I6377" s="113">
        <f>'23'!I65</f>
        <v>0</v>
      </c>
    </row>
    <row r="6378" spans="2:9" ht="12.75">
      <c r="B6378" s="114" t="str">
        <f>INDEX(SUM!D:D,MATCH(SUM!$F$3,SUM!B:B,0),0)</f>
        <v>P085</v>
      </c>
      <c r="E6378" s="116">
        <v>2020</v>
      </c>
      <c r="F6378" s="112" t="s">
        <v>12543</v>
      </c>
      <c r="G6378" s="117" t="s">
        <v>16323</v>
      </c>
      <c r="H6378" s="114" t="s">
        <v>6739</v>
      </c>
      <c r="I6378" s="113">
        <f>'23'!I66</f>
        <v>0</v>
      </c>
    </row>
    <row r="6379" spans="2:9" ht="12.75">
      <c r="B6379" s="114" t="str">
        <f>INDEX(SUM!D:D,MATCH(SUM!$F$3,SUM!B:B,0),0)</f>
        <v>P085</v>
      </c>
      <c r="E6379" s="116">
        <v>2020</v>
      </c>
      <c r="F6379" s="112" t="s">
        <v>12544</v>
      </c>
      <c r="G6379" s="117" t="s">
        <v>16324</v>
      </c>
      <c r="H6379" s="114" t="s">
        <v>6739</v>
      </c>
      <c r="I6379" s="113">
        <f>'23'!I67</f>
        <v>0</v>
      </c>
    </row>
    <row r="6380" spans="2:9" ht="12.75">
      <c r="B6380" s="114" t="str">
        <f>INDEX(SUM!D:D,MATCH(SUM!$F$3,SUM!B:B,0),0)</f>
        <v>P085</v>
      </c>
      <c r="E6380" s="116">
        <v>2020</v>
      </c>
      <c r="F6380" s="112" t="s">
        <v>12545</v>
      </c>
      <c r="G6380" s="117" t="s">
        <v>16325</v>
      </c>
      <c r="H6380" s="114" t="s">
        <v>6739</v>
      </c>
      <c r="I6380" s="113">
        <f>'23'!I68</f>
        <v>0</v>
      </c>
    </row>
    <row r="6381" spans="2:9" ht="12.75">
      <c r="B6381" s="114" t="str">
        <f>INDEX(SUM!D:D,MATCH(SUM!$F$3,SUM!B:B,0),0)</f>
        <v>P085</v>
      </c>
      <c r="E6381" s="116">
        <v>2020</v>
      </c>
      <c r="F6381" s="112" t="s">
        <v>12546</v>
      </c>
      <c r="G6381" s="117" t="s">
        <v>16326</v>
      </c>
      <c r="H6381" s="114" t="s">
        <v>6739</v>
      </c>
      <c r="I6381" s="113">
        <f>'23'!I69</f>
        <v>0</v>
      </c>
    </row>
    <row r="6382" spans="2:9" ht="12.75">
      <c r="B6382" s="114" t="str">
        <f>INDEX(SUM!D:D,MATCH(SUM!$F$3,SUM!B:B,0),0)</f>
        <v>P085</v>
      </c>
      <c r="E6382" s="116">
        <v>2020</v>
      </c>
      <c r="F6382" s="112" t="s">
        <v>12547</v>
      </c>
      <c r="G6382" s="117" t="s">
        <v>16327</v>
      </c>
      <c r="H6382" s="114" t="s">
        <v>6739</v>
      </c>
      <c r="I6382" s="113">
        <f>'23'!I70</f>
        <v>0</v>
      </c>
    </row>
    <row r="6383" spans="2:9" ht="12.75">
      <c r="B6383" s="114" t="str">
        <f>INDEX(SUM!D:D,MATCH(SUM!$F$3,SUM!B:B,0),0)</f>
        <v>P085</v>
      </c>
      <c r="E6383" s="116">
        <v>2020</v>
      </c>
      <c r="F6383" s="112" t="s">
        <v>12548</v>
      </c>
      <c r="G6383" s="117" t="s">
        <v>16328</v>
      </c>
      <c r="H6383" s="114" t="s">
        <v>6739</v>
      </c>
      <c r="I6383" s="113">
        <f>'23'!I71</f>
        <v>0</v>
      </c>
    </row>
    <row r="6384" spans="2:9" ht="12.75">
      <c r="B6384" s="114" t="str">
        <f>INDEX(SUM!D:D,MATCH(SUM!$F$3,SUM!B:B,0),0)</f>
        <v>P085</v>
      </c>
      <c r="E6384" s="116">
        <v>2020</v>
      </c>
      <c r="F6384" s="112" t="s">
        <v>12549</v>
      </c>
      <c r="G6384" s="117" t="s">
        <v>16329</v>
      </c>
      <c r="H6384" s="114" t="s">
        <v>6739</v>
      </c>
      <c r="I6384" s="113">
        <f>'23'!I72</f>
        <v>0</v>
      </c>
    </row>
    <row r="6385" spans="2:9" ht="12.75">
      <c r="B6385" s="114" t="str">
        <f>INDEX(SUM!D:D,MATCH(SUM!$F$3,SUM!B:B,0),0)</f>
        <v>P085</v>
      </c>
      <c r="E6385" s="116">
        <v>2020</v>
      </c>
      <c r="F6385" s="112" t="s">
        <v>12550</v>
      </c>
      <c r="G6385" s="117" t="s">
        <v>16330</v>
      </c>
      <c r="H6385" s="114" t="s">
        <v>6739</v>
      </c>
      <c r="I6385" s="113">
        <f>'23'!I73</f>
        <v>0</v>
      </c>
    </row>
    <row r="6386" spans="2:9" ht="12.75">
      <c r="B6386" s="114" t="str">
        <f>INDEX(SUM!D:D,MATCH(SUM!$F$3,SUM!B:B,0),0)</f>
        <v>P085</v>
      </c>
      <c r="E6386" s="116">
        <v>2020</v>
      </c>
      <c r="F6386" s="112" t="s">
        <v>12551</v>
      </c>
      <c r="G6386" s="117" t="s">
        <v>16331</v>
      </c>
      <c r="H6386" s="114" t="s">
        <v>6739</v>
      </c>
      <c r="I6386" s="113">
        <f>'23'!I74</f>
        <v>0</v>
      </c>
    </row>
    <row r="6387" spans="2:9" ht="12.75">
      <c r="B6387" s="114" t="str">
        <f>INDEX(SUM!D:D,MATCH(SUM!$F$3,SUM!B:B,0),0)</f>
        <v>P085</v>
      </c>
      <c r="E6387" s="116">
        <v>2020</v>
      </c>
      <c r="F6387" s="112" t="s">
        <v>12552</v>
      </c>
      <c r="G6387" s="117" t="s">
        <v>16332</v>
      </c>
      <c r="H6387" s="114" t="s">
        <v>6739</v>
      </c>
      <c r="I6387" s="113">
        <f>'23'!I75</f>
        <v>0</v>
      </c>
    </row>
    <row r="6388" spans="2:9" ht="12.75">
      <c r="B6388" s="114" t="str">
        <f>INDEX(SUM!D:D,MATCH(SUM!$F$3,SUM!B:B,0),0)</f>
        <v>P085</v>
      </c>
      <c r="E6388" s="116">
        <v>2020</v>
      </c>
      <c r="F6388" s="112" t="s">
        <v>12553</v>
      </c>
      <c r="G6388" s="117" t="s">
        <v>16333</v>
      </c>
      <c r="H6388" s="114" t="s">
        <v>6739</v>
      </c>
      <c r="I6388" s="113">
        <f>'23'!I76</f>
        <v>0</v>
      </c>
    </row>
    <row r="6389" spans="2:9" ht="12.75">
      <c r="B6389" s="114" t="str">
        <f>INDEX(SUM!D:D,MATCH(SUM!$F$3,SUM!B:B,0),0)</f>
        <v>P085</v>
      </c>
      <c r="E6389" s="116">
        <v>2020</v>
      </c>
      <c r="F6389" s="112" t="s">
        <v>12554</v>
      </c>
      <c r="G6389" s="117" t="s">
        <v>16334</v>
      </c>
      <c r="H6389" s="114" t="s">
        <v>6739</v>
      </c>
      <c r="I6389" s="113">
        <f>'23'!I77</f>
        <v>0</v>
      </c>
    </row>
    <row r="6390" spans="2:9" ht="12.75">
      <c r="B6390" s="114" t="str">
        <f>INDEX(SUM!D:D,MATCH(SUM!$F$3,SUM!B:B,0),0)</f>
        <v>P085</v>
      </c>
      <c r="E6390" s="116">
        <v>2020</v>
      </c>
      <c r="F6390" s="112" t="s">
        <v>12555</v>
      </c>
      <c r="G6390" s="117" t="s">
        <v>16335</v>
      </c>
      <c r="H6390" s="114" t="s">
        <v>6739</v>
      </c>
      <c r="I6390" s="113">
        <f>'23'!I78</f>
        <v>0</v>
      </c>
    </row>
    <row r="6391" spans="2:9" ht="12.75">
      <c r="B6391" s="114" t="str">
        <f>INDEX(SUM!D:D,MATCH(SUM!$F$3,SUM!B:B,0),0)</f>
        <v>P085</v>
      </c>
      <c r="E6391" s="116">
        <v>2020</v>
      </c>
      <c r="F6391" s="112" t="s">
        <v>12556</v>
      </c>
      <c r="G6391" s="117" t="s">
        <v>16336</v>
      </c>
      <c r="H6391" s="114" t="s">
        <v>6739</v>
      </c>
      <c r="I6391" s="113">
        <f>'23'!I79</f>
        <v>0</v>
      </c>
    </row>
    <row r="6392" spans="2:9" ht="12.75">
      <c r="B6392" s="114" t="str">
        <f>INDEX(SUM!D:D,MATCH(SUM!$F$3,SUM!B:B,0),0)</f>
        <v>P085</v>
      </c>
      <c r="E6392" s="116">
        <v>2020</v>
      </c>
      <c r="F6392" s="112" t="s">
        <v>12557</v>
      </c>
      <c r="G6392" s="117" t="s">
        <v>16337</v>
      </c>
      <c r="H6392" s="114" t="s">
        <v>6739</v>
      </c>
      <c r="I6392" s="113">
        <f>'23'!I80</f>
        <v>0</v>
      </c>
    </row>
    <row r="6393" spans="2:9" ht="12.75">
      <c r="B6393" s="114" t="str">
        <f>INDEX(SUM!D:D,MATCH(SUM!$F$3,SUM!B:B,0),0)</f>
        <v>P085</v>
      </c>
      <c r="E6393" s="116">
        <v>2020</v>
      </c>
      <c r="F6393" s="112" t="s">
        <v>12558</v>
      </c>
      <c r="G6393" s="117" t="s">
        <v>16338</v>
      </c>
      <c r="H6393" s="114" t="s">
        <v>6739</v>
      </c>
      <c r="I6393" s="113">
        <f>'23'!I81</f>
        <v>0</v>
      </c>
    </row>
    <row r="6394" spans="2:9" ht="12.75">
      <c r="B6394" s="114" t="str">
        <f>INDEX(SUM!D:D,MATCH(SUM!$F$3,SUM!B:B,0),0)</f>
        <v>P085</v>
      </c>
      <c r="E6394" s="116">
        <v>2020</v>
      </c>
      <c r="F6394" s="112" t="s">
        <v>12559</v>
      </c>
      <c r="G6394" s="117" t="s">
        <v>16339</v>
      </c>
      <c r="H6394" s="114" t="s">
        <v>6739</v>
      </c>
      <c r="I6394" s="113">
        <f>'23'!I82</f>
        <v>0</v>
      </c>
    </row>
    <row r="6395" spans="2:9" ht="12.75">
      <c r="B6395" s="114" t="str">
        <f>INDEX(SUM!D:D,MATCH(SUM!$F$3,SUM!B:B,0),0)</f>
        <v>P085</v>
      </c>
      <c r="E6395" s="116">
        <v>2020</v>
      </c>
      <c r="F6395" s="112" t="s">
        <v>12560</v>
      </c>
      <c r="G6395" s="117" t="s">
        <v>16340</v>
      </c>
      <c r="H6395" s="114" t="s">
        <v>6739</v>
      </c>
      <c r="I6395" s="113">
        <f>'23'!I83</f>
        <v>0</v>
      </c>
    </row>
    <row r="6396" spans="2:9" ht="12.75">
      <c r="B6396" s="114" t="str">
        <f>INDEX(SUM!D:D,MATCH(SUM!$F$3,SUM!B:B,0),0)</f>
        <v>P085</v>
      </c>
      <c r="E6396" s="116">
        <v>2020</v>
      </c>
      <c r="F6396" s="112" t="s">
        <v>12561</v>
      </c>
      <c r="G6396" s="117" t="s">
        <v>16341</v>
      </c>
      <c r="H6396" s="114" t="s">
        <v>6739</v>
      </c>
      <c r="I6396" s="113">
        <f>'23'!I84</f>
        <v>0</v>
      </c>
    </row>
    <row r="6397" spans="2:9" ht="12.75">
      <c r="B6397" s="114" t="str">
        <f>INDEX(SUM!D:D,MATCH(SUM!$F$3,SUM!B:B,0),0)</f>
        <v>P085</v>
      </c>
      <c r="E6397" s="116">
        <v>2020</v>
      </c>
      <c r="F6397" s="112" t="s">
        <v>12562</v>
      </c>
      <c r="G6397" s="117" t="s">
        <v>16342</v>
      </c>
      <c r="H6397" s="114" t="s">
        <v>6739</v>
      </c>
      <c r="I6397" s="113">
        <f>'23'!I85</f>
        <v>0</v>
      </c>
    </row>
    <row r="6398" spans="2:9" ht="12.75">
      <c r="B6398" s="114" t="str">
        <f>INDEX(SUM!D:D,MATCH(SUM!$F$3,SUM!B:B,0),0)</f>
        <v>P085</v>
      </c>
      <c r="E6398" s="116">
        <v>2020</v>
      </c>
      <c r="F6398" s="112" t="s">
        <v>12563</v>
      </c>
      <c r="G6398" s="117" t="s">
        <v>16343</v>
      </c>
      <c r="H6398" s="114" t="s">
        <v>6739</v>
      </c>
      <c r="I6398" s="113">
        <f>'23'!I86</f>
        <v>0</v>
      </c>
    </row>
    <row r="6399" spans="2:9" ht="12.75">
      <c r="B6399" s="114" t="str">
        <f>INDEX(SUM!D:D,MATCH(SUM!$F$3,SUM!B:B,0),0)</f>
        <v>P085</v>
      </c>
      <c r="E6399" s="116">
        <v>2020</v>
      </c>
      <c r="F6399" s="112" t="s">
        <v>12564</v>
      </c>
      <c r="G6399" s="117" t="s">
        <v>16344</v>
      </c>
      <c r="H6399" s="114" t="s">
        <v>6739</v>
      </c>
      <c r="I6399" s="113">
        <f>'23'!I87</f>
        <v>0</v>
      </c>
    </row>
    <row r="6400" spans="2:9" ht="12.75">
      <c r="B6400" s="114" t="str">
        <f>INDEX(SUM!D:D,MATCH(SUM!$F$3,SUM!B:B,0),0)</f>
        <v>P085</v>
      </c>
      <c r="E6400" s="116">
        <v>2020</v>
      </c>
      <c r="F6400" s="112" t="s">
        <v>12565</v>
      </c>
      <c r="G6400" s="117" t="s">
        <v>16345</v>
      </c>
      <c r="H6400" s="114" t="s">
        <v>6739</v>
      </c>
      <c r="I6400" s="113">
        <f>'23'!I88</f>
        <v>0</v>
      </c>
    </row>
    <row r="6401" spans="2:9" ht="12.75">
      <c r="B6401" s="114" t="str">
        <f>INDEX(SUM!D:D,MATCH(SUM!$F$3,SUM!B:B,0),0)</f>
        <v>P085</v>
      </c>
      <c r="E6401" s="116">
        <v>2020</v>
      </c>
      <c r="F6401" s="112" t="s">
        <v>12566</v>
      </c>
      <c r="G6401" s="117" t="s">
        <v>16346</v>
      </c>
      <c r="H6401" s="114" t="s">
        <v>6739</v>
      </c>
      <c r="I6401" s="113">
        <f>'23'!I89</f>
        <v>0</v>
      </c>
    </row>
    <row r="6402" spans="2:9" ht="12.75">
      <c r="B6402" s="114" t="str">
        <f>INDEX(SUM!D:D,MATCH(SUM!$F$3,SUM!B:B,0),0)</f>
        <v>P085</v>
      </c>
      <c r="E6402" s="116">
        <v>2020</v>
      </c>
      <c r="F6402" s="112" t="s">
        <v>12567</v>
      </c>
      <c r="G6402" s="117" t="s">
        <v>16347</v>
      </c>
      <c r="H6402" s="114" t="s">
        <v>6739</v>
      </c>
      <c r="I6402" s="113">
        <f>'23'!I90</f>
        <v>0</v>
      </c>
    </row>
    <row r="6403" spans="2:9" ht="12.75">
      <c r="B6403" s="114" t="str">
        <f>INDEX(SUM!D:D,MATCH(SUM!$F$3,SUM!B:B,0),0)</f>
        <v>P085</v>
      </c>
      <c r="E6403" s="116">
        <v>2020</v>
      </c>
      <c r="F6403" s="112" t="s">
        <v>12568</v>
      </c>
      <c r="G6403" s="117" t="s">
        <v>16348</v>
      </c>
      <c r="H6403" s="114" t="s">
        <v>6739</v>
      </c>
      <c r="I6403" s="113">
        <f>'23'!I91</f>
        <v>0</v>
      </c>
    </row>
    <row r="6404" spans="2:9" ht="12.75">
      <c r="B6404" s="114" t="str">
        <f>INDEX(SUM!D:D,MATCH(SUM!$F$3,SUM!B:B,0),0)</f>
        <v>P085</v>
      </c>
      <c r="E6404" s="116">
        <v>2020</v>
      </c>
      <c r="F6404" s="112" t="s">
        <v>12569</v>
      </c>
      <c r="G6404" s="117" t="s">
        <v>16349</v>
      </c>
      <c r="H6404" s="114" t="s">
        <v>6739</v>
      </c>
      <c r="I6404" s="113">
        <f>'23'!I92</f>
        <v>0</v>
      </c>
    </row>
    <row r="6405" spans="2:9" ht="12.75">
      <c r="B6405" s="114" t="str">
        <f>INDEX(SUM!D:D,MATCH(SUM!$F$3,SUM!B:B,0),0)</f>
        <v>P085</v>
      </c>
      <c r="E6405" s="116">
        <v>2020</v>
      </c>
      <c r="F6405" s="112" t="s">
        <v>12570</v>
      </c>
      <c r="G6405" s="117" t="s">
        <v>16350</v>
      </c>
      <c r="H6405" s="114" t="s">
        <v>6739</v>
      </c>
      <c r="I6405" s="113">
        <f>'23'!I93</f>
        <v>0</v>
      </c>
    </row>
    <row r="6406" spans="2:9" ht="12.75">
      <c r="B6406" s="114" t="str">
        <f>INDEX(SUM!D:D,MATCH(SUM!$F$3,SUM!B:B,0),0)</f>
        <v>P085</v>
      </c>
      <c r="E6406" s="116">
        <v>2020</v>
      </c>
      <c r="F6406" s="112" t="s">
        <v>12571</v>
      </c>
      <c r="G6406" s="117" t="s">
        <v>16351</v>
      </c>
      <c r="H6406" s="114" t="s">
        <v>6739</v>
      </c>
      <c r="I6406" s="113">
        <f>'23'!I94</f>
        <v>0</v>
      </c>
    </row>
    <row r="6407" spans="2:9" ht="12.75">
      <c r="B6407" s="114" t="str">
        <f>INDEX(SUM!D:D,MATCH(SUM!$F$3,SUM!B:B,0),0)</f>
        <v>P085</v>
      </c>
      <c r="E6407" s="116">
        <v>2020</v>
      </c>
      <c r="F6407" s="112" t="s">
        <v>12572</v>
      </c>
      <c r="G6407" s="117" t="s">
        <v>16352</v>
      </c>
      <c r="H6407" s="114" t="s">
        <v>6739</v>
      </c>
      <c r="I6407" s="113">
        <f>'23'!I95</f>
        <v>0</v>
      </c>
    </row>
    <row r="6408" spans="2:9" ht="12.75">
      <c r="B6408" s="114" t="str">
        <f>INDEX(SUM!D:D,MATCH(SUM!$F$3,SUM!B:B,0),0)</f>
        <v>P085</v>
      </c>
      <c r="E6408" s="116">
        <v>2020</v>
      </c>
      <c r="F6408" s="112" t="s">
        <v>12573</v>
      </c>
      <c r="G6408" s="117" t="s">
        <v>16353</v>
      </c>
      <c r="H6408" s="114" t="s">
        <v>6739</v>
      </c>
      <c r="I6408" s="113">
        <f>'23'!I96</f>
        <v>0</v>
      </c>
    </row>
    <row r="6409" spans="2:9" ht="12.75">
      <c r="B6409" s="114" t="str">
        <f>INDEX(SUM!D:D,MATCH(SUM!$F$3,SUM!B:B,0),0)</f>
        <v>P085</v>
      </c>
      <c r="E6409" s="116">
        <v>2020</v>
      </c>
      <c r="F6409" s="112" t="s">
        <v>12574</v>
      </c>
      <c r="G6409" s="117" t="s">
        <v>16354</v>
      </c>
      <c r="H6409" s="114" t="s">
        <v>6739</v>
      </c>
      <c r="I6409" s="113">
        <f>'23'!I97</f>
        <v>0</v>
      </c>
    </row>
    <row r="6410" spans="2:9" ht="12.75">
      <c r="B6410" s="114" t="str">
        <f>INDEX(SUM!D:D,MATCH(SUM!$F$3,SUM!B:B,0),0)</f>
        <v>P085</v>
      </c>
      <c r="E6410" s="116">
        <v>2020</v>
      </c>
      <c r="F6410" s="112" t="s">
        <v>12575</v>
      </c>
      <c r="G6410" s="117" t="s">
        <v>16355</v>
      </c>
      <c r="H6410" s="114" t="s">
        <v>6739</v>
      </c>
      <c r="I6410" s="113">
        <f>'23'!I98</f>
        <v>0</v>
      </c>
    </row>
    <row r="6411" spans="2:9" ht="12.75">
      <c r="B6411" s="114" t="str">
        <f>INDEX(SUM!D:D,MATCH(SUM!$F$3,SUM!B:B,0),0)</f>
        <v>P085</v>
      </c>
      <c r="E6411" s="116">
        <v>2020</v>
      </c>
      <c r="F6411" s="112" t="s">
        <v>12576</v>
      </c>
      <c r="G6411" s="117" t="s">
        <v>16356</v>
      </c>
      <c r="H6411" s="114" t="s">
        <v>6739</v>
      </c>
      <c r="I6411" s="113">
        <f>'23'!I99</f>
        <v>0</v>
      </c>
    </row>
    <row r="6412" spans="2:9" ht="12.75">
      <c r="B6412" s="114" t="str">
        <f>INDEX(SUM!D:D,MATCH(SUM!$F$3,SUM!B:B,0),0)</f>
        <v>P085</v>
      </c>
      <c r="E6412" s="116">
        <v>2020</v>
      </c>
      <c r="F6412" s="112" t="s">
        <v>12577</v>
      </c>
      <c r="G6412" s="117" t="s">
        <v>16357</v>
      </c>
      <c r="H6412" s="114" t="s">
        <v>6739</v>
      </c>
      <c r="I6412" s="113">
        <f>'23'!I100</f>
        <v>0</v>
      </c>
    </row>
    <row r="6413" spans="2:9" ht="12.75">
      <c r="B6413" s="114" t="str">
        <f>INDEX(SUM!D:D,MATCH(SUM!$F$3,SUM!B:B,0),0)</f>
        <v>P085</v>
      </c>
      <c r="E6413" s="116">
        <v>2020</v>
      </c>
      <c r="F6413" s="112" t="s">
        <v>12578</v>
      </c>
      <c r="G6413" s="117" t="s">
        <v>16358</v>
      </c>
      <c r="H6413" s="114" t="s">
        <v>6740</v>
      </c>
      <c r="I6413" s="113">
        <f>'23'!J11</f>
        <v>3</v>
      </c>
    </row>
    <row r="6414" spans="2:9" ht="12.75">
      <c r="B6414" s="114" t="str">
        <f>INDEX(SUM!D:D,MATCH(SUM!$F$3,SUM!B:B,0),0)</f>
        <v>P085</v>
      </c>
      <c r="E6414" s="116">
        <v>2020</v>
      </c>
      <c r="F6414" s="112" t="s">
        <v>12579</v>
      </c>
      <c r="G6414" s="117" t="s">
        <v>16359</v>
      </c>
      <c r="H6414" s="114" t="s">
        <v>6740</v>
      </c>
      <c r="I6414" s="113">
        <f>'23'!J12</f>
        <v>0</v>
      </c>
    </row>
    <row r="6415" spans="2:9" ht="12.75">
      <c r="B6415" s="114" t="str">
        <f>INDEX(SUM!D:D,MATCH(SUM!$F$3,SUM!B:B,0),0)</f>
        <v>P085</v>
      </c>
      <c r="E6415" s="116">
        <v>2020</v>
      </c>
      <c r="F6415" s="112" t="s">
        <v>12580</v>
      </c>
      <c r="G6415" s="117" t="s">
        <v>16360</v>
      </c>
      <c r="H6415" s="114" t="s">
        <v>6740</v>
      </c>
      <c r="I6415" s="113">
        <f>'23'!J13</f>
        <v>1</v>
      </c>
    </row>
    <row r="6416" spans="2:9" ht="12.75">
      <c r="B6416" s="114" t="str">
        <f>INDEX(SUM!D:D,MATCH(SUM!$F$3,SUM!B:B,0),0)</f>
        <v>P085</v>
      </c>
      <c r="E6416" s="116">
        <v>2020</v>
      </c>
      <c r="F6416" s="112" t="s">
        <v>12581</v>
      </c>
      <c r="G6416" s="117" t="s">
        <v>16361</v>
      </c>
      <c r="H6416" s="114" t="s">
        <v>6740</v>
      </c>
      <c r="I6416" s="113">
        <f>'23'!J14</f>
        <v>3</v>
      </c>
    </row>
    <row r="6417" spans="2:9" ht="12.75">
      <c r="B6417" s="114" t="str">
        <f>INDEX(SUM!D:D,MATCH(SUM!$F$3,SUM!B:B,0),0)</f>
        <v>P085</v>
      </c>
      <c r="E6417" s="116">
        <v>2020</v>
      </c>
      <c r="F6417" s="112" t="s">
        <v>12582</v>
      </c>
      <c r="G6417" s="117" t="s">
        <v>16362</v>
      </c>
      <c r="H6417" s="114" t="s">
        <v>6740</v>
      </c>
      <c r="I6417" s="113">
        <f>'23'!J15</f>
        <v>1</v>
      </c>
    </row>
    <row r="6418" spans="2:9" ht="12.75">
      <c r="B6418" s="114" t="str">
        <f>INDEX(SUM!D:D,MATCH(SUM!$F$3,SUM!B:B,0),0)</f>
        <v>P085</v>
      </c>
      <c r="E6418" s="116">
        <v>2020</v>
      </c>
      <c r="F6418" s="112" t="s">
        <v>12583</v>
      </c>
      <c r="G6418" s="117" t="s">
        <v>16363</v>
      </c>
      <c r="H6418" s="114" t="s">
        <v>6740</v>
      </c>
      <c r="I6418" s="113">
        <f>'23'!J16</f>
        <v>0</v>
      </c>
    </row>
    <row r="6419" spans="2:9" ht="12.75">
      <c r="B6419" s="114" t="str">
        <f>INDEX(SUM!D:D,MATCH(SUM!$F$3,SUM!B:B,0),0)</f>
        <v>P085</v>
      </c>
      <c r="E6419" s="116">
        <v>2020</v>
      </c>
      <c r="F6419" s="112" t="s">
        <v>12584</v>
      </c>
      <c r="G6419" s="117" t="s">
        <v>16364</v>
      </c>
      <c r="H6419" s="114" t="s">
        <v>6740</v>
      </c>
      <c r="I6419" s="113">
        <f>'23'!J17</f>
        <v>0</v>
      </c>
    </row>
    <row r="6420" spans="2:9" ht="12.75">
      <c r="B6420" s="114" t="str">
        <f>INDEX(SUM!D:D,MATCH(SUM!$F$3,SUM!B:B,0),0)</f>
        <v>P085</v>
      </c>
      <c r="E6420" s="116">
        <v>2020</v>
      </c>
      <c r="F6420" s="112" t="s">
        <v>12585</v>
      </c>
      <c r="G6420" s="117" t="s">
        <v>16365</v>
      </c>
      <c r="H6420" s="114" t="s">
        <v>6740</v>
      </c>
      <c r="I6420" s="113">
        <f>'23'!J18</f>
        <v>0</v>
      </c>
    </row>
    <row r="6421" spans="2:9" ht="12.75">
      <c r="B6421" s="114" t="str">
        <f>INDEX(SUM!D:D,MATCH(SUM!$F$3,SUM!B:B,0),0)</f>
        <v>P085</v>
      </c>
      <c r="E6421" s="116">
        <v>2020</v>
      </c>
      <c r="F6421" s="112" t="s">
        <v>12586</v>
      </c>
      <c r="G6421" s="117" t="s">
        <v>16366</v>
      </c>
      <c r="H6421" s="114" t="s">
        <v>6740</v>
      </c>
      <c r="I6421" s="113">
        <f>'23'!J19</f>
        <v>0</v>
      </c>
    </row>
    <row r="6422" spans="2:9" ht="12.75">
      <c r="B6422" s="114" t="str">
        <f>INDEX(SUM!D:D,MATCH(SUM!$F$3,SUM!B:B,0),0)</f>
        <v>P085</v>
      </c>
      <c r="E6422" s="116">
        <v>2020</v>
      </c>
      <c r="F6422" s="112" t="s">
        <v>12587</v>
      </c>
      <c r="G6422" s="117" t="s">
        <v>16367</v>
      </c>
      <c r="H6422" s="114" t="s">
        <v>6740</v>
      </c>
      <c r="I6422" s="113">
        <f>'23'!J20</f>
        <v>0</v>
      </c>
    </row>
    <row r="6423" spans="2:9" ht="12.75">
      <c r="B6423" s="114" t="str">
        <f>INDEX(SUM!D:D,MATCH(SUM!$F$3,SUM!B:B,0),0)</f>
        <v>P085</v>
      </c>
      <c r="E6423" s="116">
        <v>2020</v>
      </c>
      <c r="F6423" s="112" t="s">
        <v>12588</v>
      </c>
      <c r="G6423" s="117" t="s">
        <v>16368</v>
      </c>
      <c r="H6423" s="114" t="s">
        <v>6740</v>
      </c>
      <c r="I6423" s="113">
        <f>'23'!J21</f>
        <v>0</v>
      </c>
    </row>
    <row r="6424" spans="2:9" ht="12.75">
      <c r="B6424" s="114" t="str">
        <f>INDEX(SUM!D:D,MATCH(SUM!$F$3,SUM!B:B,0),0)</f>
        <v>P085</v>
      </c>
      <c r="E6424" s="116">
        <v>2020</v>
      </c>
      <c r="F6424" s="112" t="s">
        <v>12589</v>
      </c>
      <c r="G6424" s="117" t="s">
        <v>16369</v>
      </c>
      <c r="H6424" s="114" t="s">
        <v>6740</v>
      </c>
      <c r="I6424" s="113">
        <f>'23'!J22</f>
        <v>0</v>
      </c>
    </row>
    <row r="6425" spans="2:9" ht="12.75">
      <c r="B6425" s="114" t="str">
        <f>INDEX(SUM!D:D,MATCH(SUM!$F$3,SUM!B:B,0),0)</f>
        <v>P085</v>
      </c>
      <c r="E6425" s="116">
        <v>2020</v>
      </c>
      <c r="F6425" s="112" t="s">
        <v>12590</v>
      </c>
      <c r="G6425" s="117" t="s">
        <v>16370</v>
      </c>
      <c r="H6425" s="114" t="s">
        <v>6740</v>
      </c>
      <c r="I6425" s="113">
        <f>'23'!J23</f>
        <v>0</v>
      </c>
    </row>
    <row r="6426" spans="2:9" ht="12.75">
      <c r="B6426" s="114" t="str">
        <f>INDEX(SUM!D:D,MATCH(SUM!$F$3,SUM!B:B,0),0)</f>
        <v>P085</v>
      </c>
      <c r="E6426" s="116">
        <v>2020</v>
      </c>
      <c r="F6426" s="112" t="s">
        <v>12591</v>
      </c>
      <c r="G6426" s="117" t="s">
        <v>16371</v>
      </c>
      <c r="H6426" s="114" t="s">
        <v>6740</v>
      </c>
      <c r="I6426" s="113">
        <f>'23'!J24</f>
        <v>0</v>
      </c>
    </row>
    <row r="6427" spans="2:9" ht="12.75">
      <c r="B6427" s="114" t="str">
        <f>INDEX(SUM!D:D,MATCH(SUM!$F$3,SUM!B:B,0),0)</f>
        <v>P085</v>
      </c>
      <c r="E6427" s="116">
        <v>2020</v>
      </c>
      <c r="F6427" s="112" t="s">
        <v>12592</v>
      </c>
      <c r="G6427" s="117" t="s">
        <v>16372</v>
      </c>
      <c r="H6427" s="114" t="s">
        <v>6740</v>
      </c>
      <c r="I6427" s="113">
        <f>'23'!J25</f>
        <v>0</v>
      </c>
    </row>
    <row r="6428" spans="2:9" ht="12.75">
      <c r="B6428" s="114" t="str">
        <f>INDEX(SUM!D:D,MATCH(SUM!$F$3,SUM!B:B,0),0)</f>
        <v>P085</v>
      </c>
      <c r="E6428" s="116">
        <v>2020</v>
      </c>
      <c r="F6428" s="112" t="s">
        <v>12593</v>
      </c>
      <c r="G6428" s="117" t="s">
        <v>16373</v>
      </c>
      <c r="H6428" s="114" t="s">
        <v>6740</v>
      </c>
      <c r="I6428" s="113">
        <f>'23'!J26</f>
        <v>0</v>
      </c>
    </row>
    <row r="6429" spans="2:9" ht="12.75">
      <c r="B6429" s="114" t="str">
        <f>INDEX(SUM!D:D,MATCH(SUM!$F$3,SUM!B:B,0),0)</f>
        <v>P085</v>
      </c>
      <c r="E6429" s="116">
        <v>2020</v>
      </c>
      <c r="F6429" s="112" t="s">
        <v>12594</v>
      </c>
      <c r="G6429" s="117" t="s">
        <v>16374</v>
      </c>
      <c r="H6429" s="114" t="s">
        <v>6740</v>
      </c>
      <c r="I6429" s="113">
        <f>'23'!J27</f>
        <v>0</v>
      </c>
    </row>
    <row r="6430" spans="2:9" ht="12.75">
      <c r="B6430" s="114" t="str">
        <f>INDEX(SUM!D:D,MATCH(SUM!$F$3,SUM!B:B,0),0)</f>
        <v>P085</v>
      </c>
      <c r="E6430" s="116">
        <v>2020</v>
      </c>
      <c r="F6430" s="112" t="s">
        <v>12595</v>
      </c>
      <c r="G6430" s="117" t="s">
        <v>16375</v>
      </c>
      <c r="H6430" s="114" t="s">
        <v>6740</v>
      </c>
      <c r="I6430" s="113">
        <f>'23'!J28</f>
        <v>0</v>
      </c>
    </row>
    <row r="6431" spans="2:9" ht="12.75">
      <c r="B6431" s="114" t="str">
        <f>INDEX(SUM!D:D,MATCH(SUM!$F$3,SUM!B:B,0),0)</f>
        <v>P085</v>
      </c>
      <c r="E6431" s="116">
        <v>2020</v>
      </c>
      <c r="F6431" s="112" t="s">
        <v>12596</v>
      </c>
      <c r="G6431" s="117" t="s">
        <v>16376</v>
      </c>
      <c r="H6431" s="114" t="s">
        <v>6740</v>
      </c>
      <c r="I6431" s="113">
        <f>'23'!J29</f>
        <v>0</v>
      </c>
    </row>
    <row r="6432" spans="2:9" ht="12.75">
      <c r="B6432" s="114" t="str">
        <f>INDEX(SUM!D:D,MATCH(SUM!$F$3,SUM!B:B,0),0)</f>
        <v>P085</v>
      </c>
      <c r="E6432" s="116">
        <v>2020</v>
      </c>
      <c r="F6432" s="112" t="s">
        <v>12597</v>
      </c>
      <c r="G6432" s="117" t="s">
        <v>16377</v>
      </c>
      <c r="H6432" s="114" t="s">
        <v>6740</v>
      </c>
      <c r="I6432" s="113">
        <f>'23'!J30</f>
        <v>0</v>
      </c>
    </row>
    <row r="6433" spans="2:9" ht="12.75">
      <c r="B6433" s="114" t="str">
        <f>INDEX(SUM!D:D,MATCH(SUM!$F$3,SUM!B:B,0),0)</f>
        <v>P085</v>
      </c>
      <c r="E6433" s="116">
        <v>2020</v>
      </c>
      <c r="F6433" s="112" t="s">
        <v>12598</v>
      </c>
      <c r="G6433" s="117" t="s">
        <v>16378</v>
      </c>
      <c r="H6433" s="114" t="s">
        <v>6740</v>
      </c>
      <c r="I6433" s="113">
        <f>'23'!J31</f>
        <v>0</v>
      </c>
    </row>
    <row r="6434" spans="2:9" ht="12.75">
      <c r="B6434" s="114" t="str">
        <f>INDEX(SUM!D:D,MATCH(SUM!$F$3,SUM!B:B,0),0)</f>
        <v>P085</v>
      </c>
      <c r="E6434" s="116">
        <v>2020</v>
      </c>
      <c r="F6434" s="112" t="s">
        <v>12599</v>
      </c>
      <c r="G6434" s="117" t="s">
        <v>16379</v>
      </c>
      <c r="H6434" s="114" t="s">
        <v>6740</v>
      </c>
      <c r="I6434" s="113">
        <f>'23'!J32</f>
        <v>0</v>
      </c>
    </row>
    <row r="6435" spans="2:9" ht="12.75">
      <c r="B6435" s="114" t="str">
        <f>INDEX(SUM!D:D,MATCH(SUM!$F$3,SUM!B:B,0),0)</f>
        <v>P085</v>
      </c>
      <c r="E6435" s="116">
        <v>2020</v>
      </c>
      <c r="F6435" s="112" t="s">
        <v>12600</v>
      </c>
      <c r="G6435" s="117" t="s">
        <v>16380</v>
      </c>
      <c r="H6435" s="114" t="s">
        <v>6740</v>
      </c>
      <c r="I6435" s="113">
        <f>'23'!J33</f>
        <v>0</v>
      </c>
    </row>
    <row r="6436" spans="2:9" ht="12.75">
      <c r="B6436" s="114" t="str">
        <f>INDEX(SUM!D:D,MATCH(SUM!$F$3,SUM!B:B,0),0)</f>
        <v>P085</v>
      </c>
      <c r="E6436" s="116">
        <v>2020</v>
      </c>
      <c r="F6436" s="112" t="s">
        <v>12601</v>
      </c>
      <c r="G6436" s="117" t="s">
        <v>16381</v>
      </c>
      <c r="H6436" s="114" t="s">
        <v>6740</v>
      </c>
      <c r="I6436" s="113">
        <f>'23'!J34</f>
        <v>0</v>
      </c>
    </row>
    <row r="6437" spans="2:9" ht="12.75">
      <c r="B6437" s="114" t="str">
        <f>INDEX(SUM!D:D,MATCH(SUM!$F$3,SUM!B:B,0),0)</f>
        <v>P085</v>
      </c>
      <c r="E6437" s="116">
        <v>2020</v>
      </c>
      <c r="F6437" s="112" t="s">
        <v>12602</v>
      </c>
      <c r="G6437" s="117" t="s">
        <v>16382</v>
      </c>
      <c r="H6437" s="114" t="s">
        <v>6740</v>
      </c>
      <c r="I6437" s="113">
        <f>'23'!J35</f>
        <v>0</v>
      </c>
    </row>
    <row r="6438" spans="2:9" ht="12.75">
      <c r="B6438" s="114" t="str">
        <f>INDEX(SUM!D:D,MATCH(SUM!$F$3,SUM!B:B,0),0)</f>
        <v>P085</v>
      </c>
      <c r="E6438" s="116">
        <v>2020</v>
      </c>
      <c r="F6438" s="112" t="s">
        <v>12603</v>
      </c>
      <c r="G6438" s="117" t="s">
        <v>16383</v>
      </c>
      <c r="H6438" s="114" t="s">
        <v>6740</v>
      </c>
      <c r="I6438" s="113">
        <f>'23'!J36</f>
        <v>0</v>
      </c>
    </row>
    <row r="6439" spans="2:9" ht="12.75">
      <c r="B6439" s="114" t="str">
        <f>INDEX(SUM!D:D,MATCH(SUM!$F$3,SUM!B:B,0),0)</f>
        <v>P085</v>
      </c>
      <c r="E6439" s="116">
        <v>2020</v>
      </c>
      <c r="F6439" s="112" t="s">
        <v>12604</v>
      </c>
      <c r="G6439" s="117" t="s">
        <v>16384</v>
      </c>
      <c r="H6439" s="114" t="s">
        <v>6740</v>
      </c>
      <c r="I6439" s="113">
        <f>'23'!J37</f>
        <v>0</v>
      </c>
    </row>
    <row r="6440" spans="2:9" ht="12.75">
      <c r="B6440" s="114" t="str">
        <f>INDEX(SUM!D:D,MATCH(SUM!$F$3,SUM!B:B,0),0)</f>
        <v>P085</v>
      </c>
      <c r="E6440" s="116">
        <v>2020</v>
      </c>
      <c r="F6440" s="112" t="s">
        <v>12605</v>
      </c>
      <c r="G6440" s="117" t="s">
        <v>16385</v>
      </c>
      <c r="H6440" s="114" t="s">
        <v>6740</v>
      </c>
      <c r="I6440" s="113">
        <f>'23'!J38</f>
        <v>0</v>
      </c>
    </row>
    <row r="6441" spans="2:9" ht="12.75">
      <c r="B6441" s="114" t="str">
        <f>INDEX(SUM!D:D,MATCH(SUM!$F$3,SUM!B:B,0),0)</f>
        <v>P085</v>
      </c>
      <c r="E6441" s="116">
        <v>2020</v>
      </c>
      <c r="F6441" s="112" t="s">
        <v>12606</v>
      </c>
      <c r="G6441" s="117" t="s">
        <v>16386</v>
      </c>
      <c r="H6441" s="114" t="s">
        <v>6740</v>
      </c>
      <c r="I6441" s="113">
        <f>'23'!J39</f>
        <v>0</v>
      </c>
    </row>
    <row r="6442" spans="2:9" ht="12.75">
      <c r="B6442" s="114" t="str">
        <f>INDEX(SUM!D:D,MATCH(SUM!$F$3,SUM!B:B,0),0)</f>
        <v>P085</v>
      </c>
      <c r="E6442" s="116">
        <v>2020</v>
      </c>
      <c r="F6442" s="112" t="s">
        <v>12607</v>
      </c>
      <c r="G6442" s="117" t="s">
        <v>16387</v>
      </c>
      <c r="H6442" s="114" t="s">
        <v>6740</v>
      </c>
      <c r="I6442" s="113">
        <f>'23'!J40</f>
        <v>0</v>
      </c>
    </row>
    <row r="6443" spans="2:9" ht="12.75">
      <c r="B6443" s="114" t="str">
        <f>INDEX(SUM!D:D,MATCH(SUM!$F$3,SUM!B:B,0),0)</f>
        <v>P085</v>
      </c>
      <c r="E6443" s="116">
        <v>2020</v>
      </c>
      <c r="F6443" s="112" t="s">
        <v>12608</v>
      </c>
      <c r="G6443" s="117" t="s">
        <v>16388</v>
      </c>
      <c r="H6443" s="114" t="s">
        <v>6740</v>
      </c>
      <c r="I6443" s="113">
        <f>'23'!J41</f>
        <v>0</v>
      </c>
    </row>
    <row r="6444" spans="2:9" ht="12.75">
      <c r="B6444" s="114" t="str">
        <f>INDEX(SUM!D:D,MATCH(SUM!$F$3,SUM!B:B,0),0)</f>
        <v>P085</v>
      </c>
      <c r="E6444" s="116">
        <v>2020</v>
      </c>
      <c r="F6444" s="112" t="s">
        <v>12609</v>
      </c>
      <c r="G6444" s="117" t="s">
        <v>16389</v>
      </c>
      <c r="H6444" s="114" t="s">
        <v>6740</v>
      </c>
      <c r="I6444" s="113">
        <f>'23'!J42</f>
        <v>0</v>
      </c>
    </row>
    <row r="6445" spans="2:9" ht="12.75">
      <c r="B6445" s="114" t="str">
        <f>INDEX(SUM!D:D,MATCH(SUM!$F$3,SUM!B:B,0),0)</f>
        <v>P085</v>
      </c>
      <c r="E6445" s="116">
        <v>2020</v>
      </c>
      <c r="F6445" s="112" t="s">
        <v>12610</v>
      </c>
      <c r="G6445" s="117" t="s">
        <v>16390</v>
      </c>
      <c r="H6445" s="114" t="s">
        <v>6740</v>
      </c>
      <c r="I6445" s="113">
        <f>'23'!J43</f>
        <v>0</v>
      </c>
    </row>
    <row r="6446" spans="2:9" ht="12.75">
      <c r="B6446" s="114" t="str">
        <f>INDEX(SUM!D:D,MATCH(SUM!$F$3,SUM!B:B,0),0)</f>
        <v>P085</v>
      </c>
      <c r="E6446" s="116">
        <v>2020</v>
      </c>
      <c r="F6446" s="112" t="s">
        <v>12611</v>
      </c>
      <c r="G6446" s="117" t="s">
        <v>16391</v>
      </c>
      <c r="H6446" s="114" t="s">
        <v>6740</v>
      </c>
      <c r="I6446" s="113">
        <f>'23'!J44</f>
        <v>0</v>
      </c>
    </row>
    <row r="6447" spans="2:9" ht="12.75">
      <c r="B6447" s="114" t="str">
        <f>INDEX(SUM!D:D,MATCH(SUM!$F$3,SUM!B:B,0),0)</f>
        <v>P085</v>
      </c>
      <c r="E6447" s="116">
        <v>2020</v>
      </c>
      <c r="F6447" s="112" t="s">
        <v>12612</v>
      </c>
      <c r="G6447" s="117" t="s">
        <v>16392</v>
      </c>
      <c r="H6447" s="114" t="s">
        <v>6740</v>
      </c>
      <c r="I6447" s="113">
        <f>'23'!J45</f>
        <v>0</v>
      </c>
    </row>
    <row r="6448" spans="2:9" ht="12.75">
      <c r="B6448" s="114" t="str">
        <f>INDEX(SUM!D:D,MATCH(SUM!$F$3,SUM!B:B,0),0)</f>
        <v>P085</v>
      </c>
      <c r="E6448" s="116">
        <v>2020</v>
      </c>
      <c r="F6448" s="112" t="s">
        <v>12613</v>
      </c>
      <c r="G6448" s="117" t="s">
        <v>16393</v>
      </c>
      <c r="H6448" s="114" t="s">
        <v>6740</v>
      </c>
      <c r="I6448" s="113">
        <f>'23'!J46</f>
        <v>0</v>
      </c>
    </row>
    <row r="6449" spans="2:9" ht="12.75">
      <c r="B6449" s="114" t="str">
        <f>INDEX(SUM!D:D,MATCH(SUM!$F$3,SUM!B:B,0),0)</f>
        <v>P085</v>
      </c>
      <c r="E6449" s="116">
        <v>2020</v>
      </c>
      <c r="F6449" s="112" t="s">
        <v>12614</v>
      </c>
      <c r="G6449" s="117" t="s">
        <v>16394</v>
      </c>
      <c r="H6449" s="114" t="s">
        <v>6740</v>
      </c>
      <c r="I6449" s="113">
        <f>'23'!J47</f>
        <v>0</v>
      </c>
    </row>
    <row r="6450" spans="2:9" ht="12.75">
      <c r="B6450" s="114" t="str">
        <f>INDEX(SUM!D:D,MATCH(SUM!$F$3,SUM!B:B,0),0)</f>
        <v>P085</v>
      </c>
      <c r="E6450" s="116">
        <v>2020</v>
      </c>
      <c r="F6450" s="112" t="s">
        <v>12615</v>
      </c>
      <c r="G6450" s="117" t="s">
        <v>16395</v>
      </c>
      <c r="H6450" s="114" t="s">
        <v>6740</v>
      </c>
      <c r="I6450" s="113">
        <f>'23'!J48</f>
        <v>0</v>
      </c>
    </row>
    <row r="6451" spans="2:9" ht="12.75">
      <c r="B6451" s="114" t="str">
        <f>INDEX(SUM!D:D,MATCH(SUM!$F$3,SUM!B:B,0),0)</f>
        <v>P085</v>
      </c>
      <c r="E6451" s="116">
        <v>2020</v>
      </c>
      <c r="F6451" s="112" t="s">
        <v>12616</v>
      </c>
      <c r="G6451" s="117" t="s">
        <v>16396</v>
      </c>
      <c r="H6451" s="114" t="s">
        <v>6740</v>
      </c>
      <c r="I6451" s="113">
        <f>'23'!J49</f>
        <v>0</v>
      </c>
    </row>
    <row r="6452" spans="2:9" ht="12.75">
      <c r="B6452" s="114" t="str">
        <f>INDEX(SUM!D:D,MATCH(SUM!$F$3,SUM!B:B,0),0)</f>
        <v>P085</v>
      </c>
      <c r="E6452" s="116">
        <v>2020</v>
      </c>
      <c r="F6452" s="112" t="s">
        <v>12617</v>
      </c>
      <c r="G6452" s="117" t="s">
        <v>16397</v>
      </c>
      <c r="H6452" s="114" t="s">
        <v>6740</v>
      </c>
      <c r="I6452" s="113">
        <f>'23'!J50</f>
        <v>0</v>
      </c>
    </row>
    <row r="6453" spans="2:9" ht="12.75">
      <c r="B6453" s="114" t="str">
        <f>INDEX(SUM!D:D,MATCH(SUM!$F$3,SUM!B:B,0),0)</f>
        <v>P085</v>
      </c>
      <c r="E6453" s="116">
        <v>2020</v>
      </c>
      <c r="F6453" s="112" t="s">
        <v>12618</v>
      </c>
      <c r="G6453" s="117" t="s">
        <v>16398</v>
      </c>
      <c r="H6453" s="114" t="s">
        <v>6740</v>
      </c>
      <c r="I6453" s="113">
        <f>'23'!J51</f>
        <v>0</v>
      </c>
    </row>
    <row r="6454" spans="2:9" ht="12.75">
      <c r="B6454" s="114" t="str">
        <f>INDEX(SUM!D:D,MATCH(SUM!$F$3,SUM!B:B,0),0)</f>
        <v>P085</v>
      </c>
      <c r="E6454" s="116">
        <v>2020</v>
      </c>
      <c r="F6454" s="112" t="s">
        <v>12619</v>
      </c>
      <c r="G6454" s="117" t="s">
        <v>16399</v>
      </c>
      <c r="H6454" s="114" t="s">
        <v>6740</v>
      </c>
      <c r="I6454" s="113">
        <f>'23'!J52</f>
        <v>0</v>
      </c>
    </row>
    <row r="6455" spans="2:9" ht="12.75">
      <c r="B6455" s="114" t="str">
        <f>INDEX(SUM!D:D,MATCH(SUM!$F$3,SUM!B:B,0),0)</f>
        <v>P085</v>
      </c>
      <c r="E6455" s="116">
        <v>2020</v>
      </c>
      <c r="F6455" s="112" t="s">
        <v>12620</v>
      </c>
      <c r="G6455" s="117" t="s">
        <v>16400</v>
      </c>
      <c r="H6455" s="114" t="s">
        <v>6740</v>
      </c>
      <c r="I6455" s="113">
        <f>'23'!J53</f>
        <v>0</v>
      </c>
    </row>
    <row r="6456" spans="2:9" ht="12.75">
      <c r="B6456" s="114" t="str">
        <f>INDEX(SUM!D:D,MATCH(SUM!$F$3,SUM!B:B,0),0)</f>
        <v>P085</v>
      </c>
      <c r="E6456" s="116">
        <v>2020</v>
      </c>
      <c r="F6456" s="112" t="s">
        <v>12621</v>
      </c>
      <c r="G6456" s="117" t="s">
        <v>16401</v>
      </c>
      <c r="H6456" s="114" t="s">
        <v>6740</v>
      </c>
      <c r="I6456" s="113">
        <f>'23'!J54</f>
        <v>0</v>
      </c>
    </row>
    <row r="6457" spans="2:9" ht="12.75">
      <c r="B6457" s="114" t="str">
        <f>INDEX(SUM!D:D,MATCH(SUM!$F$3,SUM!B:B,0),0)</f>
        <v>P085</v>
      </c>
      <c r="E6457" s="116">
        <v>2020</v>
      </c>
      <c r="F6457" s="112" t="s">
        <v>12622</v>
      </c>
      <c r="G6457" s="117" t="s">
        <v>16402</v>
      </c>
      <c r="H6457" s="114" t="s">
        <v>6740</v>
      </c>
      <c r="I6457" s="113">
        <f>'23'!J55</f>
        <v>0</v>
      </c>
    </row>
    <row r="6458" spans="2:9" ht="12.75">
      <c r="B6458" s="114" t="str">
        <f>INDEX(SUM!D:D,MATCH(SUM!$F$3,SUM!B:B,0),0)</f>
        <v>P085</v>
      </c>
      <c r="E6458" s="116">
        <v>2020</v>
      </c>
      <c r="F6458" s="112" t="s">
        <v>12623</v>
      </c>
      <c r="G6458" s="117" t="s">
        <v>16403</v>
      </c>
      <c r="H6458" s="114" t="s">
        <v>6740</v>
      </c>
      <c r="I6458" s="113">
        <f>'23'!J56</f>
        <v>0</v>
      </c>
    </row>
    <row r="6459" spans="2:9" ht="12.75">
      <c r="B6459" s="114" t="str">
        <f>INDEX(SUM!D:D,MATCH(SUM!$F$3,SUM!B:B,0),0)</f>
        <v>P085</v>
      </c>
      <c r="E6459" s="116">
        <v>2020</v>
      </c>
      <c r="F6459" s="112" t="s">
        <v>12624</v>
      </c>
      <c r="G6459" s="117" t="s">
        <v>16404</v>
      </c>
      <c r="H6459" s="114" t="s">
        <v>6740</v>
      </c>
      <c r="I6459" s="113">
        <f>'23'!J57</f>
        <v>0</v>
      </c>
    </row>
    <row r="6460" spans="2:9" ht="12.75">
      <c r="B6460" s="114" t="str">
        <f>INDEX(SUM!D:D,MATCH(SUM!$F$3,SUM!B:B,0),0)</f>
        <v>P085</v>
      </c>
      <c r="E6460" s="116">
        <v>2020</v>
      </c>
      <c r="F6460" s="112" t="s">
        <v>12625</v>
      </c>
      <c r="G6460" s="117" t="s">
        <v>16405</v>
      </c>
      <c r="H6460" s="114" t="s">
        <v>6740</v>
      </c>
      <c r="I6460" s="113">
        <f>'23'!J58</f>
        <v>0</v>
      </c>
    </row>
    <row r="6461" spans="2:9" ht="12.75">
      <c r="B6461" s="114" t="str">
        <f>INDEX(SUM!D:D,MATCH(SUM!$F$3,SUM!B:B,0),0)</f>
        <v>P085</v>
      </c>
      <c r="E6461" s="116">
        <v>2020</v>
      </c>
      <c r="F6461" s="112" t="s">
        <v>12626</v>
      </c>
      <c r="G6461" s="117" t="s">
        <v>16406</v>
      </c>
      <c r="H6461" s="114" t="s">
        <v>6740</v>
      </c>
      <c r="I6461" s="113">
        <f>'23'!J59</f>
        <v>0</v>
      </c>
    </row>
    <row r="6462" spans="2:9" ht="12.75">
      <c r="B6462" s="114" t="str">
        <f>INDEX(SUM!D:D,MATCH(SUM!$F$3,SUM!B:B,0),0)</f>
        <v>P085</v>
      </c>
      <c r="E6462" s="116">
        <v>2020</v>
      </c>
      <c r="F6462" s="112" t="s">
        <v>12627</v>
      </c>
      <c r="G6462" s="117" t="s">
        <v>16407</v>
      </c>
      <c r="H6462" s="114" t="s">
        <v>6740</v>
      </c>
      <c r="I6462" s="113">
        <f>'23'!J60</f>
        <v>0</v>
      </c>
    </row>
    <row r="6463" spans="2:9" ht="12.75">
      <c r="B6463" s="114" t="str">
        <f>INDEX(SUM!D:D,MATCH(SUM!$F$3,SUM!B:B,0),0)</f>
        <v>P085</v>
      </c>
      <c r="E6463" s="116">
        <v>2020</v>
      </c>
      <c r="F6463" s="112" t="s">
        <v>12628</v>
      </c>
      <c r="G6463" s="117" t="s">
        <v>16408</v>
      </c>
      <c r="H6463" s="114" t="s">
        <v>6740</v>
      </c>
      <c r="I6463" s="113">
        <f>'23'!J61</f>
        <v>0</v>
      </c>
    </row>
    <row r="6464" spans="2:9" ht="12.75">
      <c r="B6464" s="114" t="str">
        <f>INDEX(SUM!D:D,MATCH(SUM!$F$3,SUM!B:B,0),0)</f>
        <v>P085</v>
      </c>
      <c r="E6464" s="116">
        <v>2020</v>
      </c>
      <c r="F6464" s="112" t="s">
        <v>12629</v>
      </c>
      <c r="G6464" s="117" t="s">
        <v>16409</v>
      </c>
      <c r="H6464" s="114" t="s">
        <v>6740</v>
      </c>
      <c r="I6464" s="113">
        <f>'23'!J62</f>
        <v>0</v>
      </c>
    </row>
    <row r="6465" spans="2:9" ht="12.75">
      <c r="B6465" s="114" t="str">
        <f>INDEX(SUM!D:D,MATCH(SUM!$F$3,SUM!B:B,0),0)</f>
        <v>P085</v>
      </c>
      <c r="E6465" s="116">
        <v>2020</v>
      </c>
      <c r="F6465" s="112" t="s">
        <v>12630</v>
      </c>
      <c r="G6465" s="117" t="s">
        <v>16410</v>
      </c>
      <c r="H6465" s="114" t="s">
        <v>6740</v>
      </c>
      <c r="I6465" s="113">
        <f>'23'!J63</f>
        <v>0</v>
      </c>
    </row>
    <row r="6466" spans="2:9" ht="12.75">
      <c r="B6466" s="114" t="str">
        <f>INDEX(SUM!D:D,MATCH(SUM!$F$3,SUM!B:B,0),0)</f>
        <v>P085</v>
      </c>
      <c r="E6466" s="116">
        <v>2020</v>
      </c>
      <c r="F6466" s="112" t="s">
        <v>12631</v>
      </c>
      <c r="G6466" s="117" t="s">
        <v>16411</v>
      </c>
      <c r="H6466" s="114" t="s">
        <v>6740</v>
      </c>
      <c r="I6466" s="113">
        <f>'23'!J64</f>
        <v>0</v>
      </c>
    </row>
    <row r="6467" spans="2:9" ht="12.75">
      <c r="B6467" s="114" t="str">
        <f>INDEX(SUM!D:D,MATCH(SUM!$F$3,SUM!B:B,0),0)</f>
        <v>P085</v>
      </c>
      <c r="E6467" s="116">
        <v>2020</v>
      </c>
      <c r="F6467" s="112" t="s">
        <v>12632</v>
      </c>
      <c r="G6467" s="117" t="s">
        <v>16412</v>
      </c>
      <c r="H6467" s="114" t="s">
        <v>6740</v>
      </c>
      <c r="I6467" s="113">
        <f>'23'!J65</f>
        <v>0</v>
      </c>
    </row>
    <row r="6468" spans="2:9" ht="12.75">
      <c r="B6468" s="114" t="str">
        <f>INDEX(SUM!D:D,MATCH(SUM!$F$3,SUM!B:B,0),0)</f>
        <v>P085</v>
      </c>
      <c r="E6468" s="116">
        <v>2020</v>
      </c>
      <c r="F6468" s="112" t="s">
        <v>12633</v>
      </c>
      <c r="G6468" s="117" t="s">
        <v>16413</v>
      </c>
      <c r="H6468" s="114" t="s">
        <v>6740</v>
      </c>
      <c r="I6468" s="113">
        <f>'23'!J66</f>
        <v>0</v>
      </c>
    </row>
    <row r="6469" spans="2:9" ht="12.75">
      <c r="B6469" s="114" t="str">
        <f>INDEX(SUM!D:D,MATCH(SUM!$F$3,SUM!B:B,0),0)</f>
        <v>P085</v>
      </c>
      <c r="E6469" s="116">
        <v>2020</v>
      </c>
      <c r="F6469" s="112" t="s">
        <v>12634</v>
      </c>
      <c r="G6469" s="117" t="s">
        <v>16414</v>
      </c>
      <c r="H6469" s="114" t="s">
        <v>6740</v>
      </c>
      <c r="I6469" s="113">
        <f>'23'!J67</f>
        <v>0</v>
      </c>
    </row>
    <row r="6470" spans="2:9" ht="12.75">
      <c r="B6470" s="114" t="str">
        <f>INDEX(SUM!D:D,MATCH(SUM!$F$3,SUM!B:B,0),0)</f>
        <v>P085</v>
      </c>
      <c r="E6470" s="116">
        <v>2020</v>
      </c>
      <c r="F6470" s="112" t="s">
        <v>12635</v>
      </c>
      <c r="G6470" s="117" t="s">
        <v>16415</v>
      </c>
      <c r="H6470" s="114" t="s">
        <v>6740</v>
      </c>
      <c r="I6470" s="113">
        <f>'23'!J68</f>
        <v>0</v>
      </c>
    </row>
    <row r="6471" spans="2:9" ht="12.75">
      <c r="B6471" s="114" t="str">
        <f>INDEX(SUM!D:D,MATCH(SUM!$F$3,SUM!B:B,0),0)</f>
        <v>P085</v>
      </c>
      <c r="E6471" s="116">
        <v>2020</v>
      </c>
      <c r="F6471" s="112" t="s">
        <v>12636</v>
      </c>
      <c r="G6471" s="117" t="s">
        <v>16416</v>
      </c>
      <c r="H6471" s="114" t="s">
        <v>6740</v>
      </c>
      <c r="I6471" s="113">
        <f>'23'!J69</f>
        <v>0</v>
      </c>
    </row>
    <row r="6472" spans="2:9" ht="12.75">
      <c r="B6472" s="114" t="str">
        <f>INDEX(SUM!D:D,MATCH(SUM!$F$3,SUM!B:B,0),0)</f>
        <v>P085</v>
      </c>
      <c r="E6472" s="116">
        <v>2020</v>
      </c>
      <c r="F6472" s="112" t="s">
        <v>12637</v>
      </c>
      <c r="G6472" s="117" t="s">
        <v>16417</v>
      </c>
      <c r="H6472" s="114" t="s">
        <v>6740</v>
      </c>
      <c r="I6472" s="113">
        <f>'23'!J70</f>
        <v>0</v>
      </c>
    </row>
    <row r="6473" spans="2:9" ht="12.75">
      <c r="B6473" s="114" t="str">
        <f>INDEX(SUM!D:D,MATCH(SUM!$F$3,SUM!B:B,0),0)</f>
        <v>P085</v>
      </c>
      <c r="E6473" s="116">
        <v>2020</v>
      </c>
      <c r="F6473" s="112" t="s">
        <v>12638</v>
      </c>
      <c r="G6473" s="117" t="s">
        <v>16418</v>
      </c>
      <c r="H6473" s="114" t="s">
        <v>6740</v>
      </c>
      <c r="I6473" s="113">
        <f>'23'!J71</f>
        <v>0</v>
      </c>
    </row>
    <row r="6474" spans="2:9" ht="12.75">
      <c r="B6474" s="114" t="str">
        <f>INDEX(SUM!D:D,MATCH(SUM!$F$3,SUM!B:B,0),0)</f>
        <v>P085</v>
      </c>
      <c r="E6474" s="116">
        <v>2020</v>
      </c>
      <c r="F6474" s="112" t="s">
        <v>12639</v>
      </c>
      <c r="G6474" s="117" t="s">
        <v>16419</v>
      </c>
      <c r="H6474" s="114" t="s">
        <v>6740</v>
      </c>
      <c r="I6474" s="113">
        <f>'23'!J72</f>
        <v>0</v>
      </c>
    </row>
    <row r="6475" spans="2:9" ht="12.75">
      <c r="B6475" s="114" t="str">
        <f>INDEX(SUM!D:D,MATCH(SUM!$F$3,SUM!B:B,0),0)</f>
        <v>P085</v>
      </c>
      <c r="E6475" s="116">
        <v>2020</v>
      </c>
      <c r="F6475" s="112" t="s">
        <v>12640</v>
      </c>
      <c r="G6475" s="117" t="s">
        <v>16420</v>
      </c>
      <c r="H6475" s="114" t="s">
        <v>6740</v>
      </c>
      <c r="I6475" s="113">
        <f>'23'!J73</f>
        <v>0</v>
      </c>
    </row>
    <row r="6476" spans="2:9" ht="12.75">
      <c r="B6476" s="114" t="str">
        <f>INDEX(SUM!D:D,MATCH(SUM!$F$3,SUM!B:B,0),0)</f>
        <v>P085</v>
      </c>
      <c r="E6476" s="116">
        <v>2020</v>
      </c>
      <c r="F6476" s="112" t="s">
        <v>12641</v>
      </c>
      <c r="G6476" s="117" t="s">
        <v>16421</v>
      </c>
      <c r="H6476" s="114" t="s">
        <v>6740</v>
      </c>
      <c r="I6476" s="113">
        <f>'23'!J74</f>
        <v>0</v>
      </c>
    </row>
    <row r="6477" spans="2:9" ht="12.75">
      <c r="B6477" s="114" t="str">
        <f>INDEX(SUM!D:D,MATCH(SUM!$F$3,SUM!B:B,0),0)</f>
        <v>P085</v>
      </c>
      <c r="E6477" s="116">
        <v>2020</v>
      </c>
      <c r="F6477" s="112" t="s">
        <v>12642</v>
      </c>
      <c r="G6477" s="117" t="s">
        <v>16422</v>
      </c>
      <c r="H6477" s="114" t="s">
        <v>6740</v>
      </c>
      <c r="I6477" s="113">
        <f>'23'!J75</f>
        <v>0</v>
      </c>
    </row>
    <row r="6478" spans="2:9" ht="12.75">
      <c r="B6478" s="114" t="str">
        <f>INDEX(SUM!D:D,MATCH(SUM!$F$3,SUM!B:B,0),0)</f>
        <v>P085</v>
      </c>
      <c r="E6478" s="116">
        <v>2020</v>
      </c>
      <c r="F6478" s="112" t="s">
        <v>12643</v>
      </c>
      <c r="G6478" s="117" t="s">
        <v>16423</v>
      </c>
      <c r="H6478" s="114" t="s">
        <v>6740</v>
      </c>
      <c r="I6478" s="113">
        <f>'23'!J76</f>
        <v>0</v>
      </c>
    </row>
    <row r="6479" spans="2:9" ht="12.75">
      <c r="B6479" s="114" t="str">
        <f>INDEX(SUM!D:D,MATCH(SUM!$F$3,SUM!B:B,0),0)</f>
        <v>P085</v>
      </c>
      <c r="E6479" s="116">
        <v>2020</v>
      </c>
      <c r="F6479" s="112" t="s">
        <v>12644</v>
      </c>
      <c r="G6479" s="117" t="s">
        <v>16424</v>
      </c>
      <c r="H6479" s="114" t="s">
        <v>6740</v>
      </c>
      <c r="I6479" s="113">
        <f>'23'!J77</f>
        <v>0</v>
      </c>
    </row>
    <row r="6480" spans="2:9" ht="12.75">
      <c r="B6480" s="114" t="str">
        <f>INDEX(SUM!D:D,MATCH(SUM!$F$3,SUM!B:B,0),0)</f>
        <v>P085</v>
      </c>
      <c r="E6480" s="116">
        <v>2020</v>
      </c>
      <c r="F6480" s="112" t="s">
        <v>12645</v>
      </c>
      <c r="G6480" s="117" t="s">
        <v>16425</v>
      </c>
      <c r="H6480" s="114" t="s">
        <v>6740</v>
      </c>
      <c r="I6480" s="113">
        <f>'23'!J78</f>
        <v>0</v>
      </c>
    </row>
    <row r="6481" spans="2:9" ht="12.75">
      <c r="B6481" s="114" t="str">
        <f>INDEX(SUM!D:D,MATCH(SUM!$F$3,SUM!B:B,0),0)</f>
        <v>P085</v>
      </c>
      <c r="E6481" s="116">
        <v>2020</v>
      </c>
      <c r="F6481" s="112" t="s">
        <v>12646</v>
      </c>
      <c r="G6481" s="117" t="s">
        <v>16426</v>
      </c>
      <c r="H6481" s="114" t="s">
        <v>6740</v>
      </c>
      <c r="I6481" s="113">
        <f>'23'!J79</f>
        <v>0</v>
      </c>
    </row>
    <row r="6482" spans="2:9" ht="12.75">
      <c r="B6482" s="114" t="str">
        <f>INDEX(SUM!D:D,MATCH(SUM!$F$3,SUM!B:B,0),0)</f>
        <v>P085</v>
      </c>
      <c r="E6482" s="116">
        <v>2020</v>
      </c>
      <c r="F6482" s="112" t="s">
        <v>12647</v>
      </c>
      <c r="G6482" s="117" t="s">
        <v>16427</v>
      </c>
      <c r="H6482" s="114" t="s">
        <v>6740</v>
      </c>
      <c r="I6482" s="113">
        <f>'23'!J80</f>
        <v>0</v>
      </c>
    </row>
    <row r="6483" spans="2:9" ht="12.75">
      <c r="B6483" s="114" t="str">
        <f>INDEX(SUM!D:D,MATCH(SUM!$F$3,SUM!B:B,0),0)</f>
        <v>P085</v>
      </c>
      <c r="E6483" s="116">
        <v>2020</v>
      </c>
      <c r="F6483" s="112" t="s">
        <v>12648</v>
      </c>
      <c r="G6483" s="117" t="s">
        <v>16428</v>
      </c>
      <c r="H6483" s="114" t="s">
        <v>6740</v>
      </c>
      <c r="I6483" s="113">
        <f>'23'!J81</f>
        <v>0</v>
      </c>
    </row>
    <row r="6484" spans="2:9" ht="12.75">
      <c r="B6484" s="114" t="str">
        <f>INDEX(SUM!D:D,MATCH(SUM!$F$3,SUM!B:B,0),0)</f>
        <v>P085</v>
      </c>
      <c r="E6484" s="116">
        <v>2020</v>
      </c>
      <c r="F6484" s="112" t="s">
        <v>12649</v>
      </c>
      <c r="G6484" s="117" t="s">
        <v>16429</v>
      </c>
      <c r="H6484" s="114" t="s">
        <v>6740</v>
      </c>
      <c r="I6484" s="113">
        <f>'23'!J82</f>
        <v>0</v>
      </c>
    </row>
    <row r="6485" spans="2:9" ht="12.75">
      <c r="B6485" s="114" t="str">
        <f>INDEX(SUM!D:D,MATCH(SUM!$F$3,SUM!B:B,0),0)</f>
        <v>P085</v>
      </c>
      <c r="E6485" s="116">
        <v>2020</v>
      </c>
      <c r="F6485" s="112" t="s">
        <v>12650</v>
      </c>
      <c r="G6485" s="117" t="s">
        <v>16430</v>
      </c>
      <c r="H6485" s="114" t="s">
        <v>6740</v>
      </c>
      <c r="I6485" s="113">
        <f>'23'!J83</f>
        <v>0</v>
      </c>
    </row>
    <row r="6486" spans="2:9" ht="12.75">
      <c r="B6486" s="114" t="str">
        <f>INDEX(SUM!D:D,MATCH(SUM!$F$3,SUM!B:B,0),0)</f>
        <v>P085</v>
      </c>
      <c r="E6486" s="116">
        <v>2020</v>
      </c>
      <c r="F6486" s="112" t="s">
        <v>12651</v>
      </c>
      <c r="G6486" s="117" t="s">
        <v>16431</v>
      </c>
      <c r="H6486" s="114" t="s">
        <v>6740</v>
      </c>
      <c r="I6486" s="113">
        <f>'23'!J84</f>
        <v>0</v>
      </c>
    </row>
    <row r="6487" spans="2:9" ht="12.75">
      <c r="B6487" s="114" t="str">
        <f>INDEX(SUM!D:D,MATCH(SUM!$F$3,SUM!B:B,0),0)</f>
        <v>P085</v>
      </c>
      <c r="E6487" s="116">
        <v>2020</v>
      </c>
      <c r="F6487" s="112" t="s">
        <v>12652</v>
      </c>
      <c r="G6487" s="117" t="s">
        <v>16432</v>
      </c>
      <c r="H6487" s="114" t="s">
        <v>6740</v>
      </c>
      <c r="I6487" s="113">
        <f>'23'!J85</f>
        <v>0</v>
      </c>
    </row>
    <row r="6488" spans="2:9" ht="12.75">
      <c r="B6488" s="114" t="str">
        <f>INDEX(SUM!D:D,MATCH(SUM!$F$3,SUM!B:B,0),0)</f>
        <v>P085</v>
      </c>
      <c r="E6488" s="116">
        <v>2020</v>
      </c>
      <c r="F6488" s="112" t="s">
        <v>12653</v>
      </c>
      <c r="G6488" s="117" t="s">
        <v>16433</v>
      </c>
      <c r="H6488" s="114" t="s">
        <v>6740</v>
      </c>
      <c r="I6488" s="113">
        <f>'23'!J86</f>
        <v>0</v>
      </c>
    </row>
    <row r="6489" spans="2:9" ht="12.75">
      <c r="B6489" s="114" t="str">
        <f>INDEX(SUM!D:D,MATCH(SUM!$F$3,SUM!B:B,0),0)</f>
        <v>P085</v>
      </c>
      <c r="E6489" s="116">
        <v>2020</v>
      </c>
      <c r="F6489" s="112" t="s">
        <v>12654</v>
      </c>
      <c r="G6489" s="117" t="s">
        <v>16434</v>
      </c>
      <c r="H6489" s="114" t="s">
        <v>6740</v>
      </c>
      <c r="I6489" s="113">
        <f>'23'!J87</f>
        <v>0</v>
      </c>
    </row>
    <row r="6490" spans="2:9" ht="12.75">
      <c r="B6490" s="114" t="str">
        <f>INDEX(SUM!D:D,MATCH(SUM!$F$3,SUM!B:B,0),0)</f>
        <v>P085</v>
      </c>
      <c r="E6490" s="116">
        <v>2020</v>
      </c>
      <c r="F6490" s="112" t="s">
        <v>12655</v>
      </c>
      <c r="G6490" s="117" t="s">
        <v>16435</v>
      </c>
      <c r="H6490" s="114" t="s">
        <v>6740</v>
      </c>
      <c r="I6490" s="113">
        <f>'23'!J88</f>
        <v>0</v>
      </c>
    </row>
    <row r="6491" spans="2:9" ht="12.75">
      <c r="B6491" s="114" t="str">
        <f>INDEX(SUM!D:D,MATCH(SUM!$F$3,SUM!B:B,0),0)</f>
        <v>P085</v>
      </c>
      <c r="E6491" s="116">
        <v>2020</v>
      </c>
      <c r="F6491" s="112" t="s">
        <v>12656</v>
      </c>
      <c r="G6491" s="117" t="s">
        <v>16436</v>
      </c>
      <c r="H6491" s="114" t="s">
        <v>6740</v>
      </c>
      <c r="I6491" s="113">
        <f>'23'!J89</f>
        <v>0</v>
      </c>
    </row>
    <row r="6492" spans="2:9" ht="12.75">
      <c r="B6492" s="114" t="str">
        <f>INDEX(SUM!D:D,MATCH(SUM!$F$3,SUM!B:B,0),0)</f>
        <v>P085</v>
      </c>
      <c r="E6492" s="116">
        <v>2020</v>
      </c>
      <c r="F6492" s="112" t="s">
        <v>12657</v>
      </c>
      <c r="G6492" s="117" t="s">
        <v>16437</v>
      </c>
      <c r="H6492" s="114" t="s">
        <v>6740</v>
      </c>
      <c r="I6492" s="113">
        <f>'23'!J90</f>
        <v>0</v>
      </c>
    </row>
    <row r="6493" spans="2:9" ht="12.75">
      <c r="B6493" s="114" t="str">
        <f>INDEX(SUM!D:D,MATCH(SUM!$F$3,SUM!B:B,0),0)</f>
        <v>P085</v>
      </c>
      <c r="E6493" s="116">
        <v>2020</v>
      </c>
      <c r="F6493" s="112" t="s">
        <v>12658</v>
      </c>
      <c r="G6493" s="117" t="s">
        <v>16438</v>
      </c>
      <c r="H6493" s="114" t="s">
        <v>6740</v>
      </c>
      <c r="I6493" s="113">
        <f>'23'!J91</f>
        <v>0</v>
      </c>
    </row>
    <row r="6494" spans="2:9" ht="12.75">
      <c r="B6494" s="114" t="str">
        <f>INDEX(SUM!D:D,MATCH(SUM!$F$3,SUM!B:B,0),0)</f>
        <v>P085</v>
      </c>
      <c r="E6494" s="116">
        <v>2020</v>
      </c>
      <c r="F6494" s="112" t="s">
        <v>12659</v>
      </c>
      <c r="G6494" s="117" t="s">
        <v>16439</v>
      </c>
      <c r="H6494" s="114" t="s">
        <v>6740</v>
      </c>
      <c r="I6494" s="113">
        <f>'23'!J92</f>
        <v>0</v>
      </c>
    </row>
    <row r="6495" spans="2:9" ht="12.75">
      <c r="B6495" s="114" t="str">
        <f>INDEX(SUM!D:D,MATCH(SUM!$F$3,SUM!B:B,0),0)</f>
        <v>P085</v>
      </c>
      <c r="E6495" s="116">
        <v>2020</v>
      </c>
      <c r="F6495" s="112" t="s">
        <v>12660</v>
      </c>
      <c r="G6495" s="117" t="s">
        <v>16440</v>
      </c>
      <c r="H6495" s="114" t="s">
        <v>6740</v>
      </c>
      <c r="I6495" s="113">
        <f>'23'!J93</f>
        <v>0</v>
      </c>
    </row>
    <row r="6496" spans="2:9" ht="12.75">
      <c r="B6496" s="114" t="str">
        <f>INDEX(SUM!D:D,MATCH(SUM!$F$3,SUM!B:B,0),0)</f>
        <v>P085</v>
      </c>
      <c r="E6496" s="116">
        <v>2020</v>
      </c>
      <c r="F6496" s="112" t="s">
        <v>12661</v>
      </c>
      <c r="G6496" s="117" t="s">
        <v>16441</v>
      </c>
      <c r="H6496" s="114" t="s">
        <v>6740</v>
      </c>
      <c r="I6496" s="113">
        <f>'23'!J94</f>
        <v>0</v>
      </c>
    </row>
    <row r="6497" spans="2:9" ht="12.75">
      <c r="B6497" s="114" t="str">
        <f>INDEX(SUM!D:D,MATCH(SUM!$F$3,SUM!B:B,0),0)</f>
        <v>P085</v>
      </c>
      <c r="E6497" s="116">
        <v>2020</v>
      </c>
      <c r="F6497" s="112" t="s">
        <v>12662</v>
      </c>
      <c r="G6497" s="117" t="s">
        <v>16442</v>
      </c>
      <c r="H6497" s="114" t="s">
        <v>6740</v>
      </c>
      <c r="I6497" s="113">
        <f>'23'!J95</f>
        <v>0</v>
      </c>
    </row>
    <row r="6498" spans="2:9" ht="12.75">
      <c r="B6498" s="114" t="str">
        <f>INDEX(SUM!D:D,MATCH(SUM!$F$3,SUM!B:B,0),0)</f>
        <v>P085</v>
      </c>
      <c r="E6498" s="116">
        <v>2020</v>
      </c>
      <c r="F6498" s="112" t="s">
        <v>12663</v>
      </c>
      <c r="G6498" s="117" t="s">
        <v>16443</v>
      </c>
      <c r="H6498" s="114" t="s">
        <v>6740</v>
      </c>
      <c r="I6498" s="113">
        <f>'23'!J96</f>
        <v>0</v>
      </c>
    </row>
    <row r="6499" spans="2:9" ht="12.75">
      <c r="B6499" s="114" t="str">
        <f>INDEX(SUM!D:D,MATCH(SUM!$F$3,SUM!B:B,0),0)</f>
        <v>P085</v>
      </c>
      <c r="E6499" s="116">
        <v>2020</v>
      </c>
      <c r="F6499" s="112" t="s">
        <v>12664</v>
      </c>
      <c r="G6499" s="117" t="s">
        <v>16444</v>
      </c>
      <c r="H6499" s="114" t="s">
        <v>6740</v>
      </c>
      <c r="I6499" s="113">
        <f>'23'!J97</f>
        <v>0</v>
      </c>
    </row>
    <row r="6500" spans="2:9" ht="12.75">
      <c r="B6500" s="114" t="str">
        <f>INDEX(SUM!D:D,MATCH(SUM!$F$3,SUM!B:B,0),0)</f>
        <v>P085</v>
      </c>
      <c r="E6500" s="116">
        <v>2020</v>
      </c>
      <c r="F6500" s="112" t="s">
        <v>12665</v>
      </c>
      <c r="G6500" s="117" t="s">
        <v>16445</v>
      </c>
      <c r="H6500" s="114" t="s">
        <v>6740</v>
      </c>
      <c r="I6500" s="113">
        <f>'23'!J98</f>
        <v>0</v>
      </c>
    </row>
    <row r="6501" spans="2:9" ht="12.75">
      <c r="B6501" s="114" t="str">
        <f>INDEX(SUM!D:D,MATCH(SUM!$F$3,SUM!B:B,0),0)</f>
        <v>P085</v>
      </c>
      <c r="E6501" s="116">
        <v>2020</v>
      </c>
      <c r="F6501" s="112" t="s">
        <v>12666</v>
      </c>
      <c r="G6501" s="117" t="s">
        <v>16446</v>
      </c>
      <c r="H6501" s="114" t="s">
        <v>6740</v>
      </c>
      <c r="I6501" s="113">
        <f>'23'!J99</f>
        <v>0</v>
      </c>
    </row>
    <row r="6502" spans="2:9" ht="12.75">
      <c r="B6502" s="114" t="str">
        <f>INDEX(SUM!D:D,MATCH(SUM!$F$3,SUM!B:B,0),0)</f>
        <v>P085</v>
      </c>
      <c r="E6502" s="116">
        <v>2020</v>
      </c>
      <c r="F6502" s="112" t="s">
        <v>12667</v>
      </c>
      <c r="G6502" s="117" t="s">
        <v>16447</v>
      </c>
      <c r="H6502" s="114" t="s">
        <v>6740</v>
      </c>
      <c r="I6502" s="113">
        <f>'23'!J100</f>
        <v>0</v>
      </c>
    </row>
    <row r="6503" spans="2:9" ht="12.75">
      <c r="B6503" s="114" t="str">
        <f>INDEX(SUM!D:D,MATCH(SUM!$F$3,SUM!B:B,0),0)</f>
        <v>P085</v>
      </c>
      <c r="E6503" s="116">
        <v>2020</v>
      </c>
      <c r="F6503" s="112" t="s">
        <v>12668</v>
      </c>
      <c r="G6503" s="117" t="s">
        <v>16448</v>
      </c>
      <c r="H6503" s="114" t="s">
        <v>6741</v>
      </c>
      <c r="I6503" s="113">
        <f>'23'!K11</f>
        <v>1</v>
      </c>
    </row>
    <row r="6504" spans="2:9" ht="12.75">
      <c r="B6504" s="114" t="str">
        <f>INDEX(SUM!D:D,MATCH(SUM!$F$3,SUM!B:B,0),0)</f>
        <v>P085</v>
      </c>
      <c r="E6504" s="116">
        <v>2020</v>
      </c>
      <c r="F6504" s="112" t="s">
        <v>12669</v>
      </c>
      <c r="G6504" s="117" t="s">
        <v>16449</v>
      </c>
      <c r="H6504" s="114" t="s">
        <v>6741</v>
      </c>
      <c r="I6504" s="113">
        <f>'23'!K12</f>
        <v>0</v>
      </c>
    </row>
    <row r="6505" spans="2:9" ht="12.75">
      <c r="B6505" s="114" t="str">
        <f>INDEX(SUM!D:D,MATCH(SUM!$F$3,SUM!B:B,0),0)</f>
        <v>P085</v>
      </c>
      <c r="E6505" s="116">
        <v>2020</v>
      </c>
      <c r="F6505" s="112" t="s">
        <v>12670</v>
      </c>
      <c r="G6505" s="117" t="s">
        <v>16450</v>
      </c>
      <c r="H6505" s="114" t="s">
        <v>6741</v>
      </c>
      <c r="I6505" s="113">
        <f>'23'!K13</f>
        <v>0</v>
      </c>
    </row>
    <row r="6506" spans="2:9" ht="12.75">
      <c r="B6506" s="114" t="str">
        <f>INDEX(SUM!D:D,MATCH(SUM!$F$3,SUM!B:B,0),0)</f>
        <v>P085</v>
      </c>
      <c r="E6506" s="116">
        <v>2020</v>
      </c>
      <c r="F6506" s="112" t="s">
        <v>12671</v>
      </c>
      <c r="G6506" s="117" t="s">
        <v>16451</v>
      </c>
      <c r="H6506" s="114" t="s">
        <v>6741</v>
      </c>
      <c r="I6506" s="113">
        <f>'23'!K14</f>
        <v>2</v>
      </c>
    </row>
    <row r="6507" spans="2:9" ht="12.75">
      <c r="B6507" s="114" t="str">
        <f>INDEX(SUM!D:D,MATCH(SUM!$F$3,SUM!B:B,0),0)</f>
        <v>P085</v>
      </c>
      <c r="E6507" s="116">
        <v>2020</v>
      </c>
      <c r="F6507" s="112" t="s">
        <v>12672</v>
      </c>
      <c r="G6507" s="117" t="s">
        <v>16452</v>
      </c>
      <c r="H6507" s="114" t="s">
        <v>6741</v>
      </c>
      <c r="I6507" s="113">
        <f>'23'!K15</f>
        <v>0</v>
      </c>
    </row>
    <row r="6508" spans="2:9" ht="12.75">
      <c r="B6508" s="114" t="str">
        <f>INDEX(SUM!D:D,MATCH(SUM!$F$3,SUM!B:B,0),0)</f>
        <v>P085</v>
      </c>
      <c r="E6508" s="116">
        <v>2020</v>
      </c>
      <c r="F6508" s="112" t="s">
        <v>12673</v>
      </c>
      <c r="G6508" s="117" t="s">
        <v>16453</v>
      </c>
      <c r="H6508" s="114" t="s">
        <v>6741</v>
      </c>
      <c r="I6508" s="113">
        <f>'23'!K16</f>
        <v>0</v>
      </c>
    </row>
    <row r="6509" spans="2:9" ht="12.75">
      <c r="B6509" s="114" t="str">
        <f>INDEX(SUM!D:D,MATCH(SUM!$F$3,SUM!B:B,0),0)</f>
        <v>P085</v>
      </c>
      <c r="E6509" s="116">
        <v>2020</v>
      </c>
      <c r="F6509" s="112" t="s">
        <v>12674</v>
      </c>
      <c r="G6509" s="117" t="s">
        <v>16454</v>
      </c>
      <c r="H6509" s="114" t="s">
        <v>6741</v>
      </c>
      <c r="I6509" s="113">
        <f>'23'!K17</f>
        <v>0</v>
      </c>
    </row>
    <row r="6510" spans="2:9" ht="12.75">
      <c r="B6510" s="114" t="str">
        <f>INDEX(SUM!D:D,MATCH(SUM!$F$3,SUM!B:B,0),0)</f>
        <v>P085</v>
      </c>
      <c r="E6510" s="116">
        <v>2020</v>
      </c>
      <c r="F6510" s="112" t="s">
        <v>12675</v>
      </c>
      <c r="G6510" s="117" t="s">
        <v>16455</v>
      </c>
      <c r="H6510" s="114" t="s">
        <v>6741</v>
      </c>
      <c r="I6510" s="113">
        <f>'23'!K18</f>
        <v>1</v>
      </c>
    </row>
    <row r="6511" spans="2:9" ht="12.75">
      <c r="B6511" s="114" t="str">
        <f>INDEX(SUM!D:D,MATCH(SUM!$F$3,SUM!B:B,0),0)</f>
        <v>P085</v>
      </c>
      <c r="E6511" s="116">
        <v>2020</v>
      </c>
      <c r="F6511" s="112" t="s">
        <v>12676</v>
      </c>
      <c r="G6511" s="117" t="s">
        <v>16456</v>
      </c>
      <c r="H6511" s="114" t="s">
        <v>6741</v>
      </c>
      <c r="I6511" s="113">
        <f>'23'!K19</f>
        <v>0</v>
      </c>
    </row>
    <row r="6512" spans="2:9" ht="12.75">
      <c r="B6512" s="114" t="str">
        <f>INDEX(SUM!D:D,MATCH(SUM!$F$3,SUM!B:B,0),0)</f>
        <v>P085</v>
      </c>
      <c r="E6512" s="116">
        <v>2020</v>
      </c>
      <c r="F6512" s="112" t="s">
        <v>12677</v>
      </c>
      <c r="G6512" s="117" t="s">
        <v>16457</v>
      </c>
      <c r="H6512" s="114" t="s">
        <v>6741</v>
      </c>
      <c r="I6512" s="113">
        <f>'23'!K20</f>
        <v>0</v>
      </c>
    </row>
    <row r="6513" spans="2:9" ht="12.75">
      <c r="B6513" s="114" t="str">
        <f>INDEX(SUM!D:D,MATCH(SUM!$F$3,SUM!B:B,0),0)</f>
        <v>P085</v>
      </c>
      <c r="E6513" s="116">
        <v>2020</v>
      </c>
      <c r="F6513" s="112" t="s">
        <v>12678</v>
      </c>
      <c r="G6513" s="117" t="s">
        <v>16458</v>
      </c>
      <c r="H6513" s="114" t="s">
        <v>6741</v>
      </c>
      <c r="I6513" s="113">
        <f>'23'!K21</f>
        <v>0</v>
      </c>
    </row>
    <row r="6514" spans="2:9" ht="12.75">
      <c r="B6514" s="114" t="str">
        <f>INDEX(SUM!D:D,MATCH(SUM!$F$3,SUM!B:B,0),0)</f>
        <v>P085</v>
      </c>
      <c r="E6514" s="116">
        <v>2020</v>
      </c>
      <c r="F6514" s="112" t="s">
        <v>12679</v>
      </c>
      <c r="G6514" s="117" t="s">
        <v>16459</v>
      </c>
      <c r="H6514" s="114" t="s">
        <v>6741</v>
      </c>
      <c r="I6514" s="113">
        <f>'23'!K22</f>
        <v>0</v>
      </c>
    </row>
    <row r="6515" spans="2:9" ht="12.75">
      <c r="B6515" s="114" t="str">
        <f>INDEX(SUM!D:D,MATCH(SUM!$F$3,SUM!B:B,0),0)</f>
        <v>P085</v>
      </c>
      <c r="E6515" s="116">
        <v>2020</v>
      </c>
      <c r="F6515" s="112" t="s">
        <v>12680</v>
      </c>
      <c r="G6515" s="117" t="s">
        <v>16460</v>
      </c>
      <c r="H6515" s="114" t="s">
        <v>6741</v>
      </c>
      <c r="I6515" s="113">
        <f>'23'!K23</f>
        <v>0</v>
      </c>
    </row>
    <row r="6516" spans="2:9" ht="12.75">
      <c r="B6516" s="114" t="str">
        <f>INDEX(SUM!D:D,MATCH(SUM!$F$3,SUM!B:B,0),0)</f>
        <v>P085</v>
      </c>
      <c r="E6516" s="116">
        <v>2020</v>
      </c>
      <c r="F6516" s="112" t="s">
        <v>12681</v>
      </c>
      <c r="G6516" s="117" t="s">
        <v>16461</v>
      </c>
      <c r="H6516" s="114" t="s">
        <v>6741</v>
      </c>
      <c r="I6516" s="113">
        <f>'23'!K24</f>
        <v>0</v>
      </c>
    </row>
    <row r="6517" spans="2:9" ht="12.75">
      <c r="B6517" s="114" t="str">
        <f>INDEX(SUM!D:D,MATCH(SUM!$F$3,SUM!B:B,0),0)</f>
        <v>P085</v>
      </c>
      <c r="E6517" s="116">
        <v>2020</v>
      </c>
      <c r="F6517" s="112" t="s">
        <v>12682</v>
      </c>
      <c r="G6517" s="117" t="s">
        <v>16462</v>
      </c>
      <c r="H6517" s="114" t="s">
        <v>6741</v>
      </c>
      <c r="I6517" s="113">
        <f>'23'!K25</f>
        <v>0</v>
      </c>
    </row>
    <row r="6518" spans="2:9" ht="12.75">
      <c r="B6518" s="114" t="str">
        <f>INDEX(SUM!D:D,MATCH(SUM!$F$3,SUM!B:B,0),0)</f>
        <v>P085</v>
      </c>
      <c r="E6518" s="116">
        <v>2020</v>
      </c>
      <c r="F6518" s="112" t="s">
        <v>12683</v>
      </c>
      <c r="G6518" s="117" t="s">
        <v>16463</v>
      </c>
      <c r="H6518" s="114" t="s">
        <v>6741</v>
      </c>
      <c r="I6518" s="113">
        <f>'23'!K26</f>
        <v>0</v>
      </c>
    </row>
    <row r="6519" spans="2:9" ht="12.75">
      <c r="B6519" s="114" t="str">
        <f>INDEX(SUM!D:D,MATCH(SUM!$F$3,SUM!B:B,0),0)</f>
        <v>P085</v>
      </c>
      <c r="E6519" s="116">
        <v>2020</v>
      </c>
      <c r="F6519" s="112" t="s">
        <v>12684</v>
      </c>
      <c r="G6519" s="117" t="s">
        <v>16464</v>
      </c>
      <c r="H6519" s="114" t="s">
        <v>6741</v>
      </c>
      <c r="I6519" s="113">
        <f>'23'!K27</f>
        <v>0</v>
      </c>
    </row>
    <row r="6520" spans="2:9" ht="12.75">
      <c r="B6520" s="114" t="str">
        <f>INDEX(SUM!D:D,MATCH(SUM!$F$3,SUM!B:B,0),0)</f>
        <v>P085</v>
      </c>
      <c r="E6520" s="116">
        <v>2020</v>
      </c>
      <c r="F6520" s="112" t="s">
        <v>12685</v>
      </c>
      <c r="G6520" s="117" t="s">
        <v>16465</v>
      </c>
      <c r="H6520" s="114" t="s">
        <v>6741</v>
      </c>
      <c r="I6520" s="113">
        <f>'23'!K28</f>
        <v>0</v>
      </c>
    </row>
    <row r="6521" spans="2:9" ht="12.75">
      <c r="B6521" s="114" t="str">
        <f>INDEX(SUM!D:D,MATCH(SUM!$F$3,SUM!B:B,0),0)</f>
        <v>P085</v>
      </c>
      <c r="E6521" s="116">
        <v>2020</v>
      </c>
      <c r="F6521" s="112" t="s">
        <v>12686</v>
      </c>
      <c r="G6521" s="117" t="s">
        <v>16466</v>
      </c>
      <c r="H6521" s="114" t="s">
        <v>6741</v>
      </c>
      <c r="I6521" s="113">
        <f>'23'!K29</f>
        <v>0</v>
      </c>
    </row>
    <row r="6522" spans="2:9" ht="12.75">
      <c r="B6522" s="114" t="str">
        <f>INDEX(SUM!D:D,MATCH(SUM!$F$3,SUM!B:B,0),0)</f>
        <v>P085</v>
      </c>
      <c r="E6522" s="116">
        <v>2020</v>
      </c>
      <c r="F6522" s="112" t="s">
        <v>12687</v>
      </c>
      <c r="G6522" s="117" t="s">
        <v>16467</v>
      </c>
      <c r="H6522" s="114" t="s">
        <v>6741</v>
      </c>
      <c r="I6522" s="113">
        <f>'23'!K30</f>
        <v>0</v>
      </c>
    </row>
    <row r="6523" spans="2:9" ht="12.75">
      <c r="B6523" s="114" t="str">
        <f>INDEX(SUM!D:D,MATCH(SUM!$F$3,SUM!B:B,0),0)</f>
        <v>P085</v>
      </c>
      <c r="E6523" s="116">
        <v>2020</v>
      </c>
      <c r="F6523" s="112" t="s">
        <v>12688</v>
      </c>
      <c r="G6523" s="117" t="s">
        <v>16468</v>
      </c>
      <c r="H6523" s="114" t="s">
        <v>6741</v>
      </c>
      <c r="I6523" s="113">
        <f>'23'!K31</f>
        <v>0</v>
      </c>
    </row>
    <row r="6524" spans="2:9" ht="12.75">
      <c r="B6524" s="114" t="str">
        <f>INDEX(SUM!D:D,MATCH(SUM!$F$3,SUM!B:B,0),0)</f>
        <v>P085</v>
      </c>
      <c r="E6524" s="116">
        <v>2020</v>
      </c>
      <c r="F6524" s="112" t="s">
        <v>12689</v>
      </c>
      <c r="G6524" s="117" t="s">
        <v>16469</v>
      </c>
      <c r="H6524" s="114" t="s">
        <v>6741</v>
      </c>
      <c r="I6524" s="113">
        <f>'23'!K32</f>
        <v>0</v>
      </c>
    </row>
    <row r="6525" spans="2:9" ht="12.75">
      <c r="B6525" s="114" t="str">
        <f>INDEX(SUM!D:D,MATCH(SUM!$F$3,SUM!B:B,0),0)</f>
        <v>P085</v>
      </c>
      <c r="E6525" s="116">
        <v>2020</v>
      </c>
      <c r="F6525" s="112" t="s">
        <v>12690</v>
      </c>
      <c r="G6525" s="117" t="s">
        <v>16470</v>
      </c>
      <c r="H6525" s="114" t="s">
        <v>6741</v>
      </c>
      <c r="I6525" s="113">
        <f>'23'!K33</f>
        <v>0</v>
      </c>
    </row>
    <row r="6526" spans="2:9" ht="12.75">
      <c r="B6526" s="114" t="str">
        <f>INDEX(SUM!D:D,MATCH(SUM!$F$3,SUM!B:B,0),0)</f>
        <v>P085</v>
      </c>
      <c r="E6526" s="116">
        <v>2020</v>
      </c>
      <c r="F6526" s="112" t="s">
        <v>12691</v>
      </c>
      <c r="G6526" s="117" t="s">
        <v>16471</v>
      </c>
      <c r="H6526" s="114" t="s">
        <v>6741</v>
      </c>
      <c r="I6526" s="113">
        <f>'23'!K34</f>
        <v>0</v>
      </c>
    </row>
    <row r="6527" spans="2:9" ht="12.75">
      <c r="B6527" s="114" t="str">
        <f>INDEX(SUM!D:D,MATCH(SUM!$F$3,SUM!B:B,0),0)</f>
        <v>P085</v>
      </c>
      <c r="E6527" s="116">
        <v>2020</v>
      </c>
      <c r="F6527" s="112" t="s">
        <v>12692</v>
      </c>
      <c r="G6527" s="117" t="s">
        <v>16472</v>
      </c>
      <c r="H6527" s="114" t="s">
        <v>6741</v>
      </c>
      <c r="I6527" s="113">
        <f>'23'!K35</f>
        <v>0</v>
      </c>
    </row>
    <row r="6528" spans="2:9" ht="12.75">
      <c r="B6528" s="114" t="str">
        <f>INDEX(SUM!D:D,MATCH(SUM!$F$3,SUM!B:B,0),0)</f>
        <v>P085</v>
      </c>
      <c r="E6528" s="116">
        <v>2020</v>
      </c>
      <c r="F6528" s="112" t="s">
        <v>12693</v>
      </c>
      <c r="G6528" s="117" t="s">
        <v>16473</v>
      </c>
      <c r="H6528" s="114" t="s">
        <v>6741</v>
      </c>
      <c r="I6528" s="113">
        <f>'23'!K36</f>
        <v>0</v>
      </c>
    </row>
    <row r="6529" spans="2:9" ht="12.75">
      <c r="B6529" s="114" t="str">
        <f>INDEX(SUM!D:D,MATCH(SUM!$F$3,SUM!B:B,0),0)</f>
        <v>P085</v>
      </c>
      <c r="E6529" s="116">
        <v>2020</v>
      </c>
      <c r="F6529" s="112" t="s">
        <v>12694</v>
      </c>
      <c r="G6529" s="117" t="s">
        <v>16474</v>
      </c>
      <c r="H6529" s="114" t="s">
        <v>6741</v>
      </c>
      <c r="I6529" s="113">
        <f>'23'!K37</f>
        <v>0</v>
      </c>
    </row>
    <row r="6530" spans="2:9" ht="12.75">
      <c r="B6530" s="114" t="str">
        <f>INDEX(SUM!D:D,MATCH(SUM!$F$3,SUM!B:B,0),0)</f>
        <v>P085</v>
      </c>
      <c r="E6530" s="116">
        <v>2020</v>
      </c>
      <c r="F6530" s="112" t="s">
        <v>12695</v>
      </c>
      <c r="G6530" s="117" t="s">
        <v>16475</v>
      </c>
      <c r="H6530" s="114" t="s">
        <v>6741</v>
      </c>
      <c r="I6530" s="113">
        <f>'23'!K38</f>
        <v>0</v>
      </c>
    </row>
    <row r="6531" spans="2:9" ht="12.75">
      <c r="B6531" s="114" t="str">
        <f>INDEX(SUM!D:D,MATCH(SUM!$F$3,SUM!B:B,0),0)</f>
        <v>P085</v>
      </c>
      <c r="E6531" s="116">
        <v>2020</v>
      </c>
      <c r="F6531" s="112" t="s">
        <v>12696</v>
      </c>
      <c r="G6531" s="117" t="s">
        <v>16476</v>
      </c>
      <c r="H6531" s="114" t="s">
        <v>6741</v>
      </c>
      <c r="I6531" s="113">
        <f>'23'!K39</f>
        <v>0</v>
      </c>
    </row>
    <row r="6532" spans="2:9" ht="12.75">
      <c r="B6532" s="114" t="str">
        <f>INDEX(SUM!D:D,MATCH(SUM!$F$3,SUM!B:B,0),0)</f>
        <v>P085</v>
      </c>
      <c r="E6532" s="116">
        <v>2020</v>
      </c>
      <c r="F6532" s="112" t="s">
        <v>12697</v>
      </c>
      <c r="G6532" s="117" t="s">
        <v>16477</v>
      </c>
      <c r="H6532" s="114" t="s">
        <v>6741</v>
      </c>
      <c r="I6532" s="113">
        <f>'23'!K40</f>
        <v>0</v>
      </c>
    </row>
    <row r="6533" spans="2:9" ht="12.75">
      <c r="B6533" s="114" t="str">
        <f>INDEX(SUM!D:D,MATCH(SUM!$F$3,SUM!B:B,0),0)</f>
        <v>P085</v>
      </c>
      <c r="E6533" s="116">
        <v>2020</v>
      </c>
      <c r="F6533" s="112" t="s">
        <v>12698</v>
      </c>
      <c r="G6533" s="117" t="s">
        <v>16478</v>
      </c>
      <c r="H6533" s="114" t="s">
        <v>6741</v>
      </c>
      <c r="I6533" s="113">
        <f>'23'!K41</f>
        <v>0</v>
      </c>
    </row>
    <row r="6534" spans="2:9" ht="12.75">
      <c r="B6534" s="114" t="str">
        <f>INDEX(SUM!D:D,MATCH(SUM!$F$3,SUM!B:B,0),0)</f>
        <v>P085</v>
      </c>
      <c r="E6534" s="116">
        <v>2020</v>
      </c>
      <c r="F6534" s="112" t="s">
        <v>12699</v>
      </c>
      <c r="G6534" s="117" t="s">
        <v>16479</v>
      </c>
      <c r="H6534" s="114" t="s">
        <v>6741</v>
      </c>
      <c r="I6534" s="113">
        <f>'23'!K42</f>
        <v>0</v>
      </c>
    </row>
    <row r="6535" spans="2:9" ht="12.75">
      <c r="B6535" s="114" t="str">
        <f>INDEX(SUM!D:D,MATCH(SUM!$F$3,SUM!B:B,0),0)</f>
        <v>P085</v>
      </c>
      <c r="E6535" s="116">
        <v>2020</v>
      </c>
      <c r="F6535" s="112" t="s">
        <v>12700</v>
      </c>
      <c r="G6535" s="117" t="s">
        <v>16480</v>
      </c>
      <c r="H6535" s="114" t="s">
        <v>6741</v>
      </c>
      <c r="I6535" s="113">
        <f>'23'!K43</f>
        <v>0</v>
      </c>
    </row>
    <row r="6536" spans="2:9" ht="12.75">
      <c r="B6536" s="114" t="str">
        <f>INDEX(SUM!D:D,MATCH(SUM!$F$3,SUM!B:B,0),0)</f>
        <v>P085</v>
      </c>
      <c r="E6536" s="116">
        <v>2020</v>
      </c>
      <c r="F6536" s="112" t="s">
        <v>12701</v>
      </c>
      <c r="G6536" s="117" t="s">
        <v>16481</v>
      </c>
      <c r="H6536" s="114" t="s">
        <v>6741</v>
      </c>
      <c r="I6536" s="113">
        <f>'23'!K44</f>
        <v>0</v>
      </c>
    </row>
    <row r="6537" spans="2:9" ht="12.75">
      <c r="B6537" s="114" t="str">
        <f>INDEX(SUM!D:D,MATCH(SUM!$F$3,SUM!B:B,0),0)</f>
        <v>P085</v>
      </c>
      <c r="E6537" s="116">
        <v>2020</v>
      </c>
      <c r="F6537" s="112" t="s">
        <v>12702</v>
      </c>
      <c r="G6537" s="117" t="s">
        <v>16482</v>
      </c>
      <c r="H6537" s="114" t="s">
        <v>6741</v>
      </c>
      <c r="I6537" s="113">
        <f>'23'!K45</f>
        <v>0</v>
      </c>
    </row>
    <row r="6538" spans="2:9" ht="12.75">
      <c r="B6538" s="114" t="str">
        <f>INDEX(SUM!D:D,MATCH(SUM!$F$3,SUM!B:B,0),0)</f>
        <v>P085</v>
      </c>
      <c r="E6538" s="116">
        <v>2020</v>
      </c>
      <c r="F6538" s="112" t="s">
        <v>12703</v>
      </c>
      <c r="G6538" s="117" t="s">
        <v>16483</v>
      </c>
      <c r="H6538" s="114" t="s">
        <v>6741</v>
      </c>
      <c r="I6538" s="113">
        <f>'23'!K46</f>
        <v>0</v>
      </c>
    </row>
    <row r="6539" spans="2:9" ht="12.75">
      <c r="B6539" s="114" t="str">
        <f>INDEX(SUM!D:D,MATCH(SUM!$F$3,SUM!B:B,0),0)</f>
        <v>P085</v>
      </c>
      <c r="E6539" s="116">
        <v>2020</v>
      </c>
      <c r="F6539" s="112" t="s">
        <v>12704</v>
      </c>
      <c r="G6539" s="117" t="s">
        <v>16484</v>
      </c>
      <c r="H6539" s="114" t="s">
        <v>6741</v>
      </c>
      <c r="I6539" s="113">
        <f>'23'!K47</f>
        <v>0</v>
      </c>
    </row>
    <row r="6540" spans="2:9" ht="12.75">
      <c r="B6540" s="114" t="str">
        <f>INDEX(SUM!D:D,MATCH(SUM!$F$3,SUM!B:B,0),0)</f>
        <v>P085</v>
      </c>
      <c r="E6540" s="116">
        <v>2020</v>
      </c>
      <c r="F6540" s="112" t="s">
        <v>12705</v>
      </c>
      <c r="G6540" s="117" t="s">
        <v>16485</v>
      </c>
      <c r="H6540" s="114" t="s">
        <v>6741</v>
      </c>
      <c r="I6540" s="113">
        <f>'23'!K48</f>
        <v>0</v>
      </c>
    </row>
    <row r="6541" spans="2:9" ht="12.75">
      <c r="B6541" s="114" t="str">
        <f>INDEX(SUM!D:D,MATCH(SUM!$F$3,SUM!B:B,0),0)</f>
        <v>P085</v>
      </c>
      <c r="E6541" s="116">
        <v>2020</v>
      </c>
      <c r="F6541" s="112" t="s">
        <v>12706</v>
      </c>
      <c r="G6541" s="117" t="s">
        <v>16486</v>
      </c>
      <c r="H6541" s="114" t="s">
        <v>6741</v>
      </c>
      <c r="I6541" s="113">
        <f>'23'!K49</f>
        <v>0</v>
      </c>
    </row>
    <row r="6542" spans="2:9" ht="12.75">
      <c r="B6542" s="114" t="str">
        <f>INDEX(SUM!D:D,MATCH(SUM!$F$3,SUM!B:B,0),0)</f>
        <v>P085</v>
      </c>
      <c r="E6542" s="116">
        <v>2020</v>
      </c>
      <c r="F6542" s="112" t="s">
        <v>12707</v>
      </c>
      <c r="G6542" s="117" t="s">
        <v>16487</v>
      </c>
      <c r="H6542" s="114" t="s">
        <v>6741</v>
      </c>
      <c r="I6542" s="113">
        <f>'23'!K50</f>
        <v>0</v>
      </c>
    </row>
    <row r="6543" spans="2:9" ht="12.75">
      <c r="B6543" s="114" t="str">
        <f>INDEX(SUM!D:D,MATCH(SUM!$F$3,SUM!B:B,0),0)</f>
        <v>P085</v>
      </c>
      <c r="E6543" s="116">
        <v>2020</v>
      </c>
      <c r="F6543" s="112" t="s">
        <v>12708</v>
      </c>
      <c r="G6543" s="117" t="s">
        <v>16488</v>
      </c>
      <c r="H6543" s="114" t="s">
        <v>6741</v>
      </c>
      <c r="I6543" s="113">
        <f>'23'!K51</f>
        <v>0</v>
      </c>
    </row>
    <row r="6544" spans="2:9" ht="12.75">
      <c r="B6544" s="114" t="str">
        <f>INDEX(SUM!D:D,MATCH(SUM!$F$3,SUM!B:B,0),0)</f>
        <v>P085</v>
      </c>
      <c r="E6544" s="116">
        <v>2020</v>
      </c>
      <c r="F6544" s="112" t="s">
        <v>12709</v>
      </c>
      <c r="G6544" s="117" t="s">
        <v>16489</v>
      </c>
      <c r="H6544" s="114" t="s">
        <v>6741</v>
      </c>
      <c r="I6544" s="113">
        <f>'23'!K52</f>
        <v>0</v>
      </c>
    </row>
    <row r="6545" spans="2:9" ht="12.75">
      <c r="B6545" s="114" t="str">
        <f>INDEX(SUM!D:D,MATCH(SUM!$F$3,SUM!B:B,0),0)</f>
        <v>P085</v>
      </c>
      <c r="E6545" s="116">
        <v>2020</v>
      </c>
      <c r="F6545" s="112" t="s">
        <v>12710</v>
      </c>
      <c r="G6545" s="117" t="s">
        <v>16490</v>
      </c>
      <c r="H6545" s="114" t="s">
        <v>6741</v>
      </c>
      <c r="I6545" s="113">
        <f>'23'!K53</f>
        <v>0</v>
      </c>
    </row>
    <row r="6546" spans="2:9" ht="12.75">
      <c r="B6546" s="114" t="str">
        <f>INDEX(SUM!D:D,MATCH(SUM!$F$3,SUM!B:B,0),0)</f>
        <v>P085</v>
      </c>
      <c r="E6546" s="116">
        <v>2020</v>
      </c>
      <c r="F6546" s="112" t="s">
        <v>12711</v>
      </c>
      <c r="G6546" s="117" t="s">
        <v>16491</v>
      </c>
      <c r="H6546" s="114" t="s">
        <v>6741</v>
      </c>
      <c r="I6546" s="113">
        <f>'23'!K54</f>
        <v>0</v>
      </c>
    </row>
    <row r="6547" spans="2:9" ht="12.75">
      <c r="B6547" s="114" t="str">
        <f>INDEX(SUM!D:D,MATCH(SUM!$F$3,SUM!B:B,0),0)</f>
        <v>P085</v>
      </c>
      <c r="E6547" s="116">
        <v>2020</v>
      </c>
      <c r="F6547" s="112" t="s">
        <v>12712</v>
      </c>
      <c r="G6547" s="117" t="s">
        <v>16492</v>
      </c>
      <c r="H6547" s="114" t="s">
        <v>6741</v>
      </c>
      <c r="I6547" s="113">
        <f>'23'!K55</f>
        <v>0</v>
      </c>
    </row>
    <row r="6548" spans="2:9" ht="12.75">
      <c r="B6548" s="114" t="str">
        <f>INDEX(SUM!D:D,MATCH(SUM!$F$3,SUM!B:B,0),0)</f>
        <v>P085</v>
      </c>
      <c r="E6548" s="116">
        <v>2020</v>
      </c>
      <c r="F6548" s="112" t="s">
        <v>12713</v>
      </c>
      <c r="G6548" s="117" t="s">
        <v>16493</v>
      </c>
      <c r="H6548" s="114" t="s">
        <v>6741</v>
      </c>
      <c r="I6548" s="113">
        <f>'23'!K56</f>
        <v>0</v>
      </c>
    </row>
    <row r="6549" spans="2:9" ht="12.75">
      <c r="B6549" s="114" t="str">
        <f>INDEX(SUM!D:D,MATCH(SUM!$F$3,SUM!B:B,0),0)</f>
        <v>P085</v>
      </c>
      <c r="E6549" s="116">
        <v>2020</v>
      </c>
      <c r="F6549" s="112" t="s">
        <v>12714</v>
      </c>
      <c r="G6549" s="117" t="s">
        <v>16494</v>
      </c>
      <c r="H6549" s="114" t="s">
        <v>6741</v>
      </c>
      <c r="I6549" s="113">
        <f>'23'!K57</f>
        <v>0</v>
      </c>
    </row>
    <row r="6550" spans="2:9" ht="12.75">
      <c r="B6550" s="114" t="str">
        <f>INDEX(SUM!D:D,MATCH(SUM!$F$3,SUM!B:B,0),0)</f>
        <v>P085</v>
      </c>
      <c r="E6550" s="116">
        <v>2020</v>
      </c>
      <c r="F6550" s="112" t="s">
        <v>12715</v>
      </c>
      <c r="G6550" s="117" t="s">
        <v>16495</v>
      </c>
      <c r="H6550" s="114" t="s">
        <v>6741</v>
      </c>
      <c r="I6550" s="113">
        <f>'23'!K58</f>
        <v>0</v>
      </c>
    </row>
    <row r="6551" spans="2:9" ht="12.75">
      <c r="B6551" s="114" t="str">
        <f>INDEX(SUM!D:D,MATCH(SUM!$F$3,SUM!B:B,0),0)</f>
        <v>P085</v>
      </c>
      <c r="E6551" s="116">
        <v>2020</v>
      </c>
      <c r="F6551" s="112" t="s">
        <v>12716</v>
      </c>
      <c r="G6551" s="117" t="s">
        <v>16496</v>
      </c>
      <c r="H6551" s="114" t="s">
        <v>6741</v>
      </c>
      <c r="I6551" s="113">
        <f>'23'!K59</f>
        <v>0</v>
      </c>
    </row>
    <row r="6552" spans="2:9" ht="12.75">
      <c r="B6552" s="114" t="str">
        <f>INDEX(SUM!D:D,MATCH(SUM!$F$3,SUM!B:B,0),0)</f>
        <v>P085</v>
      </c>
      <c r="E6552" s="116">
        <v>2020</v>
      </c>
      <c r="F6552" s="112" t="s">
        <v>12717</v>
      </c>
      <c r="G6552" s="117" t="s">
        <v>16497</v>
      </c>
      <c r="H6552" s="114" t="s">
        <v>6741</v>
      </c>
      <c r="I6552" s="113">
        <f>'23'!K60</f>
        <v>0</v>
      </c>
    </row>
    <row r="6553" spans="2:9" ht="12.75">
      <c r="B6553" s="114" t="str">
        <f>INDEX(SUM!D:D,MATCH(SUM!$F$3,SUM!B:B,0),0)</f>
        <v>P085</v>
      </c>
      <c r="E6553" s="116">
        <v>2020</v>
      </c>
      <c r="F6553" s="112" t="s">
        <v>12718</v>
      </c>
      <c r="G6553" s="117" t="s">
        <v>16498</v>
      </c>
      <c r="H6553" s="114" t="s">
        <v>6741</v>
      </c>
      <c r="I6553" s="113">
        <f>'23'!K61</f>
        <v>0</v>
      </c>
    </row>
    <row r="6554" spans="2:9" ht="12.75">
      <c r="B6554" s="114" t="str">
        <f>INDEX(SUM!D:D,MATCH(SUM!$F$3,SUM!B:B,0),0)</f>
        <v>P085</v>
      </c>
      <c r="E6554" s="116">
        <v>2020</v>
      </c>
      <c r="F6554" s="112" t="s">
        <v>12719</v>
      </c>
      <c r="G6554" s="117" t="s">
        <v>16499</v>
      </c>
      <c r="H6554" s="114" t="s">
        <v>6741</v>
      </c>
      <c r="I6554" s="113">
        <f>'23'!K62</f>
        <v>0</v>
      </c>
    </row>
    <row r="6555" spans="2:9" ht="12.75">
      <c r="B6555" s="114" t="str">
        <f>INDEX(SUM!D:D,MATCH(SUM!$F$3,SUM!B:B,0),0)</f>
        <v>P085</v>
      </c>
      <c r="E6555" s="116">
        <v>2020</v>
      </c>
      <c r="F6555" s="112" t="s">
        <v>12720</v>
      </c>
      <c r="G6555" s="117" t="s">
        <v>16500</v>
      </c>
      <c r="H6555" s="114" t="s">
        <v>6741</v>
      </c>
      <c r="I6555" s="113">
        <f>'23'!K63</f>
        <v>0</v>
      </c>
    </row>
    <row r="6556" spans="2:9" ht="12.75">
      <c r="B6556" s="114" t="str">
        <f>INDEX(SUM!D:D,MATCH(SUM!$F$3,SUM!B:B,0),0)</f>
        <v>P085</v>
      </c>
      <c r="E6556" s="116">
        <v>2020</v>
      </c>
      <c r="F6556" s="112" t="s">
        <v>12721</v>
      </c>
      <c r="G6556" s="117" t="s">
        <v>16501</v>
      </c>
      <c r="H6556" s="114" t="s">
        <v>6741</v>
      </c>
      <c r="I6556" s="113">
        <f>'23'!K64</f>
        <v>0</v>
      </c>
    </row>
    <row r="6557" spans="2:9" ht="12.75">
      <c r="B6557" s="114" t="str">
        <f>INDEX(SUM!D:D,MATCH(SUM!$F$3,SUM!B:B,0),0)</f>
        <v>P085</v>
      </c>
      <c r="E6557" s="116">
        <v>2020</v>
      </c>
      <c r="F6557" s="112" t="s">
        <v>12722</v>
      </c>
      <c r="G6557" s="117" t="s">
        <v>16502</v>
      </c>
      <c r="H6557" s="114" t="s">
        <v>6741</v>
      </c>
      <c r="I6557" s="113">
        <f>'23'!K65</f>
        <v>0</v>
      </c>
    </row>
    <row r="6558" spans="2:9" ht="12.75">
      <c r="B6558" s="114" t="str">
        <f>INDEX(SUM!D:D,MATCH(SUM!$F$3,SUM!B:B,0),0)</f>
        <v>P085</v>
      </c>
      <c r="E6558" s="116">
        <v>2020</v>
      </c>
      <c r="F6558" s="112" t="s">
        <v>12723</v>
      </c>
      <c r="G6558" s="117" t="s">
        <v>16503</v>
      </c>
      <c r="H6558" s="114" t="s">
        <v>6741</v>
      </c>
      <c r="I6558" s="113">
        <f>'23'!K66</f>
        <v>0</v>
      </c>
    </row>
    <row r="6559" spans="2:9" ht="12.75">
      <c r="B6559" s="114" t="str">
        <f>INDEX(SUM!D:D,MATCH(SUM!$F$3,SUM!B:B,0),0)</f>
        <v>P085</v>
      </c>
      <c r="E6559" s="116">
        <v>2020</v>
      </c>
      <c r="F6559" s="112" t="s">
        <v>12724</v>
      </c>
      <c r="G6559" s="117" t="s">
        <v>16504</v>
      </c>
      <c r="H6559" s="114" t="s">
        <v>6741</v>
      </c>
      <c r="I6559" s="113">
        <f>'23'!K67</f>
        <v>0</v>
      </c>
    </row>
    <row r="6560" spans="2:9" ht="12.75">
      <c r="B6560" s="114" t="str">
        <f>INDEX(SUM!D:D,MATCH(SUM!$F$3,SUM!B:B,0),0)</f>
        <v>P085</v>
      </c>
      <c r="E6560" s="116">
        <v>2020</v>
      </c>
      <c r="F6560" s="112" t="s">
        <v>12725</v>
      </c>
      <c r="G6560" s="117" t="s">
        <v>16505</v>
      </c>
      <c r="H6560" s="114" t="s">
        <v>6741</v>
      </c>
      <c r="I6560" s="113">
        <f>'23'!K68</f>
        <v>0</v>
      </c>
    </row>
    <row r="6561" spans="2:9" ht="12.75">
      <c r="B6561" s="114" t="str">
        <f>INDEX(SUM!D:D,MATCH(SUM!$F$3,SUM!B:B,0),0)</f>
        <v>P085</v>
      </c>
      <c r="E6561" s="116">
        <v>2020</v>
      </c>
      <c r="F6561" s="112" t="s">
        <v>12726</v>
      </c>
      <c r="G6561" s="117" t="s">
        <v>16506</v>
      </c>
      <c r="H6561" s="114" t="s">
        <v>6741</v>
      </c>
      <c r="I6561" s="113">
        <f>'23'!K69</f>
        <v>0</v>
      </c>
    </row>
    <row r="6562" spans="2:9" ht="12.75">
      <c r="B6562" s="114" t="str">
        <f>INDEX(SUM!D:D,MATCH(SUM!$F$3,SUM!B:B,0),0)</f>
        <v>P085</v>
      </c>
      <c r="E6562" s="116">
        <v>2020</v>
      </c>
      <c r="F6562" s="112" t="s">
        <v>12727</v>
      </c>
      <c r="G6562" s="117" t="s">
        <v>16507</v>
      </c>
      <c r="H6562" s="114" t="s">
        <v>6741</v>
      </c>
      <c r="I6562" s="113">
        <f>'23'!K70</f>
        <v>0</v>
      </c>
    </row>
    <row r="6563" spans="2:9" ht="12.75">
      <c r="B6563" s="114" t="str">
        <f>INDEX(SUM!D:D,MATCH(SUM!$F$3,SUM!B:B,0),0)</f>
        <v>P085</v>
      </c>
      <c r="E6563" s="116">
        <v>2020</v>
      </c>
      <c r="F6563" s="112" t="s">
        <v>12728</v>
      </c>
      <c r="G6563" s="117" t="s">
        <v>16508</v>
      </c>
      <c r="H6563" s="114" t="s">
        <v>6741</v>
      </c>
      <c r="I6563" s="113">
        <f>'23'!K71</f>
        <v>0</v>
      </c>
    </row>
    <row r="6564" spans="2:9" ht="12.75">
      <c r="B6564" s="114" t="str">
        <f>INDEX(SUM!D:D,MATCH(SUM!$F$3,SUM!B:B,0),0)</f>
        <v>P085</v>
      </c>
      <c r="E6564" s="116">
        <v>2020</v>
      </c>
      <c r="F6564" s="112" t="s">
        <v>12729</v>
      </c>
      <c r="G6564" s="117" t="s">
        <v>16509</v>
      </c>
      <c r="H6564" s="114" t="s">
        <v>6741</v>
      </c>
      <c r="I6564" s="113">
        <f>'23'!K72</f>
        <v>0</v>
      </c>
    </row>
    <row r="6565" spans="2:9" ht="12.75">
      <c r="B6565" s="114" t="str">
        <f>INDEX(SUM!D:D,MATCH(SUM!$F$3,SUM!B:B,0),0)</f>
        <v>P085</v>
      </c>
      <c r="E6565" s="116">
        <v>2020</v>
      </c>
      <c r="F6565" s="112" t="s">
        <v>12730</v>
      </c>
      <c r="G6565" s="117" t="s">
        <v>16510</v>
      </c>
      <c r="H6565" s="114" t="s">
        <v>6741</v>
      </c>
      <c r="I6565" s="113">
        <f>'23'!K73</f>
        <v>0</v>
      </c>
    </row>
    <row r="6566" spans="2:9" ht="12.75">
      <c r="B6566" s="114" t="str">
        <f>INDEX(SUM!D:D,MATCH(SUM!$F$3,SUM!B:B,0),0)</f>
        <v>P085</v>
      </c>
      <c r="E6566" s="116">
        <v>2020</v>
      </c>
      <c r="F6566" s="112" t="s">
        <v>12731</v>
      </c>
      <c r="G6566" s="117" t="s">
        <v>16511</v>
      </c>
      <c r="H6566" s="114" t="s">
        <v>6741</v>
      </c>
      <c r="I6566" s="113">
        <f>'23'!K74</f>
        <v>0</v>
      </c>
    </row>
    <row r="6567" spans="2:9" ht="12.75">
      <c r="B6567" s="114" t="str">
        <f>INDEX(SUM!D:D,MATCH(SUM!$F$3,SUM!B:B,0),0)</f>
        <v>P085</v>
      </c>
      <c r="E6567" s="116">
        <v>2020</v>
      </c>
      <c r="F6567" s="112" t="s">
        <v>12732</v>
      </c>
      <c r="G6567" s="117" t="s">
        <v>16512</v>
      </c>
      <c r="H6567" s="114" t="s">
        <v>6741</v>
      </c>
      <c r="I6567" s="113">
        <f>'23'!K75</f>
        <v>0</v>
      </c>
    </row>
    <row r="6568" spans="2:9" ht="12.75">
      <c r="B6568" s="114" t="str">
        <f>INDEX(SUM!D:D,MATCH(SUM!$F$3,SUM!B:B,0),0)</f>
        <v>P085</v>
      </c>
      <c r="E6568" s="116">
        <v>2020</v>
      </c>
      <c r="F6568" s="112" t="s">
        <v>12733</v>
      </c>
      <c r="G6568" s="117" t="s">
        <v>16513</v>
      </c>
      <c r="H6568" s="114" t="s">
        <v>6741</v>
      </c>
      <c r="I6568" s="113">
        <f>'23'!K76</f>
        <v>0</v>
      </c>
    </row>
    <row r="6569" spans="2:9" ht="12.75">
      <c r="B6569" s="114" t="str">
        <f>INDEX(SUM!D:D,MATCH(SUM!$F$3,SUM!B:B,0),0)</f>
        <v>P085</v>
      </c>
      <c r="E6569" s="116">
        <v>2020</v>
      </c>
      <c r="F6569" s="112" t="s">
        <v>12734</v>
      </c>
      <c r="G6569" s="117" t="s">
        <v>16514</v>
      </c>
      <c r="H6569" s="114" t="s">
        <v>6741</v>
      </c>
      <c r="I6569" s="113">
        <f>'23'!K77</f>
        <v>0</v>
      </c>
    </row>
    <row r="6570" spans="2:9" ht="12.75">
      <c r="B6570" s="114" t="str">
        <f>INDEX(SUM!D:D,MATCH(SUM!$F$3,SUM!B:B,0),0)</f>
        <v>P085</v>
      </c>
      <c r="E6570" s="116">
        <v>2020</v>
      </c>
      <c r="F6570" s="112" t="s">
        <v>12735</v>
      </c>
      <c r="G6570" s="117" t="s">
        <v>16515</v>
      </c>
      <c r="H6570" s="114" t="s">
        <v>6741</v>
      </c>
      <c r="I6570" s="113">
        <f>'23'!K78</f>
        <v>0</v>
      </c>
    </row>
    <row r="6571" spans="2:9" ht="12.75">
      <c r="B6571" s="114" t="str">
        <f>INDEX(SUM!D:D,MATCH(SUM!$F$3,SUM!B:B,0),0)</f>
        <v>P085</v>
      </c>
      <c r="E6571" s="116">
        <v>2020</v>
      </c>
      <c r="F6571" s="112" t="s">
        <v>12736</v>
      </c>
      <c r="G6571" s="117" t="s">
        <v>16516</v>
      </c>
      <c r="H6571" s="114" t="s">
        <v>6741</v>
      </c>
      <c r="I6571" s="113">
        <f>'23'!K79</f>
        <v>0</v>
      </c>
    </row>
    <row r="6572" spans="2:9" ht="12.75">
      <c r="B6572" s="114" t="str">
        <f>INDEX(SUM!D:D,MATCH(SUM!$F$3,SUM!B:B,0),0)</f>
        <v>P085</v>
      </c>
      <c r="E6572" s="116">
        <v>2020</v>
      </c>
      <c r="F6572" s="112" t="s">
        <v>12737</v>
      </c>
      <c r="G6572" s="117" t="s">
        <v>16517</v>
      </c>
      <c r="H6572" s="114" t="s">
        <v>6741</v>
      </c>
      <c r="I6572" s="113">
        <f>'23'!K80</f>
        <v>0</v>
      </c>
    </row>
    <row r="6573" spans="2:9" ht="12.75">
      <c r="B6573" s="114" t="str">
        <f>INDEX(SUM!D:D,MATCH(SUM!$F$3,SUM!B:B,0),0)</f>
        <v>P085</v>
      </c>
      <c r="E6573" s="116">
        <v>2020</v>
      </c>
      <c r="F6573" s="112" t="s">
        <v>12738</v>
      </c>
      <c r="G6573" s="117" t="s">
        <v>16518</v>
      </c>
      <c r="H6573" s="114" t="s">
        <v>6741</v>
      </c>
      <c r="I6573" s="113">
        <f>'23'!K81</f>
        <v>0</v>
      </c>
    </row>
    <row r="6574" spans="2:9" ht="12.75">
      <c r="B6574" s="114" t="str">
        <f>INDEX(SUM!D:D,MATCH(SUM!$F$3,SUM!B:B,0),0)</f>
        <v>P085</v>
      </c>
      <c r="E6574" s="116">
        <v>2020</v>
      </c>
      <c r="F6574" s="112" t="s">
        <v>12739</v>
      </c>
      <c r="G6574" s="117" t="s">
        <v>16519</v>
      </c>
      <c r="H6574" s="114" t="s">
        <v>6741</v>
      </c>
      <c r="I6574" s="113">
        <f>'23'!K82</f>
        <v>0</v>
      </c>
    </row>
    <row r="6575" spans="2:9" ht="12.75">
      <c r="B6575" s="114" t="str">
        <f>INDEX(SUM!D:D,MATCH(SUM!$F$3,SUM!B:B,0),0)</f>
        <v>P085</v>
      </c>
      <c r="E6575" s="116">
        <v>2020</v>
      </c>
      <c r="F6575" s="112" t="s">
        <v>12740</v>
      </c>
      <c r="G6575" s="117" t="s">
        <v>16520</v>
      </c>
      <c r="H6575" s="114" t="s">
        <v>6741</v>
      </c>
      <c r="I6575" s="113">
        <f>'23'!K83</f>
        <v>0</v>
      </c>
    </row>
    <row r="6576" spans="2:9" ht="12.75">
      <c r="B6576" s="114" t="str">
        <f>INDEX(SUM!D:D,MATCH(SUM!$F$3,SUM!B:B,0),0)</f>
        <v>P085</v>
      </c>
      <c r="E6576" s="116">
        <v>2020</v>
      </c>
      <c r="F6576" s="112" t="s">
        <v>12741</v>
      </c>
      <c r="G6576" s="117" t="s">
        <v>16521</v>
      </c>
      <c r="H6576" s="114" t="s">
        <v>6741</v>
      </c>
      <c r="I6576" s="113">
        <f>'23'!K84</f>
        <v>0</v>
      </c>
    </row>
    <row r="6577" spans="2:9" ht="12.75">
      <c r="B6577" s="114" t="str">
        <f>INDEX(SUM!D:D,MATCH(SUM!$F$3,SUM!B:B,0),0)</f>
        <v>P085</v>
      </c>
      <c r="E6577" s="116">
        <v>2020</v>
      </c>
      <c r="F6577" s="112" t="s">
        <v>12742</v>
      </c>
      <c r="G6577" s="117" t="s">
        <v>16522</v>
      </c>
      <c r="H6577" s="114" t="s">
        <v>6741</v>
      </c>
      <c r="I6577" s="113">
        <f>'23'!K85</f>
        <v>0</v>
      </c>
    </row>
    <row r="6578" spans="2:9" ht="12.75">
      <c r="B6578" s="114" t="str">
        <f>INDEX(SUM!D:D,MATCH(SUM!$F$3,SUM!B:B,0),0)</f>
        <v>P085</v>
      </c>
      <c r="E6578" s="116">
        <v>2020</v>
      </c>
      <c r="F6578" s="112" t="s">
        <v>12743</v>
      </c>
      <c r="G6578" s="117" t="s">
        <v>16523</v>
      </c>
      <c r="H6578" s="114" t="s">
        <v>6741</v>
      </c>
      <c r="I6578" s="113">
        <f>'23'!K86</f>
        <v>0</v>
      </c>
    </row>
    <row r="6579" spans="2:9" ht="12.75">
      <c r="B6579" s="114" t="str">
        <f>INDEX(SUM!D:D,MATCH(SUM!$F$3,SUM!B:B,0),0)</f>
        <v>P085</v>
      </c>
      <c r="E6579" s="116">
        <v>2020</v>
      </c>
      <c r="F6579" s="112" t="s">
        <v>12744</v>
      </c>
      <c r="G6579" s="117" t="s">
        <v>16524</v>
      </c>
      <c r="H6579" s="114" t="s">
        <v>6741</v>
      </c>
      <c r="I6579" s="113">
        <f>'23'!K87</f>
        <v>0</v>
      </c>
    </row>
    <row r="6580" spans="2:9" ht="12.75">
      <c r="B6580" s="114" t="str">
        <f>INDEX(SUM!D:D,MATCH(SUM!$F$3,SUM!B:B,0),0)</f>
        <v>P085</v>
      </c>
      <c r="E6580" s="116">
        <v>2020</v>
      </c>
      <c r="F6580" s="112" t="s">
        <v>12745</v>
      </c>
      <c r="G6580" s="117" t="s">
        <v>16525</v>
      </c>
      <c r="H6580" s="114" t="s">
        <v>6741</v>
      </c>
      <c r="I6580" s="113">
        <f>'23'!K88</f>
        <v>0</v>
      </c>
    </row>
    <row r="6581" spans="2:9" ht="12.75">
      <c r="B6581" s="114" t="str">
        <f>INDEX(SUM!D:D,MATCH(SUM!$F$3,SUM!B:B,0),0)</f>
        <v>P085</v>
      </c>
      <c r="E6581" s="116">
        <v>2020</v>
      </c>
      <c r="F6581" s="112" t="s">
        <v>12746</v>
      </c>
      <c r="G6581" s="117" t="s">
        <v>16526</v>
      </c>
      <c r="H6581" s="114" t="s">
        <v>6741</v>
      </c>
      <c r="I6581" s="113">
        <f>'23'!K89</f>
        <v>0</v>
      </c>
    </row>
    <row r="6582" spans="2:9" ht="12.75">
      <c r="B6582" s="114" t="str">
        <f>INDEX(SUM!D:D,MATCH(SUM!$F$3,SUM!B:B,0),0)</f>
        <v>P085</v>
      </c>
      <c r="E6582" s="116">
        <v>2020</v>
      </c>
      <c r="F6582" s="112" t="s">
        <v>12747</v>
      </c>
      <c r="G6582" s="117" t="s">
        <v>16527</v>
      </c>
      <c r="H6582" s="114" t="s">
        <v>6741</v>
      </c>
      <c r="I6582" s="113">
        <f>'23'!K90</f>
        <v>0</v>
      </c>
    </row>
    <row r="6583" spans="2:9" ht="12.75">
      <c r="B6583" s="114" t="str">
        <f>INDEX(SUM!D:D,MATCH(SUM!$F$3,SUM!B:B,0),0)</f>
        <v>P085</v>
      </c>
      <c r="E6583" s="116">
        <v>2020</v>
      </c>
      <c r="F6583" s="112" t="s">
        <v>12748</v>
      </c>
      <c r="G6583" s="117" t="s">
        <v>16528</v>
      </c>
      <c r="H6583" s="114" t="s">
        <v>6741</v>
      </c>
      <c r="I6583" s="113">
        <f>'23'!K91</f>
        <v>0</v>
      </c>
    </row>
    <row r="6584" spans="2:9" ht="12.75">
      <c r="B6584" s="114" t="str">
        <f>INDEX(SUM!D:D,MATCH(SUM!$F$3,SUM!B:B,0),0)</f>
        <v>P085</v>
      </c>
      <c r="E6584" s="116">
        <v>2020</v>
      </c>
      <c r="F6584" s="112" t="s">
        <v>12749</v>
      </c>
      <c r="G6584" s="117" t="s">
        <v>16529</v>
      </c>
      <c r="H6584" s="114" t="s">
        <v>6741</v>
      </c>
      <c r="I6584" s="113">
        <f>'23'!K92</f>
        <v>0</v>
      </c>
    </row>
    <row r="6585" spans="2:9" ht="12.75">
      <c r="B6585" s="114" t="str">
        <f>INDEX(SUM!D:D,MATCH(SUM!$F$3,SUM!B:B,0),0)</f>
        <v>P085</v>
      </c>
      <c r="E6585" s="116">
        <v>2020</v>
      </c>
      <c r="F6585" s="112" t="s">
        <v>12750</v>
      </c>
      <c r="G6585" s="117" t="s">
        <v>16530</v>
      </c>
      <c r="H6585" s="114" t="s">
        <v>6741</v>
      </c>
      <c r="I6585" s="113">
        <f>'23'!K93</f>
        <v>0</v>
      </c>
    </row>
    <row r="6586" spans="2:9" ht="12.75">
      <c r="B6586" s="114" t="str">
        <f>INDEX(SUM!D:D,MATCH(SUM!$F$3,SUM!B:B,0),0)</f>
        <v>P085</v>
      </c>
      <c r="E6586" s="116">
        <v>2020</v>
      </c>
      <c r="F6586" s="112" t="s">
        <v>12751</v>
      </c>
      <c r="G6586" s="117" t="s">
        <v>16531</v>
      </c>
      <c r="H6586" s="114" t="s">
        <v>6741</v>
      </c>
      <c r="I6586" s="113">
        <f>'23'!K94</f>
        <v>0</v>
      </c>
    </row>
    <row r="6587" spans="2:9" ht="12.75">
      <c r="B6587" s="114" t="str">
        <f>INDEX(SUM!D:D,MATCH(SUM!$F$3,SUM!B:B,0),0)</f>
        <v>P085</v>
      </c>
      <c r="E6587" s="116">
        <v>2020</v>
      </c>
      <c r="F6587" s="112" t="s">
        <v>12752</v>
      </c>
      <c r="G6587" s="117" t="s">
        <v>16532</v>
      </c>
      <c r="H6587" s="114" t="s">
        <v>6741</v>
      </c>
      <c r="I6587" s="113">
        <f>'23'!K95</f>
        <v>0</v>
      </c>
    </row>
    <row r="6588" spans="2:9" ht="12.75">
      <c r="B6588" s="114" t="str">
        <f>INDEX(SUM!D:D,MATCH(SUM!$F$3,SUM!B:B,0),0)</f>
        <v>P085</v>
      </c>
      <c r="E6588" s="116">
        <v>2020</v>
      </c>
      <c r="F6588" s="112" t="s">
        <v>12753</v>
      </c>
      <c r="G6588" s="117" t="s">
        <v>16533</v>
      </c>
      <c r="H6588" s="114" t="s">
        <v>6741</v>
      </c>
      <c r="I6588" s="113">
        <f>'23'!K96</f>
        <v>0</v>
      </c>
    </row>
    <row r="6589" spans="2:9" ht="12.75">
      <c r="B6589" s="114" t="str">
        <f>INDEX(SUM!D:D,MATCH(SUM!$F$3,SUM!B:B,0),0)</f>
        <v>P085</v>
      </c>
      <c r="E6589" s="116">
        <v>2020</v>
      </c>
      <c r="F6589" s="112" t="s">
        <v>12754</v>
      </c>
      <c r="G6589" s="117" t="s">
        <v>16534</v>
      </c>
      <c r="H6589" s="114" t="s">
        <v>6741</v>
      </c>
      <c r="I6589" s="113">
        <f>'23'!K97</f>
        <v>0</v>
      </c>
    </row>
    <row r="6590" spans="2:9" ht="12.75">
      <c r="B6590" s="114" t="str">
        <f>INDEX(SUM!D:D,MATCH(SUM!$F$3,SUM!B:B,0),0)</f>
        <v>P085</v>
      </c>
      <c r="E6590" s="116">
        <v>2020</v>
      </c>
      <c r="F6590" s="112" t="s">
        <v>12755</v>
      </c>
      <c r="G6590" s="117" t="s">
        <v>16535</v>
      </c>
      <c r="H6590" s="114" t="s">
        <v>6741</v>
      </c>
      <c r="I6590" s="113">
        <f>'23'!K98</f>
        <v>0</v>
      </c>
    </row>
    <row r="6591" spans="2:9" ht="12.75">
      <c r="B6591" s="114" t="str">
        <f>INDEX(SUM!D:D,MATCH(SUM!$F$3,SUM!B:B,0),0)</f>
        <v>P085</v>
      </c>
      <c r="E6591" s="116">
        <v>2020</v>
      </c>
      <c r="F6591" s="112" t="s">
        <v>12756</v>
      </c>
      <c r="G6591" s="117" t="s">
        <v>16536</v>
      </c>
      <c r="H6591" s="114" t="s">
        <v>6741</v>
      </c>
      <c r="I6591" s="113">
        <f>'23'!K99</f>
        <v>0</v>
      </c>
    </row>
    <row r="6592" spans="2:9" ht="12.75">
      <c r="B6592" s="114" t="str">
        <f>INDEX(SUM!D:D,MATCH(SUM!$F$3,SUM!B:B,0),0)</f>
        <v>P085</v>
      </c>
      <c r="E6592" s="116">
        <v>2020</v>
      </c>
      <c r="F6592" s="112" t="s">
        <v>12757</v>
      </c>
      <c r="G6592" s="117" t="s">
        <v>16537</v>
      </c>
      <c r="H6592" s="114" t="s">
        <v>6741</v>
      </c>
      <c r="I6592" s="113">
        <f>'23'!K100</f>
        <v>0</v>
      </c>
    </row>
    <row r="6593" spans="2:9" ht="12.75">
      <c r="B6593" s="114" t="str">
        <f>INDEX(SUM!D:D,MATCH(SUM!$F$3,SUM!B:B,0),0)</f>
        <v>P085</v>
      </c>
      <c r="E6593" s="116">
        <v>2020</v>
      </c>
      <c r="F6593" s="112" t="s">
        <v>12758</v>
      </c>
      <c r="G6593" s="117" t="s">
        <v>16538</v>
      </c>
      <c r="H6593" s="114" t="s">
        <v>6742</v>
      </c>
      <c r="I6593" s="113">
        <f>'23'!L11</f>
        <v>1</v>
      </c>
    </row>
    <row r="6594" spans="2:9" ht="12.75">
      <c r="B6594" s="114" t="str">
        <f>INDEX(SUM!D:D,MATCH(SUM!$F$3,SUM!B:B,0),0)</f>
        <v>P085</v>
      </c>
      <c r="E6594" s="116">
        <v>2020</v>
      </c>
      <c r="F6594" s="112" t="s">
        <v>12759</v>
      </c>
      <c r="G6594" s="117" t="s">
        <v>16539</v>
      </c>
      <c r="H6594" s="114" t="s">
        <v>6742</v>
      </c>
      <c r="I6594" s="113">
        <f>'23'!L12</f>
        <v>0</v>
      </c>
    </row>
    <row r="6595" spans="2:9" ht="12.75">
      <c r="B6595" s="114" t="str">
        <f>INDEX(SUM!D:D,MATCH(SUM!$F$3,SUM!B:B,0),0)</f>
        <v>P085</v>
      </c>
      <c r="E6595" s="116">
        <v>2020</v>
      </c>
      <c r="F6595" s="112" t="s">
        <v>12760</v>
      </c>
      <c r="G6595" s="117" t="s">
        <v>16540</v>
      </c>
      <c r="H6595" s="114" t="s">
        <v>6742</v>
      </c>
      <c r="I6595" s="113">
        <f>'23'!L13</f>
        <v>1</v>
      </c>
    </row>
    <row r="6596" spans="2:9" ht="12.75">
      <c r="B6596" s="114" t="str">
        <f>INDEX(SUM!D:D,MATCH(SUM!$F$3,SUM!B:B,0),0)</f>
        <v>P085</v>
      </c>
      <c r="E6596" s="116">
        <v>2020</v>
      </c>
      <c r="F6596" s="112" t="s">
        <v>12761</v>
      </c>
      <c r="G6596" s="117" t="s">
        <v>16541</v>
      </c>
      <c r="H6596" s="114" t="s">
        <v>6742</v>
      </c>
      <c r="I6596" s="113">
        <f>'23'!L14</f>
        <v>2</v>
      </c>
    </row>
    <row r="6597" spans="2:9" ht="12.75">
      <c r="B6597" s="114" t="str">
        <f>INDEX(SUM!D:D,MATCH(SUM!$F$3,SUM!B:B,0),0)</f>
        <v>P085</v>
      </c>
      <c r="E6597" s="116">
        <v>2020</v>
      </c>
      <c r="F6597" s="112" t="s">
        <v>12762</v>
      </c>
      <c r="G6597" s="117" t="s">
        <v>16542</v>
      </c>
      <c r="H6597" s="114" t="s">
        <v>6742</v>
      </c>
      <c r="I6597" s="113">
        <f>'23'!L15</f>
        <v>0</v>
      </c>
    </row>
    <row r="6598" spans="2:9" ht="12.75">
      <c r="B6598" s="114" t="str">
        <f>INDEX(SUM!D:D,MATCH(SUM!$F$3,SUM!B:B,0),0)</f>
        <v>P085</v>
      </c>
      <c r="E6598" s="116">
        <v>2020</v>
      </c>
      <c r="F6598" s="112" t="s">
        <v>12763</v>
      </c>
      <c r="G6598" s="117" t="s">
        <v>16543</v>
      </c>
      <c r="H6598" s="114" t="s">
        <v>6742</v>
      </c>
      <c r="I6598" s="113">
        <f>'23'!L16</f>
        <v>1</v>
      </c>
    </row>
    <row r="6599" spans="2:9" ht="12.75">
      <c r="B6599" s="114" t="str">
        <f>INDEX(SUM!D:D,MATCH(SUM!$F$3,SUM!B:B,0),0)</f>
        <v>P085</v>
      </c>
      <c r="E6599" s="116">
        <v>2020</v>
      </c>
      <c r="F6599" s="112" t="s">
        <v>12764</v>
      </c>
      <c r="G6599" s="117" t="s">
        <v>16544</v>
      </c>
      <c r="H6599" s="114" t="s">
        <v>6742</v>
      </c>
      <c r="I6599" s="113">
        <f>'23'!L17</f>
        <v>0</v>
      </c>
    </row>
    <row r="6600" spans="2:9" ht="12.75">
      <c r="B6600" s="114" t="str">
        <f>INDEX(SUM!D:D,MATCH(SUM!$F$3,SUM!B:B,0),0)</f>
        <v>P085</v>
      </c>
      <c r="E6600" s="116">
        <v>2020</v>
      </c>
      <c r="F6600" s="112" t="s">
        <v>12765</v>
      </c>
      <c r="G6600" s="117" t="s">
        <v>16545</v>
      </c>
      <c r="H6600" s="114" t="s">
        <v>6742</v>
      </c>
      <c r="I6600" s="113">
        <f>'23'!L18</f>
        <v>0</v>
      </c>
    </row>
    <row r="6601" spans="2:9" ht="12.75">
      <c r="B6601" s="114" t="str">
        <f>INDEX(SUM!D:D,MATCH(SUM!$F$3,SUM!B:B,0),0)</f>
        <v>P085</v>
      </c>
      <c r="E6601" s="116">
        <v>2020</v>
      </c>
      <c r="F6601" s="112" t="s">
        <v>12766</v>
      </c>
      <c r="G6601" s="117" t="s">
        <v>16546</v>
      </c>
      <c r="H6601" s="114" t="s">
        <v>6742</v>
      </c>
      <c r="I6601" s="113">
        <f>'23'!L19</f>
        <v>0</v>
      </c>
    </row>
    <row r="6602" spans="2:9" ht="12.75">
      <c r="B6602" s="114" t="str">
        <f>INDEX(SUM!D:D,MATCH(SUM!$F$3,SUM!B:B,0),0)</f>
        <v>P085</v>
      </c>
      <c r="E6602" s="116">
        <v>2020</v>
      </c>
      <c r="F6602" s="112" t="s">
        <v>12767</v>
      </c>
      <c r="G6602" s="117" t="s">
        <v>16547</v>
      </c>
      <c r="H6602" s="114" t="s">
        <v>6742</v>
      </c>
      <c r="I6602" s="113">
        <f>'23'!L20</f>
        <v>0</v>
      </c>
    </row>
    <row r="6603" spans="2:9" ht="12.75">
      <c r="B6603" s="114" t="str">
        <f>INDEX(SUM!D:D,MATCH(SUM!$F$3,SUM!B:B,0),0)</f>
        <v>P085</v>
      </c>
      <c r="E6603" s="116">
        <v>2020</v>
      </c>
      <c r="F6603" s="112" t="s">
        <v>12768</v>
      </c>
      <c r="G6603" s="117" t="s">
        <v>16548</v>
      </c>
      <c r="H6603" s="114" t="s">
        <v>6742</v>
      </c>
      <c r="I6603" s="113">
        <f>'23'!L21</f>
        <v>0</v>
      </c>
    </row>
    <row r="6604" spans="2:9" ht="12.75">
      <c r="B6604" s="114" t="str">
        <f>INDEX(SUM!D:D,MATCH(SUM!$F$3,SUM!B:B,0),0)</f>
        <v>P085</v>
      </c>
      <c r="E6604" s="116">
        <v>2020</v>
      </c>
      <c r="F6604" s="112" t="s">
        <v>12769</v>
      </c>
      <c r="G6604" s="117" t="s">
        <v>16549</v>
      </c>
      <c r="H6604" s="114" t="s">
        <v>6742</v>
      </c>
      <c r="I6604" s="113">
        <f>'23'!L22</f>
        <v>0</v>
      </c>
    </row>
    <row r="6605" spans="2:9" ht="12.75">
      <c r="B6605" s="114" t="str">
        <f>INDEX(SUM!D:D,MATCH(SUM!$F$3,SUM!B:B,0),0)</f>
        <v>P085</v>
      </c>
      <c r="E6605" s="116">
        <v>2020</v>
      </c>
      <c r="F6605" s="112" t="s">
        <v>12770</v>
      </c>
      <c r="G6605" s="117" t="s">
        <v>16550</v>
      </c>
      <c r="H6605" s="114" t="s">
        <v>6742</v>
      </c>
      <c r="I6605" s="113">
        <f>'23'!L23</f>
        <v>0</v>
      </c>
    </row>
    <row r="6606" spans="2:9" ht="12.75">
      <c r="B6606" s="114" t="str">
        <f>INDEX(SUM!D:D,MATCH(SUM!$F$3,SUM!B:B,0),0)</f>
        <v>P085</v>
      </c>
      <c r="E6606" s="116">
        <v>2020</v>
      </c>
      <c r="F6606" s="112" t="s">
        <v>12771</v>
      </c>
      <c r="G6606" s="117" t="s">
        <v>16551</v>
      </c>
      <c r="H6606" s="114" t="s">
        <v>6742</v>
      </c>
      <c r="I6606" s="113">
        <f>'23'!L24</f>
        <v>0</v>
      </c>
    </row>
    <row r="6607" spans="2:9" ht="12.75">
      <c r="B6607" s="114" t="str">
        <f>INDEX(SUM!D:D,MATCH(SUM!$F$3,SUM!B:B,0),0)</f>
        <v>P085</v>
      </c>
      <c r="E6607" s="116">
        <v>2020</v>
      </c>
      <c r="F6607" s="112" t="s">
        <v>12772</v>
      </c>
      <c r="G6607" s="117" t="s">
        <v>16552</v>
      </c>
      <c r="H6607" s="114" t="s">
        <v>6742</v>
      </c>
      <c r="I6607" s="113">
        <f>'23'!L25</f>
        <v>0</v>
      </c>
    </row>
    <row r="6608" spans="2:9" ht="12.75">
      <c r="B6608" s="114" t="str">
        <f>INDEX(SUM!D:D,MATCH(SUM!$F$3,SUM!B:B,0),0)</f>
        <v>P085</v>
      </c>
      <c r="E6608" s="116">
        <v>2020</v>
      </c>
      <c r="F6608" s="112" t="s">
        <v>12773</v>
      </c>
      <c r="G6608" s="117" t="s">
        <v>16553</v>
      </c>
      <c r="H6608" s="114" t="s">
        <v>6742</v>
      </c>
      <c r="I6608" s="113">
        <f>'23'!L26</f>
        <v>0</v>
      </c>
    </row>
    <row r="6609" spans="2:9" ht="12.75">
      <c r="B6609" s="114" t="str">
        <f>INDEX(SUM!D:D,MATCH(SUM!$F$3,SUM!B:B,0),0)</f>
        <v>P085</v>
      </c>
      <c r="E6609" s="116">
        <v>2020</v>
      </c>
      <c r="F6609" s="112" t="s">
        <v>12774</v>
      </c>
      <c r="G6609" s="117" t="s">
        <v>16554</v>
      </c>
      <c r="H6609" s="114" t="s">
        <v>6742</v>
      </c>
      <c r="I6609" s="113">
        <f>'23'!L27</f>
        <v>0</v>
      </c>
    </row>
    <row r="6610" spans="2:9" ht="12.75">
      <c r="B6610" s="114" t="str">
        <f>INDEX(SUM!D:D,MATCH(SUM!$F$3,SUM!B:B,0),0)</f>
        <v>P085</v>
      </c>
      <c r="E6610" s="116">
        <v>2020</v>
      </c>
      <c r="F6610" s="112" t="s">
        <v>12775</v>
      </c>
      <c r="G6610" s="117" t="s">
        <v>16555</v>
      </c>
      <c r="H6610" s="114" t="s">
        <v>6742</v>
      </c>
      <c r="I6610" s="113">
        <f>'23'!L28</f>
        <v>0</v>
      </c>
    </row>
    <row r="6611" spans="2:9" ht="12.75">
      <c r="B6611" s="114" t="str">
        <f>INDEX(SUM!D:D,MATCH(SUM!$F$3,SUM!B:B,0),0)</f>
        <v>P085</v>
      </c>
      <c r="E6611" s="116">
        <v>2020</v>
      </c>
      <c r="F6611" s="112" t="s">
        <v>12776</v>
      </c>
      <c r="G6611" s="117" t="s">
        <v>16556</v>
      </c>
      <c r="H6611" s="114" t="s">
        <v>6742</v>
      </c>
      <c r="I6611" s="113">
        <f>'23'!L29</f>
        <v>0</v>
      </c>
    </row>
    <row r="6612" spans="2:9" ht="12.75">
      <c r="B6612" s="114" t="str">
        <f>INDEX(SUM!D:D,MATCH(SUM!$F$3,SUM!B:B,0),0)</f>
        <v>P085</v>
      </c>
      <c r="E6612" s="116">
        <v>2020</v>
      </c>
      <c r="F6612" s="112" t="s">
        <v>12777</v>
      </c>
      <c r="G6612" s="117" t="s">
        <v>16557</v>
      </c>
      <c r="H6612" s="114" t="s">
        <v>6742</v>
      </c>
      <c r="I6612" s="113">
        <f>'23'!L30</f>
        <v>0</v>
      </c>
    </row>
    <row r="6613" spans="2:9" ht="12.75">
      <c r="B6613" s="114" t="str">
        <f>INDEX(SUM!D:D,MATCH(SUM!$F$3,SUM!B:B,0),0)</f>
        <v>P085</v>
      </c>
      <c r="E6613" s="116">
        <v>2020</v>
      </c>
      <c r="F6613" s="112" t="s">
        <v>12778</v>
      </c>
      <c r="G6613" s="117" t="s">
        <v>16558</v>
      </c>
      <c r="H6613" s="114" t="s">
        <v>6742</v>
      </c>
      <c r="I6613" s="113">
        <f>'23'!L31</f>
        <v>0</v>
      </c>
    </row>
    <row r="6614" spans="2:9" ht="12.75">
      <c r="B6614" s="114" t="str">
        <f>INDEX(SUM!D:D,MATCH(SUM!$F$3,SUM!B:B,0),0)</f>
        <v>P085</v>
      </c>
      <c r="E6614" s="116">
        <v>2020</v>
      </c>
      <c r="F6614" s="112" t="s">
        <v>12779</v>
      </c>
      <c r="G6614" s="117" t="s">
        <v>16559</v>
      </c>
      <c r="H6614" s="114" t="s">
        <v>6742</v>
      </c>
      <c r="I6614" s="113">
        <f>'23'!L32</f>
        <v>0</v>
      </c>
    </row>
    <row r="6615" spans="2:9" ht="12.75">
      <c r="B6615" s="114" t="str">
        <f>INDEX(SUM!D:D,MATCH(SUM!$F$3,SUM!B:B,0),0)</f>
        <v>P085</v>
      </c>
      <c r="E6615" s="116">
        <v>2020</v>
      </c>
      <c r="F6615" s="112" t="s">
        <v>12780</v>
      </c>
      <c r="G6615" s="117" t="s">
        <v>16560</v>
      </c>
      <c r="H6615" s="114" t="s">
        <v>6742</v>
      </c>
      <c r="I6615" s="113">
        <f>'23'!L33</f>
        <v>0</v>
      </c>
    </row>
    <row r="6616" spans="2:9" ht="12.75">
      <c r="B6616" s="114" t="str">
        <f>INDEX(SUM!D:D,MATCH(SUM!$F$3,SUM!B:B,0),0)</f>
        <v>P085</v>
      </c>
      <c r="E6616" s="116">
        <v>2020</v>
      </c>
      <c r="F6616" s="112" t="s">
        <v>12781</v>
      </c>
      <c r="G6616" s="117" t="s">
        <v>16561</v>
      </c>
      <c r="H6616" s="114" t="s">
        <v>6742</v>
      </c>
      <c r="I6616" s="113">
        <f>'23'!L34</f>
        <v>0</v>
      </c>
    </row>
    <row r="6617" spans="2:9" ht="12.75">
      <c r="B6617" s="114" t="str">
        <f>INDEX(SUM!D:D,MATCH(SUM!$F$3,SUM!B:B,0),0)</f>
        <v>P085</v>
      </c>
      <c r="E6617" s="116">
        <v>2020</v>
      </c>
      <c r="F6617" s="112" t="s">
        <v>12782</v>
      </c>
      <c r="G6617" s="117" t="s">
        <v>16562</v>
      </c>
      <c r="H6617" s="114" t="s">
        <v>6742</v>
      </c>
      <c r="I6617" s="113">
        <f>'23'!L35</f>
        <v>0</v>
      </c>
    </row>
    <row r="6618" spans="2:9" ht="12.75">
      <c r="B6618" s="114" t="str">
        <f>INDEX(SUM!D:D,MATCH(SUM!$F$3,SUM!B:B,0),0)</f>
        <v>P085</v>
      </c>
      <c r="E6618" s="116">
        <v>2020</v>
      </c>
      <c r="F6618" s="112" t="s">
        <v>12783</v>
      </c>
      <c r="G6618" s="117" t="s">
        <v>16563</v>
      </c>
      <c r="H6618" s="114" t="s">
        <v>6742</v>
      </c>
      <c r="I6618" s="113">
        <f>'23'!L36</f>
        <v>0</v>
      </c>
    </row>
    <row r="6619" spans="2:9" ht="12.75">
      <c r="B6619" s="114" t="str">
        <f>INDEX(SUM!D:D,MATCH(SUM!$F$3,SUM!B:B,0),0)</f>
        <v>P085</v>
      </c>
      <c r="E6619" s="116">
        <v>2020</v>
      </c>
      <c r="F6619" s="112" t="s">
        <v>12784</v>
      </c>
      <c r="G6619" s="117" t="s">
        <v>16564</v>
      </c>
      <c r="H6619" s="114" t="s">
        <v>6742</v>
      </c>
      <c r="I6619" s="113">
        <f>'23'!L37</f>
        <v>0</v>
      </c>
    </row>
    <row r="6620" spans="2:9" ht="12.75">
      <c r="B6620" s="114" t="str">
        <f>INDEX(SUM!D:D,MATCH(SUM!$F$3,SUM!B:B,0),0)</f>
        <v>P085</v>
      </c>
      <c r="E6620" s="116">
        <v>2020</v>
      </c>
      <c r="F6620" s="112" t="s">
        <v>12785</v>
      </c>
      <c r="G6620" s="117" t="s">
        <v>16565</v>
      </c>
      <c r="H6620" s="114" t="s">
        <v>6742</v>
      </c>
      <c r="I6620" s="113">
        <f>'23'!L38</f>
        <v>0</v>
      </c>
    </row>
    <row r="6621" spans="2:9" ht="12.75">
      <c r="B6621" s="114" t="str">
        <f>INDEX(SUM!D:D,MATCH(SUM!$F$3,SUM!B:B,0),0)</f>
        <v>P085</v>
      </c>
      <c r="E6621" s="116">
        <v>2020</v>
      </c>
      <c r="F6621" s="112" t="s">
        <v>12786</v>
      </c>
      <c r="G6621" s="117" t="s">
        <v>16566</v>
      </c>
      <c r="H6621" s="114" t="s">
        <v>6742</v>
      </c>
      <c r="I6621" s="113">
        <f>'23'!L39</f>
        <v>0</v>
      </c>
    </row>
    <row r="6622" spans="2:9" ht="12.75">
      <c r="B6622" s="114" t="str">
        <f>INDEX(SUM!D:D,MATCH(SUM!$F$3,SUM!B:B,0),0)</f>
        <v>P085</v>
      </c>
      <c r="E6622" s="116">
        <v>2020</v>
      </c>
      <c r="F6622" s="112" t="s">
        <v>12787</v>
      </c>
      <c r="G6622" s="117" t="s">
        <v>16567</v>
      </c>
      <c r="H6622" s="114" t="s">
        <v>6742</v>
      </c>
      <c r="I6622" s="113">
        <f>'23'!L40</f>
        <v>0</v>
      </c>
    </row>
    <row r="6623" spans="2:9" ht="12.75">
      <c r="B6623" s="114" t="str">
        <f>INDEX(SUM!D:D,MATCH(SUM!$F$3,SUM!B:B,0),0)</f>
        <v>P085</v>
      </c>
      <c r="E6623" s="116">
        <v>2020</v>
      </c>
      <c r="F6623" s="112" t="s">
        <v>12788</v>
      </c>
      <c r="G6623" s="117" t="s">
        <v>16568</v>
      </c>
      <c r="H6623" s="114" t="s">
        <v>6742</v>
      </c>
      <c r="I6623" s="113">
        <f>'23'!L41</f>
        <v>0</v>
      </c>
    </row>
    <row r="6624" spans="2:9" ht="12.75">
      <c r="B6624" s="114" t="str">
        <f>INDEX(SUM!D:D,MATCH(SUM!$F$3,SUM!B:B,0),0)</f>
        <v>P085</v>
      </c>
      <c r="E6624" s="116">
        <v>2020</v>
      </c>
      <c r="F6624" s="112" t="s">
        <v>12789</v>
      </c>
      <c r="G6624" s="117" t="s">
        <v>16569</v>
      </c>
      <c r="H6624" s="114" t="s">
        <v>6742</v>
      </c>
      <c r="I6624" s="113">
        <f>'23'!L42</f>
        <v>0</v>
      </c>
    </row>
    <row r="6625" spans="2:9" ht="12.75">
      <c r="B6625" s="114" t="str">
        <f>INDEX(SUM!D:D,MATCH(SUM!$F$3,SUM!B:B,0),0)</f>
        <v>P085</v>
      </c>
      <c r="E6625" s="116">
        <v>2020</v>
      </c>
      <c r="F6625" s="112" t="s">
        <v>12790</v>
      </c>
      <c r="G6625" s="117" t="s">
        <v>16570</v>
      </c>
      <c r="H6625" s="114" t="s">
        <v>6742</v>
      </c>
      <c r="I6625" s="113">
        <f>'23'!L43</f>
        <v>0</v>
      </c>
    </row>
    <row r="6626" spans="2:9" ht="12.75">
      <c r="B6626" s="114" t="str">
        <f>INDEX(SUM!D:D,MATCH(SUM!$F$3,SUM!B:B,0),0)</f>
        <v>P085</v>
      </c>
      <c r="E6626" s="116">
        <v>2020</v>
      </c>
      <c r="F6626" s="112" t="s">
        <v>12791</v>
      </c>
      <c r="G6626" s="117" t="s">
        <v>16571</v>
      </c>
      <c r="H6626" s="114" t="s">
        <v>6742</v>
      </c>
      <c r="I6626" s="113">
        <f>'23'!L44</f>
        <v>0</v>
      </c>
    </row>
    <row r="6627" spans="2:9" ht="12.75">
      <c r="B6627" s="114" t="str">
        <f>INDEX(SUM!D:D,MATCH(SUM!$F$3,SUM!B:B,0),0)</f>
        <v>P085</v>
      </c>
      <c r="E6627" s="116">
        <v>2020</v>
      </c>
      <c r="F6627" s="112" t="s">
        <v>12792</v>
      </c>
      <c r="G6627" s="117" t="s">
        <v>16572</v>
      </c>
      <c r="H6627" s="114" t="s">
        <v>6742</v>
      </c>
      <c r="I6627" s="113">
        <f>'23'!L45</f>
        <v>0</v>
      </c>
    </row>
    <row r="6628" spans="2:9" ht="12.75">
      <c r="B6628" s="114" t="str">
        <f>INDEX(SUM!D:D,MATCH(SUM!$F$3,SUM!B:B,0),0)</f>
        <v>P085</v>
      </c>
      <c r="E6628" s="116">
        <v>2020</v>
      </c>
      <c r="F6628" s="112" t="s">
        <v>12793</v>
      </c>
      <c r="G6628" s="117" t="s">
        <v>16573</v>
      </c>
      <c r="H6628" s="114" t="s">
        <v>6742</v>
      </c>
      <c r="I6628" s="113">
        <f>'23'!L46</f>
        <v>0</v>
      </c>
    </row>
    <row r="6629" spans="2:9" ht="12.75">
      <c r="B6629" s="114" t="str">
        <f>INDEX(SUM!D:D,MATCH(SUM!$F$3,SUM!B:B,0),0)</f>
        <v>P085</v>
      </c>
      <c r="E6629" s="116">
        <v>2020</v>
      </c>
      <c r="F6629" s="112" t="s">
        <v>12794</v>
      </c>
      <c r="G6629" s="117" t="s">
        <v>16574</v>
      </c>
      <c r="H6629" s="114" t="s">
        <v>6742</v>
      </c>
      <c r="I6629" s="113">
        <f>'23'!L47</f>
        <v>0</v>
      </c>
    </row>
    <row r="6630" spans="2:9" ht="12.75">
      <c r="B6630" s="114" t="str">
        <f>INDEX(SUM!D:D,MATCH(SUM!$F$3,SUM!B:B,0),0)</f>
        <v>P085</v>
      </c>
      <c r="E6630" s="116">
        <v>2020</v>
      </c>
      <c r="F6630" s="112" t="s">
        <v>12795</v>
      </c>
      <c r="G6630" s="117" t="s">
        <v>16575</v>
      </c>
      <c r="H6630" s="114" t="s">
        <v>6742</v>
      </c>
      <c r="I6630" s="113">
        <f>'23'!L48</f>
        <v>0</v>
      </c>
    </row>
    <row r="6631" spans="2:9" ht="12.75">
      <c r="B6631" s="114" t="str">
        <f>INDEX(SUM!D:D,MATCH(SUM!$F$3,SUM!B:B,0),0)</f>
        <v>P085</v>
      </c>
      <c r="E6631" s="116">
        <v>2020</v>
      </c>
      <c r="F6631" s="112" t="s">
        <v>12796</v>
      </c>
      <c r="G6631" s="117" t="s">
        <v>16576</v>
      </c>
      <c r="H6631" s="114" t="s">
        <v>6742</v>
      </c>
      <c r="I6631" s="113">
        <f>'23'!L49</f>
        <v>0</v>
      </c>
    </row>
    <row r="6632" spans="2:9" ht="12.75">
      <c r="B6632" s="114" t="str">
        <f>INDEX(SUM!D:D,MATCH(SUM!$F$3,SUM!B:B,0),0)</f>
        <v>P085</v>
      </c>
      <c r="E6632" s="116">
        <v>2020</v>
      </c>
      <c r="F6632" s="112" t="s">
        <v>12797</v>
      </c>
      <c r="G6632" s="117" t="s">
        <v>16577</v>
      </c>
      <c r="H6632" s="114" t="s">
        <v>6742</v>
      </c>
      <c r="I6632" s="113">
        <f>'23'!L50</f>
        <v>0</v>
      </c>
    </row>
    <row r="6633" spans="2:9" ht="12.75">
      <c r="B6633" s="114" t="str">
        <f>INDEX(SUM!D:D,MATCH(SUM!$F$3,SUM!B:B,0),0)</f>
        <v>P085</v>
      </c>
      <c r="E6633" s="116">
        <v>2020</v>
      </c>
      <c r="F6633" s="112" t="s">
        <v>12798</v>
      </c>
      <c r="G6633" s="117" t="s">
        <v>16578</v>
      </c>
      <c r="H6633" s="114" t="s">
        <v>6742</v>
      </c>
      <c r="I6633" s="113">
        <f>'23'!L51</f>
        <v>0</v>
      </c>
    </row>
    <row r="6634" spans="2:9" ht="12.75">
      <c r="B6634" s="114" t="str">
        <f>INDEX(SUM!D:D,MATCH(SUM!$F$3,SUM!B:B,0),0)</f>
        <v>P085</v>
      </c>
      <c r="E6634" s="116">
        <v>2020</v>
      </c>
      <c r="F6634" s="112" t="s">
        <v>12799</v>
      </c>
      <c r="G6634" s="117" t="s">
        <v>16579</v>
      </c>
      <c r="H6634" s="114" t="s">
        <v>6742</v>
      </c>
      <c r="I6634" s="113">
        <f>'23'!L52</f>
        <v>0</v>
      </c>
    </row>
    <row r="6635" spans="2:9" ht="12.75">
      <c r="B6635" s="114" t="str">
        <f>INDEX(SUM!D:D,MATCH(SUM!$F$3,SUM!B:B,0),0)</f>
        <v>P085</v>
      </c>
      <c r="E6635" s="116">
        <v>2020</v>
      </c>
      <c r="F6635" s="112" t="s">
        <v>12800</v>
      </c>
      <c r="G6635" s="117" t="s">
        <v>16580</v>
      </c>
      <c r="H6635" s="114" t="s">
        <v>6742</v>
      </c>
      <c r="I6635" s="113">
        <f>'23'!L53</f>
        <v>0</v>
      </c>
    </row>
    <row r="6636" spans="2:9" ht="12.75">
      <c r="B6636" s="114" t="str">
        <f>INDEX(SUM!D:D,MATCH(SUM!$F$3,SUM!B:B,0),0)</f>
        <v>P085</v>
      </c>
      <c r="E6636" s="116">
        <v>2020</v>
      </c>
      <c r="F6636" s="112" t="s">
        <v>12801</v>
      </c>
      <c r="G6636" s="117" t="s">
        <v>16581</v>
      </c>
      <c r="H6636" s="114" t="s">
        <v>6742</v>
      </c>
      <c r="I6636" s="113">
        <f>'23'!L54</f>
        <v>0</v>
      </c>
    </row>
    <row r="6637" spans="2:9" ht="12.75">
      <c r="B6637" s="114" t="str">
        <f>INDEX(SUM!D:D,MATCH(SUM!$F$3,SUM!B:B,0),0)</f>
        <v>P085</v>
      </c>
      <c r="E6637" s="116">
        <v>2020</v>
      </c>
      <c r="F6637" s="112" t="s">
        <v>12802</v>
      </c>
      <c r="G6637" s="117" t="s">
        <v>16582</v>
      </c>
      <c r="H6637" s="114" t="s">
        <v>6742</v>
      </c>
      <c r="I6637" s="113">
        <f>'23'!L55</f>
        <v>0</v>
      </c>
    </row>
    <row r="6638" spans="2:9" ht="12.75">
      <c r="B6638" s="114" t="str">
        <f>INDEX(SUM!D:D,MATCH(SUM!$F$3,SUM!B:B,0),0)</f>
        <v>P085</v>
      </c>
      <c r="E6638" s="116">
        <v>2020</v>
      </c>
      <c r="F6638" s="112" t="s">
        <v>12803</v>
      </c>
      <c r="G6638" s="117" t="s">
        <v>16583</v>
      </c>
      <c r="H6638" s="114" t="s">
        <v>6742</v>
      </c>
      <c r="I6638" s="113">
        <f>'23'!L56</f>
        <v>0</v>
      </c>
    </row>
    <row r="6639" spans="2:9" ht="12.75">
      <c r="B6639" s="114" t="str">
        <f>INDEX(SUM!D:D,MATCH(SUM!$F$3,SUM!B:B,0),0)</f>
        <v>P085</v>
      </c>
      <c r="E6639" s="116">
        <v>2020</v>
      </c>
      <c r="F6639" s="112" t="s">
        <v>12804</v>
      </c>
      <c r="G6639" s="117" t="s">
        <v>16584</v>
      </c>
      <c r="H6639" s="114" t="s">
        <v>6742</v>
      </c>
      <c r="I6639" s="113">
        <f>'23'!L57</f>
        <v>0</v>
      </c>
    </row>
    <row r="6640" spans="2:9" ht="12.75">
      <c r="B6640" s="114" t="str">
        <f>INDEX(SUM!D:D,MATCH(SUM!$F$3,SUM!B:B,0),0)</f>
        <v>P085</v>
      </c>
      <c r="E6640" s="116">
        <v>2020</v>
      </c>
      <c r="F6640" s="112" t="s">
        <v>12805</v>
      </c>
      <c r="G6640" s="117" t="s">
        <v>16585</v>
      </c>
      <c r="H6640" s="114" t="s">
        <v>6742</v>
      </c>
      <c r="I6640" s="113">
        <f>'23'!L58</f>
        <v>0</v>
      </c>
    </row>
    <row r="6641" spans="2:9" ht="12.75">
      <c r="B6641" s="114" t="str">
        <f>INDEX(SUM!D:D,MATCH(SUM!$F$3,SUM!B:B,0),0)</f>
        <v>P085</v>
      </c>
      <c r="E6641" s="116">
        <v>2020</v>
      </c>
      <c r="F6641" s="112" t="s">
        <v>12806</v>
      </c>
      <c r="G6641" s="117" t="s">
        <v>16586</v>
      </c>
      <c r="H6641" s="114" t="s">
        <v>6742</v>
      </c>
      <c r="I6641" s="113">
        <f>'23'!L59</f>
        <v>0</v>
      </c>
    </row>
    <row r="6642" spans="2:9" ht="12.75">
      <c r="B6642" s="114" t="str">
        <f>INDEX(SUM!D:D,MATCH(SUM!$F$3,SUM!B:B,0),0)</f>
        <v>P085</v>
      </c>
      <c r="E6642" s="116">
        <v>2020</v>
      </c>
      <c r="F6642" s="112" t="s">
        <v>12807</v>
      </c>
      <c r="G6642" s="117" t="s">
        <v>16587</v>
      </c>
      <c r="H6642" s="114" t="s">
        <v>6742</v>
      </c>
      <c r="I6642" s="113">
        <f>'23'!L60</f>
        <v>0</v>
      </c>
    </row>
    <row r="6643" spans="2:9" ht="12.75">
      <c r="B6643" s="114" t="str">
        <f>INDEX(SUM!D:D,MATCH(SUM!$F$3,SUM!B:B,0),0)</f>
        <v>P085</v>
      </c>
      <c r="E6643" s="116">
        <v>2020</v>
      </c>
      <c r="F6643" s="112" t="s">
        <v>12808</v>
      </c>
      <c r="G6643" s="117" t="s">
        <v>16588</v>
      </c>
      <c r="H6643" s="114" t="s">
        <v>6742</v>
      </c>
      <c r="I6643" s="113">
        <f>'23'!L61</f>
        <v>0</v>
      </c>
    </row>
    <row r="6644" spans="2:9" ht="12.75">
      <c r="B6644" s="114" t="str">
        <f>INDEX(SUM!D:D,MATCH(SUM!$F$3,SUM!B:B,0),0)</f>
        <v>P085</v>
      </c>
      <c r="E6644" s="116">
        <v>2020</v>
      </c>
      <c r="F6644" s="112" t="s">
        <v>12809</v>
      </c>
      <c r="G6644" s="117" t="s">
        <v>16589</v>
      </c>
      <c r="H6644" s="114" t="s">
        <v>6742</v>
      </c>
      <c r="I6644" s="113">
        <f>'23'!L62</f>
        <v>0</v>
      </c>
    </row>
    <row r="6645" spans="2:9" ht="12.75">
      <c r="B6645" s="114" t="str">
        <f>INDEX(SUM!D:D,MATCH(SUM!$F$3,SUM!B:B,0),0)</f>
        <v>P085</v>
      </c>
      <c r="E6645" s="116">
        <v>2020</v>
      </c>
      <c r="F6645" s="112" t="s">
        <v>12810</v>
      </c>
      <c r="G6645" s="117" t="s">
        <v>16590</v>
      </c>
      <c r="H6645" s="114" t="s">
        <v>6742</v>
      </c>
      <c r="I6645" s="113">
        <f>'23'!L63</f>
        <v>0</v>
      </c>
    </row>
    <row r="6646" spans="2:9" ht="12.75">
      <c r="B6646" s="114" t="str">
        <f>INDEX(SUM!D:D,MATCH(SUM!$F$3,SUM!B:B,0),0)</f>
        <v>P085</v>
      </c>
      <c r="E6646" s="116">
        <v>2020</v>
      </c>
      <c r="F6646" s="112" t="s">
        <v>12811</v>
      </c>
      <c r="G6646" s="117" t="s">
        <v>16591</v>
      </c>
      <c r="H6646" s="114" t="s">
        <v>6742</v>
      </c>
      <c r="I6646" s="113">
        <f>'23'!L64</f>
        <v>0</v>
      </c>
    </row>
    <row r="6647" spans="2:9" ht="12.75">
      <c r="B6647" s="114" t="str">
        <f>INDEX(SUM!D:D,MATCH(SUM!$F$3,SUM!B:B,0),0)</f>
        <v>P085</v>
      </c>
      <c r="E6647" s="116">
        <v>2020</v>
      </c>
      <c r="F6647" s="112" t="s">
        <v>12812</v>
      </c>
      <c r="G6647" s="117" t="s">
        <v>16592</v>
      </c>
      <c r="H6647" s="114" t="s">
        <v>6742</v>
      </c>
      <c r="I6647" s="113">
        <f>'23'!L65</f>
        <v>0</v>
      </c>
    </row>
    <row r="6648" spans="2:9" ht="12.75">
      <c r="B6648" s="114" t="str">
        <f>INDEX(SUM!D:D,MATCH(SUM!$F$3,SUM!B:B,0),0)</f>
        <v>P085</v>
      </c>
      <c r="E6648" s="116">
        <v>2020</v>
      </c>
      <c r="F6648" s="112" t="s">
        <v>12813</v>
      </c>
      <c r="G6648" s="117" t="s">
        <v>16593</v>
      </c>
      <c r="H6648" s="114" t="s">
        <v>6742</v>
      </c>
      <c r="I6648" s="113">
        <f>'23'!L66</f>
        <v>0</v>
      </c>
    </row>
    <row r="6649" spans="2:9" ht="12.75">
      <c r="B6649" s="114" t="str">
        <f>INDEX(SUM!D:D,MATCH(SUM!$F$3,SUM!B:B,0),0)</f>
        <v>P085</v>
      </c>
      <c r="E6649" s="116">
        <v>2020</v>
      </c>
      <c r="F6649" s="112" t="s">
        <v>12814</v>
      </c>
      <c r="G6649" s="117" t="s">
        <v>16594</v>
      </c>
      <c r="H6649" s="114" t="s">
        <v>6742</v>
      </c>
      <c r="I6649" s="113">
        <f>'23'!L67</f>
        <v>0</v>
      </c>
    </row>
    <row r="6650" spans="2:9" ht="12.75">
      <c r="B6650" s="114" t="str">
        <f>INDEX(SUM!D:D,MATCH(SUM!$F$3,SUM!B:B,0),0)</f>
        <v>P085</v>
      </c>
      <c r="E6650" s="116">
        <v>2020</v>
      </c>
      <c r="F6650" s="112" t="s">
        <v>12815</v>
      </c>
      <c r="G6650" s="117" t="s">
        <v>16595</v>
      </c>
      <c r="H6650" s="114" t="s">
        <v>6742</v>
      </c>
      <c r="I6650" s="113">
        <f>'23'!L68</f>
        <v>0</v>
      </c>
    </row>
    <row r="6651" spans="2:9" ht="12.75">
      <c r="B6651" s="114" t="str">
        <f>INDEX(SUM!D:D,MATCH(SUM!$F$3,SUM!B:B,0),0)</f>
        <v>P085</v>
      </c>
      <c r="E6651" s="116">
        <v>2020</v>
      </c>
      <c r="F6651" s="112" t="s">
        <v>12816</v>
      </c>
      <c r="G6651" s="117" t="s">
        <v>16596</v>
      </c>
      <c r="H6651" s="114" t="s">
        <v>6742</v>
      </c>
      <c r="I6651" s="113">
        <f>'23'!L69</f>
        <v>0</v>
      </c>
    </row>
    <row r="6652" spans="2:9" ht="12.75">
      <c r="B6652" s="114" t="str">
        <f>INDEX(SUM!D:D,MATCH(SUM!$F$3,SUM!B:B,0),0)</f>
        <v>P085</v>
      </c>
      <c r="E6652" s="116">
        <v>2020</v>
      </c>
      <c r="F6652" s="112" t="s">
        <v>12817</v>
      </c>
      <c r="G6652" s="117" t="s">
        <v>16597</v>
      </c>
      <c r="H6652" s="114" t="s">
        <v>6742</v>
      </c>
      <c r="I6652" s="113">
        <f>'23'!L70</f>
        <v>0</v>
      </c>
    </row>
    <row r="6653" spans="2:9" ht="12.75">
      <c r="B6653" s="114" t="str">
        <f>INDEX(SUM!D:D,MATCH(SUM!$F$3,SUM!B:B,0),0)</f>
        <v>P085</v>
      </c>
      <c r="E6653" s="116">
        <v>2020</v>
      </c>
      <c r="F6653" s="112" t="s">
        <v>12818</v>
      </c>
      <c r="G6653" s="117" t="s">
        <v>16598</v>
      </c>
      <c r="H6653" s="114" t="s">
        <v>6742</v>
      </c>
      <c r="I6653" s="113">
        <f>'23'!L71</f>
        <v>0</v>
      </c>
    </row>
    <row r="6654" spans="2:9" ht="12.75">
      <c r="B6654" s="114" t="str">
        <f>INDEX(SUM!D:D,MATCH(SUM!$F$3,SUM!B:B,0),0)</f>
        <v>P085</v>
      </c>
      <c r="E6654" s="116">
        <v>2020</v>
      </c>
      <c r="F6654" s="112" t="s">
        <v>12819</v>
      </c>
      <c r="G6654" s="117" t="s">
        <v>16599</v>
      </c>
      <c r="H6654" s="114" t="s">
        <v>6742</v>
      </c>
      <c r="I6654" s="113">
        <f>'23'!L72</f>
        <v>0</v>
      </c>
    </row>
    <row r="6655" spans="2:9" ht="12.75">
      <c r="B6655" s="114" t="str">
        <f>INDEX(SUM!D:D,MATCH(SUM!$F$3,SUM!B:B,0),0)</f>
        <v>P085</v>
      </c>
      <c r="E6655" s="116">
        <v>2020</v>
      </c>
      <c r="F6655" s="112" t="s">
        <v>12820</v>
      </c>
      <c r="G6655" s="117" t="s">
        <v>16600</v>
      </c>
      <c r="H6655" s="114" t="s">
        <v>6742</v>
      </c>
      <c r="I6655" s="113">
        <f>'23'!L73</f>
        <v>0</v>
      </c>
    </row>
    <row r="6656" spans="2:9" ht="12.75">
      <c r="B6656" s="114" t="str">
        <f>INDEX(SUM!D:D,MATCH(SUM!$F$3,SUM!B:B,0),0)</f>
        <v>P085</v>
      </c>
      <c r="E6656" s="116">
        <v>2020</v>
      </c>
      <c r="F6656" s="112" t="s">
        <v>12821</v>
      </c>
      <c r="G6656" s="117" t="s">
        <v>16601</v>
      </c>
      <c r="H6656" s="114" t="s">
        <v>6742</v>
      </c>
      <c r="I6656" s="113">
        <f>'23'!L74</f>
        <v>0</v>
      </c>
    </row>
    <row r="6657" spans="2:9" ht="12.75">
      <c r="B6657" s="114" t="str">
        <f>INDEX(SUM!D:D,MATCH(SUM!$F$3,SUM!B:B,0),0)</f>
        <v>P085</v>
      </c>
      <c r="E6657" s="116">
        <v>2020</v>
      </c>
      <c r="F6657" s="112" t="s">
        <v>12822</v>
      </c>
      <c r="G6657" s="117" t="s">
        <v>16602</v>
      </c>
      <c r="H6657" s="114" t="s">
        <v>6742</v>
      </c>
      <c r="I6657" s="113">
        <f>'23'!L75</f>
        <v>0</v>
      </c>
    </row>
    <row r="6658" spans="2:9" ht="12.75">
      <c r="B6658" s="114" t="str">
        <f>INDEX(SUM!D:D,MATCH(SUM!$F$3,SUM!B:B,0),0)</f>
        <v>P085</v>
      </c>
      <c r="E6658" s="116">
        <v>2020</v>
      </c>
      <c r="F6658" s="112" t="s">
        <v>12823</v>
      </c>
      <c r="G6658" s="117" t="s">
        <v>16603</v>
      </c>
      <c r="H6658" s="114" t="s">
        <v>6742</v>
      </c>
      <c r="I6658" s="113">
        <f>'23'!L76</f>
        <v>0</v>
      </c>
    </row>
    <row r="6659" spans="2:9" ht="12.75">
      <c r="B6659" s="114" t="str">
        <f>INDEX(SUM!D:D,MATCH(SUM!$F$3,SUM!B:B,0),0)</f>
        <v>P085</v>
      </c>
      <c r="E6659" s="116">
        <v>2020</v>
      </c>
      <c r="F6659" s="112" t="s">
        <v>12824</v>
      </c>
      <c r="G6659" s="117" t="s">
        <v>16604</v>
      </c>
      <c r="H6659" s="114" t="s">
        <v>6742</v>
      </c>
      <c r="I6659" s="113">
        <f>'23'!L77</f>
        <v>0</v>
      </c>
    </row>
    <row r="6660" spans="2:9" ht="12.75">
      <c r="B6660" s="114" t="str">
        <f>INDEX(SUM!D:D,MATCH(SUM!$F$3,SUM!B:B,0),0)</f>
        <v>P085</v>
      </c>
      <c r="E6660" s="116">
        <v>2020</v>
      </c>
      <c r="F6660" s="112" t="s">
        <v>12825</v>
      </c>
      <c r="G6660" s="117" t="s">
        <v>16605</v>
      </c>
      <c r="H6660" s="114" t="s">
        <v>6742</v>
      </c>
      <c r="I6660" s="113">
        <f>'23'!L78</f>
        <v>0</v>
      </c>
    </row>
    <row r="6661" spans="2:9" ht="12.75">
      <c r="B6661" s="114" t="str">
        <f>INDEX(SUM!D:D,MATCH(SUM!$F$3,SUM!B:B,0),0)</f>
        <v>P085</v>
      </c>
      <c r="E6661" s="116">
        <v>2020</v>
      </c>
      <c r="F6661" s="112" t="s">
        <v>12826</v>
      </c>
      <c r="G6661" s="117" t="s">
        <v>16606</v>
      </c>
      <c r="H6661" s="114" t="s">
        <v>6742</v>
      </c>
      <c r="I6661" s="113">
        <f>'23'!L79</f>
        <v>0</v>
      </c>
    </row>
    <row r="6662" spans="2:9" ht="12.75">
      <c r="B6662" s="114" t="str">
        <f>INDEX(SUM!D:D,MATCH(SUM!$F$3,SUM!B:B,0),0)</f>
        <v>P085</v>
      </c>
      <c r="E6662" s="116">
        <v>2020</v>
      </c>
      <c r="F6662" s="112" t="s">
        <v>12827</v>
      </c>
      <c r="G6662" s="117" t="s">
        <v>16607</v>
      </c>
      <c r="H6662" s="114" t="s">
        <v>6742</v>
      </c>
      <c r="I6662" s="113">
        <f>'23'!L80</f>
        <v>0</v>
      </c>
    </row>
    <row r="6663" spans="2:9" ht="12.75">
      <c r="B6663" s="114" t="str">
        <f>INDEX(SUM!D:D,MATCH(SUM!$F$3,SUM!B:B,0),0)</f>
        <v>P085</v>
      </c>
      <c r="E6663" s="116">
        <v>2020</v>
      </c>
      <c r="F6663" s="112" t="s">
        <v>12828</v>
      </c>
      <c r="G6663" s="117" t="s">
        <v>16608</v>
      </c>
      <c r="H6663" s="114" t="s">
        <v>6742</v>
      </c>
      <c r="I6663" s="113">
        <f>'23'!L81</f>
        <v>0</v>
      </c>
    </row>
    <row r="6664" spans="2:9" ht="12.75">
      <c r="B6664" s="114" t="str">
        <f>INDEX(SUM!D:D,MATCH(SUM!$F$3,SUM!B:B,0),0)</f>
        <v>P085</v>
      </c>
      <c r="E6664" s="116">
        <v>2020</v>
      </c>
      <c r="F6664" s="112" t="s">
        <v>12829</v>
      </c>
      <c r="G6664" s="117" t="s">
        <v>16609</v>
      </c>
      <c r="H6664" s="114" t="s">
        <v>6742</v>
      </c>
      <c r="I6664" s="113">
        <f>'23'!L82</f>
        <v>0</v>
      </c>
    </row>
    <row r="6665" spans="2:9" ht="12.75">
      <c r="B6665" s="114" t="str">
        <f>INDEX(SUM!D:D,MATCH(SUM!$F$3,SUM!B:B,0),0)</f>
        <v>P085</v>
      </c>
      <c r="E6665" s="116">
        <v>2020</v>
      </c>
      <c r="F6665" s="112" t="s">
        <v>12830</v>
      </c>
      <c r="G6665" s="117" t="s">
        <v>16610</v>
      </c>
      <c r="H6665" s="114" t="s">
        <v>6742</v>
      </c>
      <c r="I6665" s="113">
        <f>'23'!L83</f>
        <v>0</v>
      </c>
    </row>
    <row r="6666" spans="2:9" ht="12.75">
      <c r="B6666" s="114" t="str">
        <f>INDEX(SUM!D:D,MATCH(SUM!$F$3,SUM!B:B,0),0)</f>
        <v>P085</v>
      </c>
      <c r="E6666" s="116">
        <v>2020</v>
      </c>
      <c r="F6666" s="112" t="s">
        <v>12831</v>
      </c>
      <c r="G6666" s="117" t="s">
        <v>16611</v>
      </c>
      <c r="H6666" s="114" t="s">
        <v>6742</v>
      </c>
      <c r="I6666" s="113">
        <f>'23'!L84</f>
        <v>0</v>
      </c>
    </row>
    <row r="6667" spans="2:9" ht="12.75">
      <c r="B6667" s="114" t="str">
        <f>INDEX(SUM!D:D,MATCH(SUM!$F$3,SUM!B:B,0),0)</f>
        <v>P085</v>
      </c>
      <c r="E6667" s="116">
        <v>2020</v>
      </c>
      <c r="F6667" s="112" t="s">
        <v>12832</v>
      </c>
      <c r="G6667" s="117" t="s">
        <v>16612</v>
      </c>
      <c r="H6667" s="114" t="s">
        <v>6742</v>
      </c>
      <c r="I6667" s="113">
        <f>'23'!L85</f>
        <v>0</v>
      </c>
    </row>
    <row r="6668" spans="2:9" ht="12.75">
      <c r="B6668" s="114" t="str">
        <f>INDEX(SUM!D:D,MATCH(SUM!$F$3,SUM!B:B,0),0)</f>
        <v>P085</v>
      </c>
      <c r="E6668" s="116">
        <v>2020</v>
      </c>
      <c r="F6668" s="112" t="s">
        <v>12833</v>
      </c>
      <c r="G6668" s="117" t="s">
        <v>16613</v>
      </c>
      <c r="H6668" s="114" t="s">
        <v>6742</v>
      </c>
      <c r="I6668" s="113">
        <f>'23'!L86</f>
        <v>0</v>
      </c>
    </row>
    <row r="6669" spans="2:9" ht="12.75">
      <c r="B6669" s="114" t="str">
        <f>INDEX(SUM!D:D,MATCH(SUM!$F$3,SUM!B:B,0),0)</f>
        <v>P085</v>
      </c>
      <c r="E6669" s="116">
        <v>2020</v>
      </c>
      <c r="F6669" s="112" t="s">
        <v>12834</v>
      </c>
      <c r="G6669" s="117" t="s">
        <v>16614</v>
      </c>
      <c r="H6669" s="114" t="s">
        <v>6742</v>
      </c>
      <c r="I6669" s="113">
        <f>'23'!L87</f>
        <v>0</v>
      </c>
    </row>
    <row r="6670" spans="2:9" ht="12.75">
      <c r="B6670" s="114" t="str">
        <f>INDEX(SUM!D:D,MATCH(SUM!$F$3,SUM!B:B,0),0)</f>
        <v>P085</v>
      </c>
      <c r="E6670" s="116">
        <v>2020</v>
      </c>
      <c r="F6670" s="112" t="s">
        <v>12835</v>
      </c>
      <c r="G6670" s="117" t="s">
        <v>16615</v>
      </c>
      <c r="H6670" s="114" t="s">
        <v>6742</v>
      </c>
      <c r="I6670" s="113">
        <f>'23'!L88</f>
        <v>0</v>
      </c>
    </row>
    <row r="6671" spans="2:9" ht="12.75">
      <c r="B6671" s="114" t="str">
        <f>INDEX(SUM!D:D,MATCH(SUM!$F$3,SUM!B:B,0),0)</f>
        <v>P085</v>
      </c>
      <c r="E6671" s="116">
        <v>2020</v>
      </c>
      <c r="F6671" s="112" t="s">
        <v>12836</v>
      </c>
      <c r="G6671" s="117" t="s">
        <v>16616</v>
      </c>
      <c r="H6671" s="114" t="s">
        <v>6742</v>
      </c>
      <c r="I6671" s="113">
        <f>'23'!L89</f>
        <v>0</v>
      </c>
    </row>
    <row r="6672" spans="2:9" ht="12.75">
      <c r="B6672" s="114" t="str">
        <f>INDEX(SUM!D:D,MATCH(SUM!$F$3,SUM!B:B,0),0)</f>
        <v>P085</v>
      </c>
      <c r="E6672" s="116">
        <v>2020</v>
      </c>
      <c r="F6672" s="112" t="s">
        <v>12837</v>
      </c>
      <c r="G6672" s="117" t="s">
        <v>16617</v>
      </c>
      <c r="H6672" s="114" t="s">
        <v>6742</v>
      </c>
      <c r="I6672" s="113">
        <f>'23'!L90</f>
        <v>0</v>
      </c>
    </row>
    <row r="6673" spans="2:9" ht="12.75">
      <c r="B6673" s="114" t="str">
        <f>INDEX(SUM!D:D,MATCH(SUM!$F$3,SUM!B:B,0),0)</f>
        <v>P085</v>
      </c>
      <c r="E6673" s="116">
        <v>2020</v>
      </c>
      <c r="F6673" s="112" t="s">
        <v>12838</v>
      </c>
      <c r="G6673" s="117" t="s">
        <v>16618</v>
      </c>
      <c r="H6673" s="114" t="s">
        <v>6742</v>
      </c>
      <c r="I6673" s="113">
        <f>'23'!L91</f>
        <v>0</v>
      </c>
    </row>
    <row r="6674" spans="2:9" ht="12.75">
      <c r="B6674" s="114" t="str">
        <f>INDEX(SUM!D:D,MATCH(SUM!$F$3,SUM!B:B,0),0)</f>
        <v>P085</v>
      </c>
      <c r="E6674" s="116">
        <v>2020</v>
      </c>
      <c r="F6674" s="112" t="s">
        <v>12839</v>
      </c>
      <c r="G6674" s="117" t="s">
        <v>16619</v>
      </c>
      <c r="H6674" s="114" t="s">
        <v>6742</v>
      </c>
      <c r="I6674" s="113">
        <f>'23'!L92</f>
        <v>0</v>
      </c>
    </row>
    <row r="6675" spans="2:9" ht="12.75">
      <c r="B6675" s="114" t="str">
        <f>INDEX(SUM!D:D,MATCH(SUM!$F$3,SUM!B:B,0),0)</f>
        <v>P085</v>
      </c>
      <c r="E6675" s="116">
        <v>2020</v>
      </c>
      <c r="F6675" s="112" t="s">
        <v>12840</v>
      </c>
      <c r="G6675" s="117" t="s">
        <v>16620</v>
      </c>
      <c r="H6675" s="114" t="s">
        <v>6742</v>
      </c>
      <c r="I6675" s="113">
        <f>'23'!L93</f>
        <v>0</v>
      </c>
    </row>
    <row r="6676" spans="2:9" ht="12.75">
      <c r="B6676" s="114" t="str">
        <f>INDEX(SUM!D:D,MATCH(SUM!$F$3,SUM!B:B,0),0)</f>
        <v>P085</v>
      </c>
      <c r="E6676" s="116">
        <v>2020</v>
      </c>
      <c r="F6676" s="112" t="s">
        <v>12841</v>
      </c>
      <c r="G6676" s="117" t="s">
        <v>16621</v>
      </c>
      <c r="H6676" s="114" t="s">
        <v>6742</v>
      </c>
      <c r="I6676" s="113">
        <f>'23'!L94</f>
        <v>0</v>
      </c>
    </row>
    <row r="6677" spans="2:9" ht="12.75">
      <c r="B6677" s="114" t="str">
        <f>INDEX(SUM!D:D,MATCH(SUM!$F$3,SUM!B:B,0),0)</f>
        <v>P085</v>
      </c>
      <c r="E6677" s="116">
        <v>2020</v>
      </c>
      <c r="F6677" s="112" t="s">
        <v>12842</v>
      </c>
      <c r="G6677" s="117" t="s">
        <v>16622</v>
      </c>
      <c r="H6677" s="114" t="s">
        <v>6742</v>
      </c>
      <c r="I6677" s="113">
        <f>'23'!L95</f>
        <v>0</v>
      </c>
    </row>
    <row r="6678" spans="2:9" ht="12.75">
      <c r="B6678" s="114" t="str">
        <f>INDEX(SUM!D:D,MATCH(SUM!$F$3,SUM!B:B,0),0)</f>
        <v>P085</v>
      </c>
      <c r="E6678" s="116">
        <v>2020</v>
      </c>
      <c r="F6678" s="112" t="s">
        <v>12843</v>
      </c>
      <c r="G6678" s="117" t="s">
        <v>16623</v>
      </c>
      <c r="H6678" s="114" t="s">
        <v>6742</v>
      </c>
      <c r="I6678" s="113">
        <f>'23'!L96</f>
        <v>0</v>
      </c>
    </row>
    <row r="6679" spans="2:9" ht="12.75">
      <c r="B6679" s="114" t="str">
        <f>INDEX(SUM!D:D,MATCH(SUM!$F$3,SUM!B:B,0),0)</f>
        <v>P085</v>
      </c>
      <c r="E6679" s="116">
        <v>2020</v>
      </c>
      <c r="F6679" s="112" t="s">
        <v>12844</v>
      </c>
      <c r="G6679" s="117" t="s">
        <v>16624</v>
      </c>
      <c r="H6679" s="114" t="s">
        <v>6742</v>
      </c>
      <c r="I6679" s="113">
        <f>'23'!L97</f>
        <v>0</v>
      </c>
    </row>
    <row r="6680" spans="2:9" ht="12.75">
      <c r="B6680" s="114" t="str">
        <f>INDEX(SUM!D:D,MATCH(SUM!$F$3,SUM!B:B,0),0)</f>
        <v>P085</v>
      </c>
      <c r="E6680" s="116">
        <v>2020</v>
      </c>
      <c r="F6680" s="112" t="s">
        <v>12845</v>
      </c>
      <c r="G6680" s="117" t="s">
        <v>16625</v>
      </c>
      <c r="H6680" s="114" t="s">
        <v>6742</v>
      </c>
      <c r="I6680" s="113">
        <f>'23'!L98</f>
        <v>0</v>
      </c>
    </row>
    <row r="6681" spans="2:9" ht="12.75">
      <c r="B6681" s="114" t="str">
        <f>INDEX(SUM!D:D,MATCH(SUM!$F$3,SUM!B:B,0),0)</f>
        <v>P085</v>
      </c>
      <c r="E6681" s="116">
        <v>2020</v>
      </c>
      <c r="F6681" s="112" t="s">
        <v>12846</v>
      </c>
      <c r="G6681" s="117" t="s">
        <v>16626</v>
      </c>
      <c r="H6681" s="114" t="s">
        <v>6742</v>
      </c>
      <c r="I6681" s="113">
        <f>'23'!L99</f>
        <v>0</v>
      </c>
    </row>
    <row r="6682" spans="2:9" ht="12.75">
      <c r="B6682" s="114" t="str">
        <f>INDEX(SUM!D:D,MATCH(SUM!$F$3,SUM!B:B,0),0)</f>
        <v>P085</v>
      </c>
      <c r="E6682" s="116">
        <v>2020</v>
      </c>
      <c r="F6682" s="112" t="s">
        <v>12847</v>
      </c>
      <c r="G6682" s="117" t="s">
        <v>16627</v>
      </c>
      <c r="H6682" s="114" t="s">
        <v>6742</v>
      </c>
      <c r="I6682" s="113">
        <f>'23'!L100</f>
        <v>0</v>
      </c>
    </row>
    <row r="6683" spans="2:9" ht="12.75">
      <c r="B6683" s="114" t="str">
        <f>INDEX(SUM!D:D,MATCH(SUM!$F$3,SUM!B:B,0),0)</f>
        <v>P085</v>
      </c>
      <c r="E6683" s="116">
        <v>2020</v>
      </c>
      <c r="F6683" s="112" t="s">
        <v>12848</v>
      </c>
      <c r="G6683" s="117" t="s">
        <v>16628</v>
      </c>
      <c r="H6683" s="114" t="s">
        <v>6743</v>
      </c>
      <c r="I6683" s="113">
        <f>'23'!M11</f>
        <v>0</v>
      </c>
    </row>
    <row r="6684" spans="2:9" ht="12.75">
      <c r="B6684" s="114" t="str">
        <f>INDEX(SUM!D:D,MATCH(SUM!$F$3,SUM!B:B,0),0)</f>
        <v>P085</v>
      </c>
      <c r="E6684" s="116">
        <v>2020</v>
      </c>
      <c r="F6684" s="112" t="s">
        <v>12849</v>
      </c>
      <c r="G6684" s="117" t="s">
        <v>16629</v>
      </c>
      <c r="H6684" s="114" t="s">
        <v>6743</v>
      </c>
      <c r="I6684" s="113">
        <f>'23'!M12</f>
        <v>0</v>
      </c>
    </row>
    <row r="6685" spans="2:9" ht="12.75">
      <c r="B6685" s="114" t="str">
        <f>INDEX(SUM!D:D,MATCH(SUM!$F$3,SUM!B:B,0),0)</f>
        <v>P085</v>
      </c>
      <c r="E6685" s="116">
        <v>2020</v>
      </c>
      <c r="F6685" s="112" t="s">
        <v>12850</v>
      </c>
      <c r="G6685" s="117" t="s">
        <v>16630</v>
      </c>
      <c r="H6685" s="114" t="s">
        <v>6743</v>
      </c>
      <c r="I6685" s="113">
        <f>'23'!M13</f>
        <v>0</v>
      </c>
    </row>
    <row r="6686" spans="2:9" ht="12.75">
      <c r="B6686" s="114" t="str">
        <f>INDEX(SUM!D:D,MATCH(SUM!$F$3,SUM!B:B,0),0)</f>
        <v>P085</v>
      </c>
      <c r="E6686" s="116">
        <v>2020</v>
      </c>
      <c r="F6686" s="112" t="s">
        <v>12851</v>
      </c>
      <c r="G6686" s="117" t="s">
        <v>16631</v>
      </c>
      <c r="H6686" s="114" t="s">
        <v>6743</v>
      </c>
      <c r="I6686" s="113">
        <f>'23'!M14</f>
        <v>1</v>
      </c>
    </row>
    <row r="6687" spans="2:9" ht="12.75">
      <c r="B6687" s="114" t="str">
        <f>INDEX(SUM!D:D,MATCH(SUM!$F$3,SUM!B:B,0),0)</f>
        <v>P085</v>
      </c>
      <c r="E6687" s="116">
        <v>2020</v>
      </c>
      <c r="F6687" s="112" t="s">
        <v>12852</v>
      </c>
      <c r="G6687" s="117" t="s">
        <v>16632</v>
      </c>
      <c r="H6687" s="114" t="s">
        <v>6743</v>
      </c>
      <c r="I6687" s="113">
        <f>'23'!M15</f>
        <v>0</v>
      </c>
    </row>
    <row r="6688" spans="2:9" ht="12.75">
      <c r="B6688" s="114" t="str">
        <f>INDEX(SUM!D:D,MATCH(SUM!$F$3,SUM!B:B,0),0)</f>
        <v>P085</v>
      </c>
      <c r="E6688" s="116">
        <v>2020</v>
      </c>
      <c r="F6688" s="112" t="s">
        <v>12853</v>
      </c>
      <c r="G6688" s="117" t="s">
        <v>16633</v>
      </c>
      <c r="H6688" s="114" t="s">
        <v>6743</v>
      </c>
      <c r="I6688" s="113">
        <f>'23'!M16</f>
        <v>0</v>
      </c>
    </row>
    <row r="6689" spans="2:9" ht="12.75">
      <c r="B6689" s="114" t="str">
        <f>INDEX(SUM!D:D,MATCH(SUM!$F$3,SUM!B:B,0),0)</f>
        <v>P085</v>
      </c>
      <c r="E6689" s="116">
        <v>2020</v>
      </c>
      <c r="F6689" s="112" t="s">
        <v>12854</v>
      </c>
      <c r="G6689" s="117" t="s">
        <v>16634</v>
      </c>
      <c r="H6689" s="114" t="s">
        <v>6743</v>
      </c>
      <c r="I6689" s="113">
        <f>'23'!M17</f>
        <v>0</v>
      </c>
    </row>
    <row r="6690" spans="2:9" ht="12.75">
      <c r="B6690" s="114" t="str">
        <f>INDEX(SUM!D:D,MATCH(SUM!$F$3,SUM!B:B,0),0)</f>
        <v>P085</v>
      </c>
      <c r="E6690" s="116">
        <v>2020</v>
      </c>
      <c r="F6690" s="112" t="s">
        <v>12855</v>
      </c>
      <c r="G6690" s="117" t="s">
        <v>16635</v>
      </c>
      <c r="H6690" s="114" t="s">
        <v>6743</v>
      </c>
      <c r="I6690" s="113">
        <f>'23'!M18</f>
        <v>0</v>
      </c>
    </row>
    <row r="6691" spans="2:9" ht="12.75">
      <c r="B6691" s="114" t="str">
        <f>INDEX(SUM!D:D,MATCH(SUM!$F$3,SUM!B:B,0),0)</f>
        <v>P085</v>
      </c>
      <c r="E6691" s="116">
        <v>2020</v>
      </c>
      <c r="F6691" s="112" t="s">
        <v>12856</v>
      </c>
      <c r="G6691" s="117" t="s">
        <v>16636</v>
      </c>
      <c r="H6691" s="114" t="s">
        <v>6743</v>
      </c>
      <c r="I6691" s="113">
        <f>'23'!M19</f>
        <v>0</v>
      </c>
    </row>
    <row r="6692" spans="2:9" ht="12.75">
      <c r="B6692" s="114" t="str">
        <f>INDEX(SUM!D:D,MATCH(SUM!$F$3,SUM!B:B,0),0)</f>
        <v>P085</v>
      </c>
      <c r="E6692" s="116">
        <v>2020</v>
      </c>
      <c r="F6692" s="112" t="s">
        <v>12857</v>
      </c>
      <c r="G6692" s="117" t="s">
        <v>16637</v>
      </c>
      <c r="H6692" s="114" t="s">
        <v>6743</v>
      </c>
      <c r="I6692" s="113">
        <f>'23'!M20</f>
        <v>0</v>
      </c>
    </row>
    <row r="6693" spans="2:9" ht="12.75">
      <c r="B6693" s="114" t="str">
        <f>INDEX(SUM!D:D,MATCH(SUM!$F$3,SUM!B:B,0),0)</f>
        <v>P085</v>
      </c>
      <c r="E6693" s="116">
        <v>2020</v>
      </c>
      <c r="F6693" s="112" t="s">
        <v>12858</v>
      </c>
      <c r="G6693" s="117" t="s">
        <v>16638</v>
      </c>
      <c r="H6693" s="114" t="s">
        <v>6743</v>
      </c>
      <c r="I6693" s="113">
        <f>'23'!M21</f>
        <v>0</v>
      </c>
    </row>
    <row r="6694" spans="2:9" ht="12.75">
      <c r="B6694" s="114" t="str">
        <f>INDEX(SUM!D:D,MATCH(SUM!$F$3,SUM!B:B,0),0)</f>
        <v>P085</v>
      </c>
      <c r="E6694" s="116">
        <v>2020</v>
      </c>
      <c r="F6694" s="112" t="s">
        <v>12859</v>
      </c>
      <c r="G6694" s="117" t="s">
        <v>16639</v>
      </c>
      <c r="H6694" s="114" t="s">
        <v>6743</v>
      </c>
      <c r="I6694" s="113">
        <f>'23'!M22</f>
        <v>0</v>
      </c>
    </row>
    <row r="6695" spans="2:9" ht="12.75">
      <c r="B6695" s="114" t="str">
        <f>INDEX(SUM!D:D,MATCH(SUM!$F$3,SUM!B:B,0),0)</f>
        <v>P085</v>
      </c>
      <c r="E6695" s="116">
        <v>2020</v>
      </c>
      <c r="F6695" s="112" t="s">
        <v>12860</v>
      </c>
      <c r="G6695" s="117" t="s">
        <v>16640</v>
      </c>
      <c r="H6695" s="114" t="s">
        <v>6743</v>
      </c>
      <c r="I6695" s="113">
        <f>'23'!M23</f>
        <v>0</v>
      </c>
    </row>
    <row r="6696" spans="2:9" ht="12.75">
      <c r="B6696" s="114" t="str">
        <f>INDEX(SUM!D:D,MATCH(SUM!$F$3,SUM!B:B,0),0)</f>
        <v>P085</v>
      </c>
      <c r="E6696" s="116">
        <v>2020</v>
      </c>
      <c r="F6696" s="112" t="s">
        <v>12861</v>
      </c>
      <c r="G6696" s="117" t="s">
        <v>16641</v>
      </c>
      <c r="H6696" s="114" t="s">
        <v>6743</v>
      </c>
      <c r="I6696" s="113">
        <f>'23'!M24</f>
        <v>0</v>
      </c>
    </row>
    <row r="6697" spans="2:9" ht="12.75">
      <c r="B6697" s="114" t="str">
        <f>INDEX(SUM!D:D,MATCH(SUM!$F$3,SUM!B:B,0),0)</f>
        <v>P085</v>
      </c>
      <c r="E6697" s="116">
        <v>2020</v>
      </c>
      <c r="F6697" s="112" t="s">
        <v>12862</v>
      </c>
      <c r="G6697" s="117" t="s">
        <v>16642</v>
      </c>
      <c r="H6697" s="114" t="s">
        <v>6743</v>
      </c>
      <c r="I6697" s="113">
        <f>'23'!M25</f>
        <v>0</v>
      </c>
    </row>
    <row r="6698" spans="2:9" ht="12.75">
      <c r="B6698" s="114" t="str">
        <f>INDEX(SUM!D:D,MATCH(SUM!$F$3,SUM!B:B,0),0)</f>
        <v>P085</v>
      </c>
      <c r="E6698" s="116">
        <v>2020</v>
      </c>
      <c r="F6698" s="112" t="s">
        <v>12863</v>
      </c>
      <c r="G6698" s="117" t="s">
        <v>16643</v>
      </c>
      <c r="H6698" s="114" t="s">
        <v>6743</v>
      </c>
      <c r="I6698" s="113">
        <f>'23'!M26</f>
        <v>0</v>
      </c>
    </row>
    <row r="6699" spans="2:9" ht="12.75">
      <c r="B6699" s="114" t="str">
        <f>INDEX(SUM!D:D,MATCH(SUM!$F$3,SUM!B:B,0),0)</f>
        <v>P085</v>
      </c>
      <c r="E6699" s="116">
        <v>2020</v>
      </c>
      <c r="F6699" s="112" t="s">
        <v>12864</v>
      </c>
      <c r="G6699" s="117" t="s">
        <v>16644</v>
      </c>
      <c r="H6699" s="114" t="s">
        <v>6743</v>
      </c>
      <c r="I6699" s="113">
        <f>'23'!M27</f>
        <v>0</v>
      </c>
    </row>
    <row r="6700" spans="2:9" ht="12.75">
      <c r="B6700" s="114" t="str">
        <f>INDEX(SUM!D:D,MATCH(SUM!$F$3,SUM!B:B,0),0)</f>
        <v>P085</v>
      </c>
      <c r="E6700" s="116">
        <v>2020</v>
      </c>
      <c r="F6700" s="112" t="s">
        <v>12865</v>
      </c>
      <c r="G6700" s="117" t="s">
        <v>16645</v>
      </c>
      <c r="H6700" s="114" t="s">
        <v>6743</v>
      </c>
      <c r="I6700" s="113">
        <f>'23'!M28</f>
        <v>0</v>
      </c>
    </row>
    <row r="6701" spans="2:9" ht="12.75">
      <c r="B6701" s="114" t="str">
        <f>INDEX(SUM!D:D,MATCH(SUM!$F$3,SUM!B:B,0),0)</f>
        <v>P085</v>
      </c>
      <c r="E6701" s="116">
        <v>2020</v>
      </c>
      <c r="F6701" s="112" t="s">
        <v>12866</v>
      </c>
      <c r="G6701" s="117" t="s">
        <v>16646</v>
      </c>
      <c r="H6701" s="114" t="s">
        <v>6743</v>
      </c>
      <c r="I6701" s="113">
        <f>'23'!M29</f>
        <v>0</v>
      </c>
    </row>
    <row r="6702" spans="2:9" ht="12.75">
      <c r="B6702" s="114" t="str">
        <f>INDEX(SUM!D:D,MATCH(SUM!$F$3,SUM!B:B,0),0)</f>
        <v>P085</v>
      </c>
      <c r="E6702" s="116">
        <v>2020</v>
      </c>
      <c r="F6702" s="112" t="s">
        <v>12867</v>
      </c>
      <c r="G6702" s="117" t="s">
        <v>16647</v>
      </c>
      <c r="H6702" s="114" t="s">
        <v>6743</v>
      </c>
      <c r="I6702" s="113">
        <f>'23'!M30</f>
        <v>0</v>
      </c>
    </row>
    <row r="6703" spans="2:9" ht="12.75">
      <c r="B6703" s="114" t="str">
        <f>INDEX(SUM!D:D,MATCH(SUM!$F$3,SUM!B:B,0),0)</f>
        <v>P085</v>
      </c>
      <c r="E6703" s="116">
        <v>2020</v>
      </c>
      <c r="F6703" s="112" t="s">
        <v>12868</v>
      </c>
      <c r="G6703" s="117" t="s">
        <v>16648</v>
      </c>
      <c r="H6703" s="114" t="s">
        <v>6743</v>
      </c>
      <c r="I6703" s="113">
        <f>'23'!M31</f>
        <v>0</v>
      </c>
    </row>
    <row r="6704" spans="2:9" ht="12.75">
      <c r="B6704" s="114" t="str">
        <f>INDEX(SUM!D:D,MATCH(SUM!$F$3,SUM!B:B,0),0)</f>
        <v>P085</v>
      </c>
      <c r="E6704" s="116">
        <v>2020</v>
      </c>
      <c r="F6704" s="112" t="s">
        <v>12869</v>
      </c>
      <c r="G6704" s="117" t="s">
        <v>16649</v>
      </c>
      <c r="H6704" s="114" t="s">
        <v>6743</v>
      </c>
      <c r="I6704" s="113">
        <f>'23'!M32</f>
        <v>0</v>
      </c>
    </row>
    <row r="6705" spans="2:9" ht="12.75">
      <c r="B6705" s="114" t="str">
        <f>INDEX(SUM!D:D,MATCH(SUM!$F$3,SUM!B:B,0),0)</f>
        <v>P085</v>
      </c>
      <c r="E6705" s="116">
        <v>2020</v>
      </c>
      <c r="F6705" s="112" t="s">
        <v>12870</v>
      </c>
      <c r="G6705" s="117" t="s">
        <v>16650</v>
      </c>
      <c r="H6705" s="114" t="s">
        <v>6743</v>
      </c>
      <c r="I6705" s="113">
        <f>'23'!M33</f>
        <v>0</v>
      </c>
    </row>
    <row r="6706" spans="2:9" ht="12.75">
      <c r="B6706" s="114" t="str">
        <f>INDEX(SUM!D:D,MATCH(SUM!$F$3,SUM!B:B,0),0)</f>
        <v>P085</v>
      </c>
      <c r="E6706" s="116">
        <v>2020</v>
      </c>
      <c r="F6706" s="112" t="s">
        <v>12871</v>
      </c>
      <c r="G6706" s="117" t="s">
        <v>16651</v>
      </c>
      <c r="H6706" s="114" t="s">
        <v>6743</v>
      </c>
      <c r="I6706" s="113">
        <f>'23'!M34</f>
        <v>0</v>
      </c>
    </row>
    <row r="6707" spans="2:9" ht="12.75">
      <c r="B6707" s="114" t="str">
        <f>INDEX(SUM!D:D,MATCH(SUM!$F$3,SUM!B:B,0),0)</f>
        <v>P085</v>
      </c>
      <c r="E6707" s="116">
        <v>2020</v>
      </c>
      <c r="F6707" s="112" t="s">
        <v>12872</v>
      </c>
      <c r="G6707" s="117" t="s">
        <v>16652</v>
      </c>
      <c r="H6707" s="114" t="s">
        <v>6743</v>
      </c>
      <c r="I6707" s="113">
        <f>'23'!M35</f>
        <v>0</v>
      </c>
    </row>
    <row r="6708" spans="2:9" ht="12.75">
      <c r="B6708" s="114" t="str">
        <f>INDEX(SUM!D:D,MATCH(SUM!$F$3,SUM!B:B,0),0)</f>
        <v>P085</v>
      </c>
      <c r="E6708" s="116">
        <v>2020</v>
      </c>
      <c r="F6708" s="112" t="s">
        <v>12873</v>
      </c>
      <c r="G6708" s="117" t="s">
        <v>16653</v>
      </c>
      <c r="H6708" s="114" t="s">
        <v>6743</v>
      </c>
      <c r="I6708" s="113">
        <f>'23'!M36</f>
        <v>0</v>
      </c>
    </row>
    <row r="6709" spans="2:9" ht="12.75">
      <c r="B6709" s="114" t="str">
        <f>INDEX(SUM!D:D,MATCH(SUM!$F$3,SUM!B:B,0),0)</f>
        <v>P085</v>
      </c>
      <c r="E6709" s="116">
        <v>2020</v>
      </c>
      <c r="F6709" s="112" t="s">
        <v>12874</v>
      </c>
      <c r="G6709" s="117" t="s">
        <v>16654</v>
      </c>
      <c r="H6709" s="114" t="s">
        <v>6743</v>
      </c>
      <c r="I6709" s="113">
        <f>'23'!M37</f>
        <v>0</v>
      </c>
    </row>
    <row r="6710" spans="2:9" ht="12.75">
      <c r="B6710" s="114" t="str">
        <f>INDEX(SUM!D:D,MATCH(SUM!$F$3,SUM!B:B,0),0)</f>
        <v>P085</v>
      </c>
      <c r="E6710" s="116">
        <v>2020</v>
      </c>
      <c r="F6710" s="112" t="s">
        <v>12875</v>
      </c>
      <c r="G6710" s="117" t="s">
        <v>16655</v>
      </c>
      <c r="H6710" s="114" t="s">
        <v>6743</v>
      </c>
      <c r="I6710" s="113">
        <f>'23'!M38</f>
        <v>0</v>
      </c>
    </row>
    <row r="6711" spans="2:9" ht="12.75">
      <c r="B6711" s="114" t="str">
        <f>INDEX(SUM!D:D,MATCH(SUM!$F$3,SUM!B:B,0),0)</f>
        <v>P085</v>
      </c>
      <c r="E6711" s="116">
        <v>2020</v>
      </c>
      <c r="F6711" s="112" t="s">
        <v>12876</v>
      </c>
      <c r="G6711" s="117" t="s">
        <v>16656</v>
      </c>
      <c r="H6711" s="114" t="s">
        <v>6743</v>
      </c>
      <c r="I6711" s="113">
        <f>'23'!M39</f>
        <v>0</v>
      </c>
    </row>
    <row r="6712" spans="2:9" ht="12.75">
      <c r="B6712" s="114" t="str">
        <f>INDEX(SUM!D:D,MATCH(SUM!$F$3,SUM!B:B,0),0)</f>
        <v>P085</v>
      </c>
      <c r="E6712" s="116">
        <v>2020</v>
      </c>
      <c r="F6712" s="112" t="s">
        <v>12877</v>
      </c>
      <c r="G6712" s="117" t="s">
        <v>16657</v>
      </c>
      <c r="H6712" s="114" t="s">
        <v>6743</v>
      </c>
      <c r="I6712" s="113">
        <f>'23'!M40</f>
        <v>0</v>
      </c>
    </row>
    <row r="6713" spans="2:9" ht="12.75">
      <c r="B6713" s="114" t="str">
        <f>INDEX(SUM!D:D,MATCH(SUM!$F$3,SUM!B:B,0),0)</f>
        <v>P085</v>
      </c>
      <c r="E6713" s="116">
        <v>2020</v>
      </c>
      <c r="F6713" s="112" t="s">
        <v>12878</v>
      </c>
      <c r="G6713" s="117" t="s">
        <v>16658</v>
      </c>
      <c r="H6713" s="114" t="s">
        <v>6743</v>
      </c>
      <c r="I6713" s="113">
        <f>'23'!M41</f>
        <v>0</v>
      </c>
    </row>
    <row r="6714" spans="2:9" ht="12.75">
      <c r="B6714" s="114" t="str">
        <f>INDEX(SUM!D:D,MATCH(SUM!$F$3,SUM!B:B,0),0)</f>
        <v>P085</v>
      </c>
      <c r="E6714" s="116">
        <v>2020</v>
      </c>
      <c r="F6714" s="112" t="s">
        <v>12879</v>
      </c>
      <c r="G6714" s="117" t="s">
        <v>16659</v>
      </c>
      <c r="H6714" s="114" t="s">
        <v>6743</v>
      </c>
      <c r="I6714" s="113">
        <f>'23'!M42</f>
        <v>0</v>
      </c>
    </row>
    <row r="6715" spans="2:9" ht="12.75">
      <c r="B6715" s="114" t="str">
        <f>INDEX(SUM!D:D,MATCH(SUM!$F$3,SUM!B:B,0),0)</f>
        <v>P085</v>
      </c>
      <c r="E6715" s="116">
        <v>2020</v>
      </c>
      <c r="F6715" s="112" t="s">
        <v>12880</v>
      </c>
      <c r="G6715" s="117" t="s">
        <v>16660</v>
      </c>
      <c r="H6715" s="114" t="s">
        <v>6743</v>
      </c>
      <c r="I6715" s="113">
        <f>'23'!M43</f>
        <v>0</v>
      </c>
    </row>
    <row r="6716" spans="2:9" ht="12.75">
      <c r="B6716" s="114" t="str">
        <f>INDEX(SUM!D:D,MATCH(SUM!$F$3,SUM!B:B,0),0)</f>
        <v>P085</v>
      </c>
      <c r="E6716" s="116">
        <v>2020</v>
      </c>
      <c r="F6716" s="112" t="s">
        <v>12881</v>
      </c>
      <c r="G6716" s="117" t="s">
        <v>16661</v>
      </c>
      <c r="H6716" s="114" t="s">
        <v>6743</v>
      </c>
      <c r="I6716" s="113">
        <f>'23'!M44</f>
        <v>0</v>
      </c>
    </row>
    <row r="6717" spans="2:9" ht="12.75">
      <c r="B6717" s="114" t="str">
        <f>INDEX(SUM!D:D,MATCH(SUM!$F$3,SUM!B:B,0),0)</f>
        <v>P085</v>
      </c>
      <c r="E6717" s="116">
        <v>2020</v>
      </c>
      <c r="F6717" s="112" t="s">
        <v>12882</v>
      </c>
      <c r="G6717" s="117" t="s">
        <v>16662</v>
      </c>
      <c r="H6717" s="114" t="s">
        <v>6743</v>
      </c>
      <c r="I6717" s="113">
        <f>'23'!M45</f>
        <v>0</v>
      </c>
    </row>
    <row r="6718" spans="2:9" ht="12.75">
      <c r="B6718" s="114" t="str">
        <f>INDEX(SUM!D:D,MATCH(SUM!$F$3,SUM!B:B,0),0)</f>
        <v>P085</v>
      </c>
      <c r="E6718" s="116">
        <v>2020</v>
      </c>
      <c r="F6718" s="112" t="s">
        <v>12883</v>
      </c>
      <c r="G6718" s="117" t="s">
        <v>16663</v>
      </c>
      <c r="H6718" s="114" t="s">
        <v>6743</v>
      </c>
      <c r="I6718" s="113">
        <f>'23'!M46</f>
        <v>0</v>
      </c>
    </row>
    <row r="6719" spans="2:9" ht="12.75">
      <c r="B6719" s="114" t="str">
        <f>INDEX(SUM!D:D,MATCH(SUM!$F$3,SUM!B:B,0),0)</f>
        <v>P085</v>
      </c>
      <c r="E6719" s="116">
        <v>2020</v>
      </c>
      <c r="F6719" s="112" t="s">
        <v>12884</v>
      </c>
      <c r="G6719" s="117" t="s">
        <v>16664</v>
      </c>
      <c r="H6719" s="114" t="s">
        <v>6743</v>
      </c>
      <c r="I6719" s="113">
        <f>'23'!M47</f>
        <v>0</v>
      </c>
    </row>
    <row r="6720" spans="2:9" ht="12.75">
      <c r="B6720" s="114" t="str">
        <f>INDEX(SUM!D:D,MATCH(SUM!$F$3,SUM!B:B,0),0)</f>
        <v>P085</v>
      </c>
      <c r="E6720" s="116">
        <v>2020</v>
      </c>
      <c r="F6720" s="112" t="s">
        <v>12885</v>
      </c>
      <c r="G6720" s="117" t="s">
        <v>16665</v>
      </c>
      <c r="H6720" s="114" t="s">
        <v>6743</v>
      </c>
      <c r="I6720" s="113">
        <f>'23'!M48</f>
        <v>0</v>
      </c>
    </row>
    <row r="6721" spans="2:9" ht="12.75">
      <c r="B6721" s="114" t="str">
        <f>INDEX(SUM!D:D,MATCH(SUM!$F$3,SUM!B:B,0),0)</f>
        <v>P085</v>
      </c>
      <c r="E6721" s="116">
        <v>2020</v>
      </c>
      <c r="F6721" s="112" t="s">
        <v>12886</v>
      </c>
      <c r="G6721" s="117" t="s">
        <v>16666</v>
      </c>
      <c r="H6721" s="114" t="s">
        <v>6743</v>
      </c>
      <c r="I6721" s="113">
        <f>'23'!M49</f>
        <v>0</v>
      </c>
    </row>
    <row r="6722" spans="2:9" ht="12.75">
      <c r="B6722" s="114" t="str">
        <f>INDEX(SUM!D:D,MATCH(SUM!$F$3,SUM!B:B,0),0)</f>
        <v>P085</v>
      </c>
      <c r="E6722" s="116">
        <v>2020</v>
      </c>
      <c r="F6722" s="112" t="s">
        <v>12887</v>
      </c>
      <c r="G6722" s="117" t="s">
        <v>16667</v>
      </c>
      <c r="H6722" s="114" t="s">
        <v>6743</v>
      </c>
      <c r="I6722" s="113">
        <f>'23'!M50</f>
        <v>0</v>
      </c>
    </row>
    <row r="6723" spans="2:9" ht="12.75">
      <c r="B6723" s="114" t="str">
        <f>INDEX(SUM!D:D,MATCH(SUM!$F$3,SUM!B:B,0),0)</f>
        <v>P085</v>
      </c>
      <c r="E6723" s="116">
        <v>2020</v>
      </c>
      <c r="F6723" s="112" t="s">
        <v>12888</v>
      </c>
      <c r="G6723" s="117" t="s">
        <v>16668</v>
      </c>
      <c r="H6723" s="114" t="s">
        <v>6743</v>
      </c>
      <c r="I6723" s="113">
        <f>'23'!M51</f>
        <v>0</v>
      </c>
    </row>
    <row r="6724" spans="2:9" ht="12.75">
      <c r="B6724" s="114" t="str">
        <f>INDEX(SUM!D:D,MATCH(SUM!$F$3,SUM!B:B,0),0)</f>
        <v>P085</v>
      </c>
      <c r="E6724" s="116">
        <v>2020</v>
      </c>
      <c r="F6724" s="112" t="s">
        <v>12889</v>
      </c>
      <c r="G6724" s="117" t="s">
        <v>16669</v>
      </c>
      <c r="H6724" s="114" t="s">
        <v>6743</v>
      </c>
      <c r="I6724" s="113">
        <f>'23'!M52</f>
        <v>0</v>
      </c>
    </row>
    <row r="6725" spans="2:9" ht="12.75">
      <c r="B6725" s="114" t="str">
        <f>INDEX(SUM!D:D,MATCH(SUM!$F$3,SUM!B:B,0),0)</f>
        <v>P085</v>
      </c>
      <c r="E6725" s="116">
        <v>2020</v>
      </c>
      <c r="F6725" s="112" t="s">
        <v>12890</v>
      </c>
      <c r="G6725" s="117" t="s">
        <v>16670</v>
      </c>
      <c r="H6725" s="114" t="s">
        <v>6743</v>
      </c>
      <c r="I6725" s="113">
        <f>'23'!M53</f>
        <v>0</v>
      </c>
    </row>
    <row r="6726" spans="2:9" ht="12.75">
      <c r="B6726" s="114" t="str">
        <f>INDEX(SUM!D:D,MATCH(SUM!$F$3,SUM!B:B,0),0)</f>
        <v>P085</v>
      </c>
      <c r="E6726" s="116">
        <v>2020</v>
      </c>
      <c r="F6726" s="112" t="s">
        <v>12891</v>
      </c>
      <c r="G6726" s="117" t="s">
        <v>16671</v>
      </c>
      <c r="H6726" s="114" t="s">
        <v>6743</v>
      </c>
      <c r="I6726" s="113">
        <f>'23'!M54</f>
        <v>0</v>
      </c>
    </row>
    <row r="6727" spans="2:9" ht="12.75">
      <c r="B6727" s="114" t="str">
        <f>INDEX(SUM!D:D,MATCH(SUM!$F$3,SUM!B:B,0),0)</f>
        <v>P085</v>
      </c>
      <c r="E6727" s="116">
        <v>2020</v>
      </c>
      <c r="F6727" s="112" t="s">
        <v>12892</v>
      </c>
      <c r="G6727" s="117" t="s">
        <v>16672</v>
      </c>
      <c r="H6727" s="114" t="s">
        <v>6743</v>
      </c>
      <c r="I6727" s="113">
        <f>'23'!M55</f>
        <v>0</v>
      </c>
    </row>
    <row r="6728" spans="2:9" ht="12.75">
      <c r="B6728" s="114" t="str">
        <f>INDEX(SUM!D:D,MATCH(SUM!$F$3,SUM!B:B,0),0)</f>
        <v>P085</v>
      </c>
      <c r="E6728" s="116">
        <v>2020</v>
      </c>
      <c r="F6728" s="112" t="s">
        <v>12893</v>
      </c>
      <c r="G6728" s="117" t="s">
        <v>16673</v>
      </c>
      <c r="H6728" s="114" t="s">
        <v>6743</v>
      </c>
      <c r="I6728" s="113">
        <f>'23'!M56</f>
        <v>0</v>
      </c>
    </row>
    <row r="6729" spans="2:9" ht="12.75">
      <c r="B6729" s="114" t="str">
        <f>INDEX(SUM!D:D,MATCH(SUM!$F$3,SUM!B:B,0),0)</f>
        <v>P085</v>
      </c>
      <c r="E6729" s="116">
        <v>2020</v>
      </c>
      <c r="F6729" s="112" t="s">
        <v>12894</v>
      </c>
      <c r="G6729" s="117" t="s">
        <v>16674</v>
      </c>
      <c r="H6729" s="114" t="s">
        <v>6743</v>
      </c>
      <c r="I6729" s="113">
        <f>'23'!M57</f>
        <v>0</v>
      </c>
    </row>
    <row r="6730" spans="2:9" ht="12.75">
      <c r="B6730" s="114" t="str">
        <f>INDEX(SUM!D:D,MATCH(SUM!$F$3,SUM!B:B,0),0)</f>
        <v>P085</v>
      </c>
      <c r="E6730" s="116">
        <v>2020</v>
      </c>
      <c r="F6730" s="112" t="s">
        <v>12895</v>
      </c>
      <c r="G6730" s="117" t="s">
        <v>16675</v>
      </c>
      <c r="H6730" s="114" t="s">
        <v>6743</v>
      </c>
      <c r="I6730" s="113">
        <f>'23'!M58</f>
        <v>0</v>
      </c>
    </row>
    <row r="6731" spans="2:9" ht="12.75">
      <c r="B6731" s="114" t="str">
        <f>INDEX(SUM!D:D,MATCH(SUM!$F$3,SUM!B:B,0),0)</f>
        <v>P085</v>
      </c>
      <c r="E6731" s="116">
        <v>2020</v>
      </c>
      <c r="F6731" s="112" t="s">
        <v>12896</v>
      </c>
      <c r="G6731" s="117" t="s">
        <v>16676</v>
      </c>
      <c r="H6731" s="114" t="s">
        <v>6743</v>
      </c>
      <c r="I6731" s="113">
        <f>'23'!M59</f>
        <v>0</v>
      </c>
    </row>
    <row r="6732" spans="2:9" ht="12.75">
      <c r="B6732" s="114" t="str">
        <f>INDEX(SUM!D:D,MATCH(SUM!$F$3,SUM!B:B,0),0)</f>
        <v>P085</v>
      </c>
      <c r="E6732" s="116">
        <v>2020</v>
      </c>
      <c r="F6732" s="112" t="s">
        <v>12897</v>
      </c>
      <c r="G6732" s="117" t="s">
        <v>16677</v>
      </c>
      <c r="H6732" s="114" t="s">
        <v>6743</v>
      </c>
      <c r="I6732" s="113">
        <f>'23'!M60</f>
        <v>0</v>
      </c>
    </row>
    <row r="6733" spans="2:9" ht="12.75">
      <c r="B6733" s="114" t="str">
        <f>INDEX(SUM!D:D,MATCH(SUM!$F$3,SUM!B:B,0),0)</f>
        <v>P085</v>
      </c>
      <c r="E6733" s="116">
        <v>2020</v>
      </c>
      <c r="F6733" s="112" t="s">
        <v>12898</v>
      </c>
      <c r="G6733" s="117" t="s">
        <v>16678</v>
      </c>
      <c r="H6733" s="114" t="s">
        <v>6743</v>
      </c>
      <c r="I6733" s="113">
        <f>'23'!M61</f>
        <v>0</v>
      </c>
    </row>
    <row r="6734" spans="2:9" ht="12.75">
      <c r="B6734" s="114" t="str">
        <f>INDEX(SUM!D:D,MATCH(SUM!$F$3,SUM!B:B,0),0)</f>
        <v>P085</v>
      </c>
      <c r="E6734" s="116">
        <v>2020</v>
      </c>
      <c r="F6734" s="112" t="s">
        <v>12899</v>
      </c>
      <c r="G6734" s="117" t="s">
        <v>16679</v>
      </c>
      <c r="H6734" s="114" t="s">
        <v>6743</v>
      </c>
      <c r="I6734" s="113">
        <f>'23'!M62</f>
        <v>0</v>
      </c>
    </row>
    <row r="6735" spans="2:9" ht="12.75">
      <c r="B6735" s="114" t="str">
        <f>INDEX(SUM!D:D,MATCH(SUM!$F$3,SUM!B:B,0),0)</f>
        <v>P085</v>
      </c>
      <c r="E6735" s="116">
        <v>2020</v>
      </c>
      <c r="F6735" s="112" t="s">
        <v>12900</v>
      </c>
      <c r="G6735" s="117" t="s">
        <v>16680</v>
      </c>
      <c r="H6735" s="114" t="s">
        <v>6743</v>
      </c>
      <c r="I6735" s="113">
        <f>'23'!M63</f>
        <v>0</v>
      </c>
    </row>
    <row r="6736" spans="2:9" ht="12.75">
      <c r="B6736" s="114" t="str">
        <f>INDEX(SUM!D:D,MATCH(SUM!$F$3,SUM!B:B,0),0)</f>
        <v>P085</v>
      </c>
      <c r="E6736" s="116">
        <v>2020</v>
      </c>
      <c r="F6736" s="112" t="s">
        <v>12901</v>
      </c>
      <c r="G6736" s="117" t="s">
        <v>16681</v>
      </c>
      <c r="H6736" s="114" t="s">
        <v>6743</v>
      </c>
      <c r="I6736" s="113">
        <f>'23'!M64</f>
        <v>0</v>
      </c>
    </row>
    <row r="6737" spans="2:9" ht="12.75">
      <c r="B6737" s="114" t="str">
        <f>INDEX(SUM!D:D,MATCH(SUM!$F$3,SUM!B:B,0),0)</f>
        <v>P085</v>
      </c>
      <c r="E6737" s="116">
        <v>2020</v>
      </c>
      <c r="F6737" s="112" t="s">
        <v>12902</v>
      </c>
      <c r="G6737" s="117" t="s">
        <v>16682</v>
      </c>
      <c r="H6737" s="114" t="s">
        <v>6743</v>
      </c>
      <c r="I6737" s="113">
        <f>'23'!M65</f>
        <v>0</v>
      </c>
    </row>
    <row r="6738" spans="2:9" ht="12.75">
      <c r="B6738" s="114" t="str">
        <f>INDEX(SUM!D:D,MATCH(SUM!$F$3,SUM!B:B,0),0)</f>
        <v>P085</v>
      </c>
      <c r="E6738" s="116">
        <v>2020</v>
      </c>
      <c r="F6738" s="112" t="s">
        <v>12903</v>
      </c>
      <c r="G6738" s="117" t="s">
        <v>16683</v>
      </c>
      <c r="H6738" s="114" t="s">
        <v>6743</v>
      </c>
      <c r="I6738" s="113">
        <f>'23'!M66</f>
        <v>0</v>
      </c>
    </row>
    <row r="6739" spans="2:9" ht="12.75">
      <c r="B6739" s="114" t="str">
        <f>INDEX(SUM!D:D,MATCH(SUM!$F$3,SUM!B:B,0),0)</f>
        <v>P085</v>
      </c>
      <c r="E6739" s="116">
        <v>2020</v>
      </c>
      <c r="F6739" s="112" t="s">
        <v>12904</v>
      </c>
      <c r="G6739" s="117" t="s">
        <v>16684</v>
      </c>
      <c r="H6739" s="114" t="s">
        <v>6743</v>
      </c>
      <c r="I6739" s="113">
        <f>'23'!M67</f>
        <v>0</v>
      </c>
    </row>
    <row r="6740" spans="2:9" ht="12.75">
      <c r="B6740" s="114" t="str">
        <f>INDEX(SUM!D:D,MATCH(SUM!$F$3,SUM!B:B,0),0)</f>
        <v>P085</v>
      </c>
      <c r="E6740" s="116">
        <v>2020</v>
      </c>
      <c r="F6740" s="112" t="s">
        <v>12905</v>
      </c>
      <c r="G6740" s="117" t="s">
        <v>16685</v>
      </c>
      <c r="H6740" s="114" t="s">
        <v>6743</v>
      </c>
      <c r="I6740" s="113">
        <f>'23'!M68</f>
        <v>0</v>
      </c>
    </row>
    <row r="6741" spans="2:9" ht="12.75">
      <c r="B6741" s="114" t="str">
        <f>INDEX(SUM!D:D,MATCH(SUM!$F$3,SUM!B:B,0),0)</f>
        <v>P085</v>
      </c>
      <c r="E6741" s="116">
        <v>2020</v>
      </c>
      <c r="F6741" s="112" t="s">
        <v>12906</v>
      </c>
      <c r="G6741" s="117" t="s">
        <v>16686</v>
      </c>
      <c r="H6741" s="114" t="s">
        <v>6743</v>
      </c>
      <c r="I6741" s="113">
        <f>'23'!M69</f>
        <v>0</v>
      </c>
    </row>
    <row r="6742" spans="2:9" ht="12.75">
      <c r="B6742" s="114" t="str">
        <f>INDEX(SUM!D:D,MATCH(SUM!$F$3,SUM!B:B,0),0)</f>
        <v>P085</v>
      </c>
      <c r="E6742" s="116">
        <v>2020</v>
      </c>
      <c r="F6742" s="112" t="s">
        <v>12907</v>
      </c>
      <c r="G6742" s="117" t="s">
        <v>16687</v>
      </c>
      <c r="H6742" s="114" t="s">
        <v>6743</v>
      </c>
      <c r="I6742" s="113">
        <f>'23'!M70</f>
        <v>0</v>
      </c>
    </row>
    <row r="6743" spans="2:9" ht="12.75">
      <c r="B6743" s="114" t="str">
        <f>INDEX(SUM!D:D,MATCH(SUM!$F$3,SUM!B:B,0),0)</f>
        <v>P085</v>
      </c>
      <c r="E6743" s="116">
        <v>2020</v>
      </c>
      <c r="F6743" s="112" t="s">
        <v>12908</v>
      </c>
      <c r="G6743" s="117" t="s">
        <v>16688</v>
      </c>
      <c r="H6743" s="114" t="s">
        <v>6743</v>
      </c>
      <c r="I6743" s="113">
        <f>'23'!M71</f>
        <v>0</v>
      </c>
    </row>
    <row r="6744" spans="2:9" ht="12.75">
      <c r="B6744" s="114" t="str">
        <f>INDEX(SUM!D:D,MATCH(SUM!$F$3,SUM!B:B,0),0)</f>
        <v>P085</v>
      </c>
      <c r="E6744" s="116">
        <v>2020</v>
      </c>
      <c r="F6744" s="112" t="s">
        <v>12909</v>
      </c>
      <c r="G6744" s="117" t="s">
        <v>16689</v>
      </c>
      <c r="H6744" s="114" t="s">
        <v>6743</v>
      </c>
      <c r="I6744" s="113">
        <f>'23'!M72</f>
        <v>0</v>
      </c>
    </row>
    <row r="6745" spans="2:9" ht="12.75">
      <c r="B6745" s="114" t="str">
        <f>INDEX(SUM!D:D,MATCH(SUM!$F$3,SUM!B:B,0),0)</f>
        <v>P085</v>
      </c>
      <c r="E6745" s="116">
        <v>2020</v>
      </c>
      <c r="F6745" s="112" t="s">
        <v>12910</v>
      </c>
      <c r="G6745" s="117" t="s">
        <v>16690</v>
      </c>
      <c r="H6745" s="114" t="s">
        <v>6743</v>
      </c>
      <c r="I6745" s="113">
        <f>'23'!M73</f>
        <v>0</v>
      </c>
    </row>
    <row r="6746" spans="2:9" ht="12.75">
      <c r="B6746" s="114" t="str">
        <f>INDEX(SUM!D:D,MATCH(SUM!$F$3,SUM!B:B,0),0)</f>
        <v>P085</v>
      </c>
      <c r="E6746" s="116">
        <v>2020</v>
      </c>
      <c r="F6746" s="112" t="s">
        <v>12911</v>
      </c>
      <c r="G6746" s="117" t="s">
        <v>16691</v>
      </c>
      <c r="H6746" s="114" t="s">
        <v>6743</v>
      </c>
      <c r="I6746" s="113">
        <f>'23'!M74</f>
        <v>0</v>
      </c>
    </row>
    <row r="6747" spans="2:9" ht="12.75">
      <c r="B6747" s="114" t="str">
        <f>INDEX(SUM!D:D,MATCH(SUM!$F$3,SUM!B:B,0),0)</f>
        <v>P085</v>
      </c>
      <c r="E6747" s="116">
        <v>2020</v>
      </c>
      <c r="F6747" s="112" t="s">
        <v>12912</v>
      </c>
      <c r="G6747" s="117" t="s">
        <v>16692</v>
      </c>
      <c r="H6747" s="114" t="s">
        <v>6743</v>
      </c>
      <c r="I6747" s="113">
        <f>'23'!M75</f>
        <v>0</v>
      </c>
    </row>
    <row r="6748" spans="2:9" ht="12.75">
      <c r="B6748" s="114" t="str">
        <f>INDEX(SUM!D:D,MATCH(SUM!$F$3,SUM!B:B,0),0)</f>
        <v>P085</v>
      </c>
      <c r="E6748" s="116">
        <v>2020</v>
      </c>
      <c r="F6748" s="112" t="s">
        <v>12913</v>
      </c>
      <c r="G6748" s="117" t="s">
        <v>16693</v>
      </c>
      <c r="H6748" s="114" t="s">
        <v>6743</v>
      </c>
      <c r="I6748" s="113">
        <f>'23'!M76</f>
        <v>0</v>
      </c>
    </row>
    <row r="6749" spans="2:9" ht="12.75">
      <c r="B6749" s="114" t="str">
        <f>INDEX(SUM!D:D,MATCH(SUM!$F$3,SUM!B:B,0),0)</f>
        <v>P085</v>
      </c>
      <c r="E6749" s="116">
        <v>2020</v>
      </c>
      <c r="F6749" s="112" t="s">
        <v>12914</v>
      </c>
      <c r="G6749" s="117" t="s">
        <v>16694</v>
      </c>
      <c r="H6749" s="114" t="s">
        <v>6743</v>
      </c>
      <c r="I6749" s="113">
        <f>'23'!M77</f>
        <v>0</v>
      </c>
    </row>
    <row r="6750" spans="2:9" ht="12.75">
      <c r="B6750" s="114" t="str">
        <f>INDEX(SUM!D:D,MATCH(SUM!$F$3,SUM!B:B,0),0)</f>
        <v>P085</v>
      </c>
      <c r="E6750" s="116">
        <v>2020</v>
      </c>
      <c r="F6750" s="112" t="s">
        <v>12915</v>
      </c>
      <c r="G6750" s="117" t="s">
        <v>16695</v>
      </c>
      <c r="H6750" s="114" t="s">
        <v>6743</v>
      </c>
      <c r="I6750" s="113">
        <f>'23'!M78</f>
        <v>0</v>
      </c>
    </row>
    <row r="6751" spans="2:9" ht="12.75">
      <c r="B6751" s="114" t="str">
        <f>INDEX(SUM!D:D,MATCH(SUM!$F$3,SUM!B:B,0),0)</f>
        <v>P085</v>
      </c>
      <c r="E6751" s="116">
        <v>2020</v>
      </c>
      <c r="F6751" s="112" t="s">
        <v>12916</v>
      </c>
      <c r="G6751" s="117" t="s">
        <v>16696</v>
      </c>
      <c r="H6751" s="114" t="s">
        <v>6743</v>
      </c>
      <c r="I6751" s="113">
        <f>'23'!M79</f>
        <v>0</v>
      </c>
    </row>
    <row r="6752" spans="2:9" ht="12.75">
      <c r="B6752" s="114" t="str">
        <f>INDEX(SUM!D:D,MATCH(SUM!$F$3,SUM!B:B,0),0)</f>
        <v>P085</v>
      </c>
      <c r="E6752" s="116">
        <v>2020</v>
      </c>
      <c r="F6752" s="112" t="s">
        <v>12917</v>
      </c>
      <c r="G6752" s="117" t="s">
        <v>16697</v>
      </c>
      <c r="H6752" s="114" t="s">
        <v>6743</v>
      </c>
      <c r="I6752" s="113">
        <f>'23'!M80</f>
        <v>0</v>
      </c>
    </row>
    <row r="6753" spans="2:9" ht="12.75">
      <c r="B6753" s="114" t="str">
        <f>INDEX(SUM!D:D,MATCH(SUM!$F$3,SUM!B:B,0),0)</f>
        <v>P085</v>
      </c>
      <c r="E6753" s="116">
        <v>2020</v>
      </c>
      <c r="F6753" s="112" t="s">
        <v>12918</v>
      </c>
      <c r="G6753" s="117" t="s">
        <v>16698</v>
      </c>
      <c r="H6753" s="114" t="s">
        <v>6743</v>
      </c>
      <c r="I6753" s="113">
        <f>'23'!M81</f>
        <v>0</v>
      </c>
    </row>
    <row r="6754" spans="2:9" ht="12.75">
      <c r="B6754" s="114" t="str">
        <f>INDEX(SUM!D:D,MATCH(SUM!$F$3,SUM!B:B,0),0)</f>
        <v>P085</v>
      </c>
      <c r="E6754" s="116">
        <v>2020</v>
      </c>
      <c r="F6754" s="112" t="s">
        <v>12919</v>
      </c>
      <c r="G6754" s="117" t="s">
        <v>16699</v>
      </c>
      <c r="H6754" s="114" t="s">
        <v>6743</v>
      </c>
      <c r="I6754" s="113">
        <f>'23'!M82</f>
        <v>0</v>
      </c>
    </row>
    <row r="6755" spans="2:9" ht="12.75">
      <c r="B6755" s="114" t="str">
        <f>INDEX(SUM!D:D,MATCH(SUM!$F$3,SUM!B:B,0),0)</f>
        <v>P085</v>
      </c>
      <c r="E6755" s="116">
        <v>2020</v>
      </c>
      <c r="F6755" s="112" t="s">
        <v>12920</v>
      </c>
      <c r="G6755" s="117" t="s">
        <v>16700</v>
      </c>
      <c r="H6755" s="114" t="s">
        <v>6743</v>
      </c>
      <c r="I6755" s="113">
        <f>'23'!M83</f>
        <v>0</v>
      </c>
    </row>
    <row r="6756" spans="2:9" ht="12.75">
      <c r="B6756" s="114" t="str">
        <f>INDEX(SUM!D:D,MATCH(SUM!$F$3,SUM!B:B,0),0)</f>
        <v>P085</v>
      </c>
      <c r="E6756" s="116">
        <v>2020</v>
      </c>
      <c r="F6756" s="112" t="s">
        <v>12921</v>
      </c>
      <c r="G6756" s="117" t="s">
        <v>16701</v>
      </c>
      <c r="H6756" s="114" t="s">
        <v>6743</v>
      </c>
      <c r="I6756" s="113">
        <f>'23'!M84</f>
        <v>0</v>
      </c>
    </row>
    <row r="6757" spans="2:9" ht="12.75">
      <c r="B6757" s="114" t="str">
        <f>INDEX(SUM!D:D,MATCH(SUM!$F$3,SUM!B:B,0),0)</f>
        <v>P085</v>
      </c>
      <c r="E6757" s="116">
        <v>2020</v>
      </c>
      <c r="F6757" s="112" t="s">
        <v>12922</v>
      </c>
      <c r="G6757" s="117" t="s">
        <v>16702</v>
      </c>
      <c r="H6757" s="114" t="s">
        <v>6743</v>
      </c>
      <c r="I6757" s="113">
        <f>'23'!M85</f>
        <v>0</v>
      </c>
    </row>
    <row r="6758" spans="2:9" ht="12.75">
      <c r="B6758" s="114" t="str">
        <f>INDEX(SUM!D:D,MATCH(SUM!$F$3,SUM!B:B,0),0)</f>
        <v>P085</v>
      </c>
      <c r="E6758" s="116">
        <v>2020</v>
      </c>
      <c r="F6758" s="112" t="s">
        <v>12923</v>
      </c>
      <c r="G6758" s="117" t="s">
        <v>16703</v>
      </c>
      <c r="H6758" s="114" t="s">
        <v>6743</v>
      </c>
      <c r="I6758" s="113">
        <f>'23'!M86</f>
        <v>0</v>
      </c>
    </row>
    <row r="6759" spans="2:9" ht="12.75">
      <c r="B6759" s="114" t="str">
        <f>INDEX(SUM!D:D,MATCH(SUM!$F$3,SUM!B:B,0),0)</f>
        <v>P085</v>
      </c>
      <c r="E6759" s="116">
        <v>2020</v>
      </c>
      <c r="F6759" s="112" t="s">
        <v>12924</v>
      </c>
      <c r="G6759" s="117" t="s">
        <v>16704</v>
      </c>
      <c r="H6759" s="114" t="s">
        <v>6743</v>
      </c>
      <c r="I6759" s="113">
        <f>'23'!M87</f>
        <v>0</v>
      </c>
    </row>
    <row r="6760" spans="2:9" ht="12.75">
      <c r="B6760" s="114" t="str">
        <f>INDEX(SUM!D:D,MATCH(SUM!$F$3,SUM!B:B,0),0)</f>
        <v>P085</v>
      </c>
      <c r="E6760" s="116">
        <v>2020</v>
      </c>
      <c r="F6760" s="112" t="s">
        <v>12925</v>
      </c>
      <c r="G6760" s="117" t="s">
        <v>16705</v>
      </c>
      <c r="H6760" s="114" t="s">
        <v>6743</v>
      </c>
      <c r="I6760" s="113">
        <f>'23'!M88</f>
        <v>0</v>
      </c>
    </row>
    <row r="6761" spans="2:9" ht="12.75">
      <c r="B6761" s="114" t="str">
        <f>INDEX(SUM!D:D,MATCH(SUM!$F$3,SUM!B:B,0),0)</f>
        <v>P085</v>
      </c>
      <c r="E6761" s="116">
        <v>2020</v>
      </c>
      <c r="F6761" s="112" t="s">
        <v>12926</v>
      </c>
      <c r="G6761" s="117" t="s">
        <v>16706</v>
      </c>
      <c r="H6761" s="114" t="s">
        <v>6743</v>
      </c>
      <c r="I6761" s="113">
        <f>'23'!M89</f>
        <v>0</v>
      </c>
    </row>
    <row r="6762" spans="2:9" ht="12.75">
      <c r="B6762" s="114" t="str">
        <f>INDEX(SUM!D:D,MATCH(SUM!$F$3,SUM!B:B,0),0)</f>
        <v>P085</v>
      </c>
      <c r="E6762" s="116">
        <v>2020</v>
      </c>
      <c r="F6762" s="112" t="s">
        <v>12927</v>
      </c>
      <c r="G6762" s="117" t="s">
        <v>16707</v>
      </c>
      <c r="H6762" s="114" t="s">
        <v>6743</v>
      </c>
      <c r="I6762" s="113">
        <f>'23'!M90</f>
        <v>0</v>
      </c>
    </row>
    <row r="6763" spans="2:9" ht="12.75">
      <c r="B6763" s="114" t="str">
        <f>INDEX(SUM!D:D,MATCH(SUM!$F$3,SUM!B:B,0),0)</f>
        <v>P085</v>
      </c>
      <c r="E6763" s="116">
        <v>2020</v>
      </c>
      <c r="F6763" s="112" t="s">
        <v>12928</v>
      </c>
      <c r="G6763" s="117" t="s">
        <v>16708</v>
      </c>
      <c r="H6763" s="114" t="s">
        <v>6743</v>
      </c>
      <c r="I6763" s="113">
        <f>'23'!M91</f>
        <v>0</v>
      </c>
    </row>
    <row r="6764" spans="2:9" ht="12.75">
      <c r="B6764" s="114" t="str">
        <f>INDEX(SUM!D:D,MATCH(SUM!$F$3,SUM!B:B,0),0)</f>
        <v>P085</v>
      </c>
      <c r="E6764" s="116">
        <v>2020</v>
      </c>
      <c r="F6764" s="112" t="s">
        <v>12929</v>
      </c>
      <c r="G6764" s="117" t="s">
        <v>16709</v>
      </c>
      <c r="H6764" s="114" t="s">
        <v>6743</v>
      </c>
      <c r="I6764" s="113">
        <f>'23'!M92</f>
        <v>0</v>
      </c>
    </row>
    <row r="6765" spans="2:9" ht="12.75">
      <c r="B6765" s="114" t="str">
        <f>INDEX(SUM!D:D,MATCH(SUM!$F$3,SUM!B:B,0),0)</f>
        <v>P085</v>
      </c>
      <c r="E6765" s="116">
        <v>2020</v>
      </c>
      <c r="F6765" s="112" t="s">
        <v>12930</v>
      </c>
      <c r="G6765" s="117" t="s">
        <v>16710</v>
      </c>
      <c r="H6765" s="114" t="s">
        <v>6743</v>
      </c>
      <c r="I6765" s="113">
        <f>'23'!M93</f>
        <v>0</v>
      </c>
    </row>
    <row r="6766" spans="2:9" ht="12.75">
      <c r="B6766" s="114" t="str">
        <f>INDEX(SUM!D:D,MATCH(SUM!$F$3,SUM!B:B,0),0)</f>
        <v>P085</v>
      </c>
      <c r="E6766" s="116">
        <v>2020</v>
      </c>
      <c r="F6766" s="112" t="s">
        <v>12931</v>
      </c>
      <c r="G6766" s="117" t="s">
        <v>16711</v>
      </c>
      <c r="H6766" s="114" t="s">
        <v>6743</v>
      </c>
      <c r="I6766" s="113">
        <f>'23'!M94</f>
        <v>0</v>
      </c>
    </row>
    <row r="6767" spans="2:9" ht="12.75">
      <c r="B6767" s="114" t="str">
        <f>INDEX(SUM!D:D,MATCH(SUM!$F$3,SUM!B:B,0),0)</f>
        <v>P085</v>
      </c>
      <c r="E6767" s="116">
        <v>2020</v>
      </c>
      <c r="F6767" s="112" t="s">
        <v>12932</v>
      </c>
      <c r="G6767" s="117" t="s">
        <v>16712</v>
      </c>
      <c r="H6767" s="114" t="s">
        <v>6743</v>
      </c>
      <c r="I6767" s="113">
        <f>'23'!M95</f>
        <v>0</v>
      </c>
    </row>
    <row r="6768" spans="2:9" ht="12.75">
      <c r="B6768" s="114" t="str">
        <f>INDEX(SUM!D:D,MATCH(SUM!$F$3,SUM!B:B,0),0)</f>
        <v>P085</v>
      </c>
      <c r="E6768" s="116">
        <v>2020</v>
      </c>
      <c r="F6768" s="112" t="s">
        <v>12933</v>
      </c>
      <c r="G6768" s="117" t="s">
        <v>16713</v>
      </c>
      <c r="H6768" s="114" t="s">
        <v>6743</v>
      </c>
      <c r="I6768" s="113">
        <f>'23'!M96</f>
        <v>0</v>
      </c>
    </row>
    <row r="6769" spans="2:9" ht="12.75">
      <c r="B6769" s="114" t="str">
        <f>INDEX(SUM!D:D,MATCH(SUM!$F$3,SUM!B:B,0),0)</f>
        <v>P085</v>
      </c>
      <c r="E6769" s="116">
        <v>2020</v>
      </c>
      <c r="F6769" s="112" t="s">
        <v>12934</v>
      </c>
      <c r="G6769" s="117" t="s">
        <v>16714</v>
      </c>
      <c r="H6769" s="114" t="s">
        <v>6743</v>
      </c>
      <c r="I6769" s="113">
        <f>'23'!M97</f>
        <v>0</v>
      </c>
    </row>
    <row r="6770" spans="2:9" ht="12.75">
      <c r="B6770" s="114" t="str">
        <f>INDEX(SUM!D:D,MATCH(SUM!$F$3,SUM!B:B,0),0)</f>
        <v>P085</v>
      </c>
      <c r="E6770" s="116">
        <v>2020</v>
      </c>
      <c r="F6770" s="112" t="s">
        <v>12935</v>
      </c>
      <c r="G6770" s="117" t="s">
        <v>16715</v>
      </c>
      <c r="H6770" s="114" t="s">
        <v>6743</v>
      </c>
      <c r="I6770" s="113">
        <f>'23'!M98</f>
        <v>0</v>
      </c>
    </row>
    <row r="6771" spans="2:9" ht="12.75">
      <c r="B6771" s="114" t="str">
        <f>INDEX(SUM!D:D,MATCH(SUM!$F$3,SUM!B:B,0),0)</f>
        <v>P085</v>
      </c>
      <c r="E6771" s="116">
        <v>2020</v>
      </c>
      <c r="F6771" s="112" t="s">
        <v>12936</v>
      </c>
      <c r="G6771" s="117" t="s">
        <v>16716</v>
      </c>
      <c r="H6771" s="114" t="s">
        <v>6743</v>
      </c>
      <c r="I6771" s="113">
        <f>'23'!M99</f>
        <v>0</v>
      </c>
    </row>
    <row r="6772" spans="2:9" ht="12.75">
      <c r="B6772" s="114" t="str">
        <f>INDEX(SUM!D:D,MATCH(SUM!$F$3,SUM!B:B,0),0)</f>
        <v>P085</v>
      </c>
      <c r="E6772" s="116">
        <v>2020</v>
      </c>
      <c r="F6772" s="112" t="s">
        <v>12937</v>
      </c>
      <c r="G6772" s="117" t="s">
        <v>16717</v>
      </c>
      <c r="H6772" s="114" t="s">
        <v>6743</v>
      </c>
      <c r="I6772" s="113">
        <f>'23'!M100</f>
        <v>0</v>
      </c>
    </row>
    <row r="6773" spans="2:9" ht="12.75">
      <c r="B6773" s="114" t="str">
        <f>INDEX(SUM!D:D,MATCH(SUM!$F$3,SUM!B:B,0),0)</f>
        <v>P085</v>
      </c>
      <c r="E6773" s="116">
        <v>2020</v>
      </c>
      <c r="F6773" s="112" t="s">
        <v>12938</v>
      </c>
      <c r="G6773" s="117" t="s">
        <v>16718</v>
      </c>
      <c r="H6773" s="114" t="s">
        <v>6744</v>
      </c>
      <c r="I6773" s="113">
        <f>'23'!N11</f>
        <v>0</v>
      </c>
    </row>
    <row r="6774" spans="2:9" ht="12.75">
      <c r="B6774" s="114" t="str">
        <f>INDEX(SUM!D:D,MATCH(SUM!$F$3,SUM!B:B,0),0)</f>
        <v>P085</v>
      </c>
      <c r="E6774" s="116">
        <v>2020</v>
      </c>
      <c r="F6774" s="112" t="s">
        <v>12939</v>
      </c>
      <c r="G6774" s="117" t="s">
        <v>16719</v>
      </c>
      <c r="H6774" s="114" t="s">
        <v>6744</v>
      </c>
      <c r="I6774" s="113">
        <f>'23'!N12</f>
        <v>0</v>
      </c>
    </row>
    <row r="6775" spans="2:9" ht="12.75">
      <c r="B6775" s="114" t="str">
        <f>INDEX(SUM!D:D,MATCH(SUM!$F$3,SUM!B:B,0),0)</f>
        <v>P085</v>
      </c>
      <c r="E6775" s="116">
        <v>2020</v>
      </c>
      <c r="F6775" s="112" t="s">
        <v>12940</v>
      </c>
      <c r="G6775" s="117" t="s">
        <v>16720</v>
      </c>
      <c r="H6775" s="114" t="s">
        <v>6744</v>
      </c>
      <c r="I6775" s="113">
        <f>'23'!N13</f>
        <v>0</v>
      </c>
    </row>
    <row r="6776" spans="2:9" ht="12.75">
      <c r="B6776" s="114" t="str">
        <f>INDEX(SUM!D:D,MATCH(SUM!$F$3,SUM!B:B,0),0)</f>
        <v>P085</v>
      </c>
      <c r="E6776" s="116">
        <v>2020</v>
      </c>
      <c r="F6776" s="112" t="s">
        <v>12941</v>
      </c>
      <c r="G6776" s="117" t="s">
        <v>16721</v>
      </c>
      <c r="H6776" s="114" t="s">
        <v>6744</v>
      </c>
      <c r="I6776" s="113">
        <f>'23'!N14</f>
        <v>0</v>
      </c>
    </row>
    <row r="6777" spans="2:9" ht="12.75">
      <c r="B6777" s="114" t="str">
        <f>INDEX(SUM!D:D,MATCH(SUM!$F$3,SUM!B:B,0),0)</f>
        <v>P085</v>
      </c>
      <c r="E6777" s="116">
        <v>2020</v>
      </c>
      <c r="F6777" s="112" t="s">
        <v>12942</v>
      </c>
      <c r="G6777" s="117" t="s">
        <v>16722</v>
      </c>
      <c r="H6777" s="114" t="s">
        <v>6744</v>
      </c>
      <c r="I6777" s="113">
        <f>'23'!N15</f>
        <v>0</v>
      </c>
    </row>
    <row r="6778" spans="2:9" ht="12.75">
      <c r="B6778" s="114" t="str">
        <f>INDEX(SUM!D:D,MATCH(SUM!$F$3,SUM!B:B,0),0)</f>
        <v>P085</v>
      </c>
      <c r="E6778" s="116">
        <v>2020</v>
      </c>
      <c r="F6778" s="112" t="s">
        <v>12943</v>
      </c>
      <c r="G6778" s="117" t="s">
        <v>16723</v>
      </c>
      <c r="H6778" s="114" t="s">
        <v>6744</v>
      </c>
      <c r="I6778" s="113">
        <f>'23'!N16</f>
        <v>0</v>
      </c>
    </row>
    <row r="6779" spans="2:9" ht="12.75">
      <c r="B6779" s="114" t="str">
        <f>INDEX(SUM!D:D,MATCH(SUM!$F$3,SUM!B:B,0),0)</f>
        <v>P085</v>
      </c>
      <c r="E6779" s="116">
        <v>2020</v>
      </c>
      <c r="F6779" s="112" t="s">
        <v>12944</v>
      </c>
      <c r="G6779" s="117" t="s">
        <v>16724</v>
      </c>
      <c r="H6779" s="114" t="s">
        <v>6744</v>
      </c>
      <c r="I6779" s="113">
        <f>'23'!N17</f>
        <v>0</v>
      </c>
    </row>
    <row r="6780" spans="2:9" ht="12.75">
      <c r="B6780" s="114" t="str">
        <f>INDEX(SUM!D:D,MATCH(SUM!$F$3,SUM!B:B,0),0)</f>
        <v>P085</v>
      </c>
      <c r="E6780" s="116">
        <v>2020</v>
      </c>
      <c r="F6780" s="112" t="s">
        <v>12945</v>
      </c>
      <c r="G6780" s="117" t="s">
        <v>16725</v>
      </c>
      <c r="H6780" s="114" t="s">
        <v>6744</v>
      </c>
      <c r="I6780" s="113">
        <f>'23'!N18</f>
        <v>0</v>
      </c>
    </row>
    <row r="6781" spans="2:9" ht="12.75">
      <c r="B6781" s="114" t="str">
        <f>INDEX(SUM!D:D,MATCH(SUM!$F$3,SUM!B:B,0),0)</f>
        <v>P085</v>
      </c>
      <c r="E6781" s="116">
        <v>2020</v>
      </c>
      <c r="F6781" s="112" t="s">
        <v>12946</v>
      </c>
      <c r="G6781" s="117" t="s">
        <v>16726</v>
      </c>
      <c r="H6781" s="114" t="s">
        <v>6744</v>
      </c>
      <c r="I6781" s="113">
        <f>'23'!N19</f>
        <v>0</v>
      </c>
    </row>
    <row r="6782" spans="2:9" ht="12.75">
      <c r="B6782" s="114" t="str">
        <f>INDEX(SUM!D:D,MATCH(SUM!$F$3,SUM!B:B,0),0)</f>
        <v>P085</v>
      </c>
      <c r="E6782" s="116">
        <v>2020</v>
      </c>
      <c r="F6782" s="112" t="s">
        <v>12947</v>
      </c>
      <c r="G6782" s="117" t="s">
        <v>16727</v>
      </c>
      <c r="H6782" s="114" t="s">
        <v>6744</v>
      </c>
      <c r="I6782" s="113">
        <f>'23'!N20</f>
        <v>0</v>
      </c>
    </row>
    <row r="6783" spans="2:9" ht="12.75">
      <c r="B6783" s="114" t="str">
        <f>INDEX(SUM!D:D,MATCH(SUM!$F$3,SUM!B:B,0),0)</f>
        <v>P085</v>
      </c>
      <c r="E6783" s="116">
        <v>2020</v>
      </c>
      <c r="F6783" s="112" t="s">
        <v>12948</v>
      </c>
      <c r="G6783" s="117" t="s">
        <v>16728</v>
      </c>
      <c r="H6783" s="114" t="s">
        <v>6744</v>
      </c>
      <c r="I6783" s="113">
        <f>'23'!N21</f>
        <v>0</v>
      </c>
    </row>
    <row r="6784" spans="2:9" ht="12.75">
      <c r="B6784" s="114" t="str">
        <f>INDEX(SUM!D:D,MATCH(SUM!$F$3,SUM!B:B,0),0)</f>
        <v>P085</v>
      </c>
      <c r="E6784" s="116">
        <v>2020</v>
      </c>
      <c r="F6784" s="112" t="s">
        <v>12949</v>
      </c>
      <c r="G6784" s="117" t="s">
        <v>16729</v>
      </c>
      <c r="H6784" s="114" t="s">
        <v>6744</v>
      </c>
      <c r="I6784" s="113">
        <f>'23'!N22</f>
        <v>0</v>
      </c>
    </row>
    <row r="6785" spans="2:9" ht="12.75">
      <c r="B6785" s="114" t="str">
        <f>INDEX(SUM!D:D,MATCH(SUM!$F$3,SUM!B:B,0),0)</f>
        <v>P085</v>
      </c>
      <c r="E6785" s="116">
        <v>2020</v>
      </c>
      <c r="F6785" s="112" t="s">
        <v>12950</v>
      </c>
      <c r="G6785" s="117" t="s">
        <v>16730</v>
      </c>
      <c r="H6785" s="114" t="s">
        <v>6744</v>
      </c>
      <c r="I6785" s="113">
        <f>'23'!N23</f>
        <v>0</v>
      </c>
    </row>
    <row r="6786" spans="2:9" ht="12.75">
      <c r="B6786" s="114" t="str">
        <f>INDEX(SUM!D:D,MATCH(SUM!$F$3,SUM!B:B,0),0)</f>
        <v>P085</v>
      </c>
      <c r="E6786" s="116">
        <v>2020</v>
      </c>
      <c r="F6786" s="112" t="s">
        <v>12951</v>
      </c>
      <c r="G6786" s="117" t="s">
        <v>16731</v>
      </c>
      <c r="H6786" s="114" t="s">
        <v>6744</v>
      </c>
      <c r="I6786" s="113">
        <f>'23'!N24</f>
        <v>0</v>
      </c>
    </row>
    <row r="6787" spans="2:9" ht="12.75">
      <c r="B6787" s="114" t="str">
        <f>INDEX(SUM!D:D,MATCH(SUM!$F$3,SUM!B:B,0),0)</f>
        <v>P085</v>
      </c>
      <c r="E6787" s="116">
        <v>2020</v>
      </c>
      <c r="F6787" s="112" t="s">
        <v>12952</v>
      </c>
      <c r="G6787" s="117" t="s">
        <v>16732</v>
      </c>
      <c r="H6787" s="114" t="s">
        <v>6744</v>
      </c>
      <c r="I6787" s="113">
        <f>'23'!N25</f>
        <v>0</v>
      </c>
    </row>
    <row r="6788" spans="2:9" ht="12.75">
      <c r="B6788" s="114" t="str">
        <f>INDEX(SUM!D:D,MATCH(SUM!$F$3,SUM!B:B,0),0)</f>
        <v>P085</v>
      </c>
      <c r="E6788" s="116">
        <v>2020</v>
      </c>
      <c r="F6788" s="112" t="s">
        <v>12953</v>
      </c>
      <c r="G6788" s="117" t="s">
        <v>16733</v>
      </c>
      <c r="H6788" s="114" t="s">
        <v>6744</v>
      </c>
      <c r="I6788" s="113">
        <f>'23'!N26</f>
        <v>0</v>
      </c>
    </row>
    <row r="6789" spans="2:9" ht="12.75">
      <c r="B6789" s="114" t="str">
        <f>INDEX(SUM!D:D,MATCH(SUM!$F$3,SUM!B:B,0),0)</f>
        <v>P085</v>
      </c>
      <c r="E6789" s="116">
        <v>2020</v>
      </c>
      <c r="F6789" s="112" t="s">
        <v>12954</v>
      </c>
      <c r="G6789" s="117" t="s">
        <v>16734</v>
      </c>
      <c r="H6789" s="114" t="s">
        <v>6744</v>
      </c>
      <c r="I6789" s="113">
        <f>'23'!N27</f>
        <v>0</v>
      </c>
    </row>
    <row r="6790" spans="2:9" ht="12.75">
      <c r="B6790" s="114" t="str">
        <f>INDEX(SUM!D:D,MATCH(SUM!$F$3,SUM!B:B,0),0)</f>
        <v>P085</v>
      </c>
      <c r="E6790" s="116">
        <v>2020</v>
      </c>
      <c r="F6790" s="112" t="s">
        <v>12955</v>
      </c>
      <c r="G6790" s="117" t="s">
        <v>16735</v>
      </c>
      <c r="H6790" s="114" t="s">
        <v>6744</v>
      </c>
      <c r="I6790" s="113">
        <f>'23'!N28</f>
        <v>0</v>
      </c>
    </row>
    <row r="6791" spans="2:9" ht="12.75">
      <c r="B6791" s="114" t="str">
        <f>INDEX(SUM!D:D,MATCH(SUM!$F$3,SUM!B:B,0),0)</f>
        <v>P085</v>
      </c>
      <c r="E6791" s="116">
        <v>2020</v>
      </c>
      <c r="F6791" s="112" t="s">
        <v>12956</v>
      </c>
      <c r="G6791" s="117" t="s">
        <v>16736</v>
      </c>
      <c r="H6791" s="114" t="s">
        <v>6744</v>
      </c>
      <c r="I6791" s="113">
        <f>'23'!N29</f>
        <v>0</v>
      </c>
    </row>
    <row r="6792" spans="2:9" ht="12.75">
      <c r="B6792" s="114" t="str">
        <f>INDEX(SUM!D:D,MATCH(SUM!$F$3,SUM!B:B,0),0)</f>
        <v>P085</v>
      </c>
      <c r="E6792" s="116">
        <v>2020</v>
      </c>
      <c r="F6792" s="112" t="s">
        <v>12957</v>
      </c>
      <c r="G6792" s="117" t="s">
        <v>16737</v>
      </c>
      <c r="H6792" s="114" t="s">
        <v>6744</v>
      </c>
      <c r="I6792" s="113">
        <f>'23'!N30</f>
        <v>0</v>
      </c>
    </row>
    <row r="6793" spans="2:9" ht="12.75">
      <c r="B6793" s="114" t="str">
        <f>INDEX(SUM!D:D,MATCH(SUM!$F$3,SUM!B:B,0),0)</f>
        <v>P085</v>
      </c>
      <c r="E6793" s="116">
        <v>2020</v>
      </c>
      <c r="F6793" s="112" t="s">
        <v>12958</v>
      </c>
      <c r="G6793" s="117" t="s">
        <v>16738</v>
      </c>
      <c r="H6793" s="114" t="s">
        <v>6744</v>
      </c>
      <c r="I6793" s="113">
        <f>'23'!N31</f>
        <v>0</v>
      </c>
    </row>
    <row r="6794" spans="2:9" ht="12.75">
      <c r="B6794" s="114" t="str">
        <f>INDEX(SUM!D:D,MATCH(SUM!$F$3,SUM!B:B,0),0)</f>
        <v>P085</v>
      </c>
      <c r="E6794" s="116">
        <v>2020</v>
      </c>
      <c r="F6794" s="112" t="s">
        <v>12959</v>
      </c>
      <c r="G6794" s="117" t="s">
        <v>16739</v>
      </c>
      <c r="H6794" s="114" t="s">
        <v>6744</v>
      </c>
      <c r="I6794" s="113">
        <f>'23'!N32</f>
        <v>0</v>
      </c>
    </row>
    <row r="6795" spans="2:9" ht="12.75">
      <c r="B6795" s="114" t="str">
        <f>INDEX(SUM!D:D,MATCH(SUM!$F$3,SUM!B:B,0),0)</f>
        <v>P085</v>
      </c>
      <c r="E6795" s="116">
        <v>2020</v>
      </c>
      <c r="F6795" s="112" t="s">
        <v>12960</v>
      </c>
      <c r="G6795" s="117" t="s">
        <v>16740</v>
      </c>
      <c r="H6795" s="114" t="s">
        <v>6744</v>
      </c>
      <c r="I6795" s="113">
        <f>'23'!N33</f>
        <v>0</v>
      </c>
    </row>
    <row r="6796" spans="2:9" ht="12.75">
      <c r="B6796" s="114" t="str">
        <f>INDEX(SUM!D:D,MATCH(SUM!$F$3,SUM!B:B,0),0)</f>
        <v>P085</v>
      </c>
      <c r="E6796" s="116">
        <v>2020</v>
      </c>
      <c r="F6796" s="112" t="s">
        <v>12961</v>
      </c>
      <c r="G6796" s="117" t="s">
        <v>16741</v>
      </c>
      <c r="H6796" s="114" t="s">
        <v>6744</v>
      </c>
      <c r="I6796" s="113">
        <f>'23'!N34</f>
        <v>0</v>
      </c>
    </row>
    <row r="6797" spans="2:9" ht="12.75">
      <c r="B6797" s="114" t="str">
        <f>INDEX(SUM!D:D,MATCH(SUM!$F$3,SUM!B:B,0),0)</f>
        <v>P085</v>
      </c>
      <c r="E6797" s="116">
        <v>2020</v>
      </c>
      <c r="F6797" s="112" t="s">
        <v>12962</v>
      </c>
      <c r="G6797" s="117" t="s">
        <v>16742</v>
      </c>
      <c r="H6797" s="114" t="s">
        <v>6744</v>
      </c>
      <c r="I6797" s="113">
        <f>'23'!N35</f>
        <v>0</v>
      </c>
    </row>
    <row r="6798" spans="2:9" ht="12.75">
      <c r="B6798" s="114" t="str">
        <f>INDEX(SUM!D:D,MATCH(SUM!$F$3,SUM!B:B,0),0)</f>
        <v>P085</v>
      </c>
      <c r="E6798" s="116">
        <v>2020</v>
      </c>
      <c r="F6798" s="112" t="s">
        <v>12963</v>
      </c>
      <c r="G6798" s="117" t="s">
        <v>16743</v>
      </c>
      <c r="H6798" s="114" t="s">
        <v>6744</v>
      </c>
      <c r="I6798" s="113">
        <f>'23'!N36</f>
        <v>0</v>
      </c>
    </row>
    <row r="6799" spans="2:9" ht="12.75">
      <c r="B6799" s="114" t="str">
        <f>INDEX(SUM!D:D,MATCH(SUM!$F$3,SUM!B:B,0),0)</f>
        <v>P085</v>
      </c>
      <c r="E6799" s="116">
        <v>2020</v>
      </c>
      <c r="F6799" s="112" t="s">
        <v>12964</v>
      </c>
      <c r="G6799" s="117" t="s">
        <v>16744</v>
      </c>
      <c r="H6799" s="114" t="s">
        <v>6744</v>
      </c>
      <c r="I6799" s="113">
        <f>'23'!N37</f>
        <v>0</v>
      </c>
    </row>
    <row r="6800" spans="2:9" ht="12.75">
      <c r="B6800" s="114" t="str">
        <f>INDEX(SUM!D:D,MATCH(SUM!$F$3,SUM!B:B,0),0)</f>
        <v>P085</v>
      </c>
      <c r="E6800" s="116">
        <v>2020</v>
      </c>
      <c r="F6800" s="112" t="s">
        <v>12965</v>
      </c>
      <c r="G6800" s="117" t="s">
        <v>16745</v>
      </c>
      <c r="H6800" s="114" t="s">
        <v>6744</v>
      </c>
      <c r="I6800" s="113">
        <f>'23'!N38</f>
        <v>0</v>
      </c>
    </row>
    <row r="6801" spans="2:9" ht="12.75">
      <c r="B6801" s="114" t="str">
        <f>INDEX(SUM!D:D,MATCH(SUM!$F$3,SUM!B:B,0),0)</f>
        <v>P085</v>
      </c>
      <c r="E6801" s="116">
        <v>2020</v>
      </c>
      <c r="F6801" s="112" t="s">
        <v>12966</v>
      </c>
      <c r="G6801" s="117" t="s">
        <v>16746</v>
      </c>
      <c r="H6801" s="114" t="s">
        <v>6744</v>
      </c>
      <c r="I6801" s="113">
        <f>'23'!N39</f>
        <v>0</v>
      </c>
    </row>
    <row r="6802" spans="2:9" ht="12.75">
      <c r="B6802" s="114" t="str">
        <f>INDEX(SUM!D:D,MATCH(SUM!$F$3,SUM!B:B,0),0)</f>
        <v>P085</v>
      </c>
      <c r="E6802" s="116">
        <v>2020</v>
      </c>
      <c r="F6802" s="112" t="s">
        <v>12967</v>
      </c>
      <c r="G6802" s="117" t="s">
        <v>16747</v>
      </c>
      <c r="H6802" s="114" t="s">
        <v>6744</v>
      </c>
      <c r="I6802" s="113">
        <f>'23'!N40</f>
        <v>0</v>
      </c>
    </row>
    <row r="6803" spans="2:9" ht="12.75">
      <c r="B6803" s="114" t="str">
        <f>INDEX(SUM!D:D,MATCH(SUM!$F$3,SUM!B:B,0),0)</f>
        <v>P085</v>
      </c>
      <c r="E6803" s="116">
        <v>2020</v>
      </c>
      <c r="F6803" s="112" t="s">
        <v>12968</v>
      </c>
      <c r="G6803" s="117" t="s">
        <v>16748</v>
      </c>
      <c r="H6803" s="114" t="s">
        <v>6744</v>
      </c>
      <c r="I6803" s="113">
        <f>'23'!N41</f>
        <v>0</v>
      </c>
    </row>
    <row r="6804" spans="2:9" ht="12.75">
      <c r="B6804" s="114" t="str">
        <f>INDEX(SUM!D:D,MATCH(SUM!$F$3,SUM!B:B,0),0)</f>
        <v>P085</v>
      </c>
      <c r="E6804" s="116">
        <v>2020</v>
      </c>
      <c r="F6804" s="112" t="s">
        <v>12969</v>
      </c>
      <c r="G6804" s="117" t="s">
        <v>16749</v>
      </c>
      <c r="H6804" s="114" t="s">
        <v>6744</v>
      </c>
      <c r="I6804" s="113">
        <f>'23'!N42</f>
        <v>0</v>
      </c>
    </row>
    <row r="6805" spans="2:9" ht="12.75">
      <c r="B6805" s="114" t="str">
        <f>INDEX(SUM!D:D,MATCH(SUM!$F$3,SUM!B:B,0),0)</f>
        <v>P085</v>
      </c>
      <c r="E6805" s="116">
        <v>2020</v>
      </c>
      <c r="F6805" s="112" t="s">
        <v>12970</v>
      </c>
      <c r="G6805" s="117" t="s">
        <v>16750</v>
      </c>
      <c r="H6805" s="114" t="s">
        <v>6744</v>
      </c>
      <c r="I6805" s="113">
        <f>'23'!N43</f>
        <v>0</v>
      </c>
    </row>
    <row r="6806" spans="2:9" ht="12.75">
      <c r="B6806" s="114" t="str">
        <f>INDEX(SUM!D:D,MATCH(SUM!$F$3,SUM!B:B,0),0)</f>
        <v>P085</v>
      </c>
      <c r="E6806" s="116">
        <v>2020</v>
      </c>
      <c r="F6806" s="112" t="s">
        <v>12971</v>
      </c>
      <c r="G6806" s="117" t="s">
        <v>16751</v>
      </c>
      <c r="H6806" s="114" t="s">
        <v>6744</v>
      </c>
      <c r="I6806" s="113">
        <f>'23'!N44</f>
        <v>0</v>
      </c>
    </row>
    <row r="6807" spans="2:9" ht="12.75">
      <c r="B6807" s="114" t="str">
        <f>INDEX(SUM!D:D,MATCH(SUM!$F$3,SUM!B:B,0),0)</f>
        <v>P085</v>
      </c>
      <c r="E6807" s="116">
        <v>2020</v>
      </c>
      <c r="F6807" s="112" t="s">
        <v>12972</v>
      </c>
      <c r="G6807" s="117" t="s">
        <v>16752</v>
      </c>
      <c r="H6807" s="114" t="s">
        <v>6744</v>
      </c>
      <c r="I6807" s="113">
        <f>'23'!N45</f>
        <v>0</v>
      </c>
    </row>
    <row r="6808" spans="2:9" ht="12.75">
      <c r="B6808" s="114" t="str">
        <f>INDEX(SUM!D:D,MATCH(SUM!$F$3,SUM!B:B,0),0)</f>
        <v>P085</v>
      </c>
      <c r="E6808" s="116">
        <v>2020</v>
      </c>
      <c r="F6808" s="112" t="s">
        <v>12973</v>
      </c>
      <c r="G6808" s="117" t="s">
        <v>16753</v>
      </c>
      <c r="H6808" s="114" t="s">
        <v>6744</v>
      </c>
      <c r="I6808" s="113">
        <f>'23'!N46</f>
        <v>0</v>
      </c>
    </row>
    <row r="6809" spans="2:9" ht="12.75">
      <c r="B6809" s="114" t="str">
        <f>INDEX(SUM!D:D,MATCH(SUM!$F$3,SUM!B:B,0),0)</f>
        <v>P085</v>
      </c>
      <c r="E6809" s="116">
        <v>2020</v>
      </c>
      <c r="F6809" s="112" t="s">
        <v>12974</v>
      </c>
      <c r="G6809" s="117" t="s">
        <v>16754</v>
      </c>
      <c r="H6809" s="114" t="s">
        <v>6744</v>
      </c>
      <c r="I6809" s="113">
        <f>'23'!N47</f>
        <v>0</v>
      </c>
    </row>
    <row r="6810" spans="2:9" ht="12.75">
      <c r="B6810" s="114" t="str">
        <f>INDEX(SUM!D:D,MATCH(SUM!$F$3,SUM!B:B,0),0)</f>
        <v>P085</v>
      </c>
      <c r="E6810" s="116">
        <v>2020</v>
      </c>
      <c r="F6810" s="112" t="s">
        <v>12975</v>
      </c>
      <c r="G6810" s="117" t="s">
        <v>16755</v>
      </c>
      <c r="H6810" s="114" t="s">
        <v>6744</v>
      </c>
      <c r="I6810" s="113">
        <f>'23'!N48</f>
        <v>0</v>
      </c>
    </row>
    <row r="6811" spans="2:9" ht="12.75">
      <c r="B6811" s="114" t="str">
        <f>INDEX(SUM!D:D,MATCH(SUM!$F$3,SUM!B:B,0),0)</f>
        <v>P085</v>
      </c>
      <c r="E6811" s="116">
        <v>2020</v>
      </c>
      <c r="F6811" s="112" t="s">
        <v>12976</v>
      </c>
      <c r="G6811" s="117" t="s">
        <v>16756</v>
      </c>
      <c r="H6811" s="114" t="s">
        <v>6744</v>
      </c>
      <c r="I6811" s="113">
        <f>'23'!N49</f>
        <v>0</v>
      </c>
    </row>
    <row r="6812" spans="2:9" ht="12.75">
      <c r="B6812" s="114" t="str">
        <f>INDEX(SUM!D:D,MATCH(SUM!$F$3,SUM!B:B,0),0)</f>
        <v>P085</v>
      </c>
      <c r="E6812" s="116">
        <v>2020</v>
      </c>
      <c r="F6812" s="112" t="s">
        <v>12977</v>
      </c>
      <c r="G6812" s="117" t="s">
        <v>16757</v>
      </c>
      <c r="H6812" s="114" t="s">
        <v>6744</v>
      </c>
      <c r="I6812" s="113">
        <f>'23'!N50</f>
        <v>0</v>
      </c>
    </row>
    <row r="6813" spans="2:9" ht="12.75">
      <c r="B6813" s="114" t="str">
        <f>INDEX(SUM!D:D,MATCH(SUM!$F$3,SUM!B:B,0),0)</f>
        <v>P085</v>
      </c>
      <c r="E6813" s="116">
        <v>2020</v>
      </c>
      <c r="F6813" s="112" t="s">
        <v>12978</v>
      </c>
      <c r="G6813" s="117" t="s">
        <v>16758</v>
      </c>
      <c r="H6813" s="114" t="s">
        <v>6744</v>
      </c>
      <c r="I6813" s="113">
        <f>'23'!N51</f>
        <v>0</v>
      </c>
    </row>
    <row r="6814" spans="2:9" ht="12.75">
      <c r="B6814" s="114" t="str">
        <f>INDEX(SUM!D:D,MATCH(SUM!$F$3,SUM!B:B,0),0)</f>
        <v>P085</v>
      </c>
      <c r="E6814" s="116">
        <v>2020</v>
      </c>
      <c r="F6814" s="112" t="s">
        <v>12979</v>
      </c>
      <c r="G6814" s="117" t="s">
        <v>16759</v>
      </c>
      <c r="H6814" s="114" t="s">
        <v>6744</v>
      </c>
      <c r="I6814" s="113">
        <f>'23'!N52</f>
        <v>0</v>
      </c>
    </row>
    <row r="6815" spans="2:9" ht="12.75">
      <c r="B6815" s="114" t="str">
        <f>INDEX(SUM!D:D,MATCH(SUM!$F$3,SUM!B:B,0),0)</f>
        <v>P085</v>
      </c>
      <c r="E6815" s="116">
        <v>2020</v>
      </c>
      <c r="F6815" s="112" t="s">
        <v>12980</v>
      </c>
      <c r="G6815" s="117" t="s">
        <v>16760</v>
      </c>
      <c r="H6815" s="114" t="s">
        <v>6744</v>
      </c>
      <c r="I6815" s="113">
        <f>'23'!N53</f>
        <v>0</v>
      </c>
    </row>
    <row r="6816" spans="2:9" ht="12.75">
      <c r="B6816" s="114" t="str">
        <f>INDEX(SUM!D:D,MATCH(SUM!$F$3,SUM!B:B,0),0)</f>
        <v>P085</v>
      </c>
      <c r="E6816" s="116">
        <v>2020</v>
      </c>
      <c r="F6816" s="112" t="s">
        <v>12981</v>
      </c>
      <c r="G6816" s="117" t="s">
        <v>16761</v>
      </c>
      <c r="H6816" s="114" t="s">
        <v>6744</v>
      </c>
      <c r="I6816" s="113">
        <f>'23'!N54</f>
        <v>0</v>
      </c>
    </row>
    <row r="6817" spans="2:9" ht="12.75">
      <c r="B6817" s="114" t="str">
        <f>INDEX(SUM!D:D,MATCH(SUM!$F$3,SUM!B:B,0),0)</f>
        <v>P085</v>
      </c>
      <c r="E6817" s="116">
        <v>2020</v>
      </c>
      <c r="F6817" s="112" t="s">
        <v>12982</v>
      </c>
      <c r="G6817" s="117" t="s">
        <v>16762</v>
      </c>
      <c r="H6817" s="114" t="s">
        <v>6744</v>
      </c>
      <c r="I6817" s="113">
        <f>'23'!N55</f>
        <v>0</v>
      </c>
    </row>
    <row r="6818" spans="2:9" ht="12.75">
      <c r="B6818" s="114" t="str">
        <f>INDEX(SUM!D:D,MATCH(SUM!$F$3,SUM!B:B,0),0)</f>
        <v>P085</v>
      </c>
      <c r="E6818" s="116">
        <v>2020</v>
      </c>
      <c r="F6818" s="112" t="s">
        <v>12983</v>
      </c>
      <c r="G6818" s="117" t="s">
        <v>16763</v>
      </c>
      <c r="H6818" s="114" t="s">
        <v>6744</v>
      </c>
      <c r="I6818" s="113">
        <f>'23'!N56</f>
        <v>0</v>
      </c>
    </row>
    <row r="6819" spans="2:9" ht="12.75">
      <c r="B6819" s="114" t="str">
        <f>INDEX(SUM!D:D,MATCH(SUM!$F$3,SUM!B:B,0),0)</f>
        <v>P085</v>
      </c>
      <c r="E6819" s="116">
        <v>2020</v>
      </c>
      <c r="F6819" s="112" t="s">
        <v>12984</v>
      </c>
      <c r="G6819" s="117" t="s">
        <v>16764</v>
      </c>
      <c r="H6819" s="114" t="s">
        <v>6744</v>
      </c>
      <c r="I6819" s="113">
        <f>'23'!N57</f>
        <v>0</v>
      </c>
    </row>
    <row r="6820" spans="2:9" ht="12.75">
      <c r="B6820" s="114" t="str">
        <f>INDEX(SUM!D:D,MATCH(SUM!$F$3,SUM!B:B,0),0)</f>
        <v>P085</v>
      </c>
      <c r="E6820" s="116">
        <v>2020</v>
      </c>
      <c r="F6820" s="112" t="s">
        <v>12985</v>
      </c>
      <c r="G6820" s="117" t="s">
        <v>16765</v>
      </c>
      <c r="H6820" s="114" t="s">
        <v>6744</v>
      </c>
      <c r="I6820" s="113">
        <f>'23'!N58</f>
        <v>0</v>
      </c>
    </row>
    <row r="6821" spans="2:9" ht="12.75">
      <c r="B6821" s="114" t="str">
        <f>INDEX(SUM!D:D,MATCH(SUM!$F$3,SUM!B:B,0),0)</f>
        <v>P085</v>
      </c>
      <c r="E6821" s="116">
        <v>2020</v>
      </c>
      <c r="F6821" s="112" t="s">
        <v>12986</v>
      </c>
      <c r="G6821" s="117" t="s">
        <v>16766</v>
      </c>
      <c r="H6821" s="114" t="s">
        <v>6744</v>
      </c>
      <c r="I6821" s="113">
        <f>'23'!N59</f>
        <v>0</v>
      </c>
    </row>
    <row r="6822" spans="2:9" ht="12.75">
      <c r="B6822" s="114" t="str">
        <f>INDEX(SUM!D:D,MATCH(SUM!$F$3,SUM!B:B,0),0)</f>
        <v>P085</v>
      </c>
      <c r="E6822" s="116">
        <v>2020</v>
      </c>
      <c r="F6822" s="112" t="s">
        <v>12987</v>
      </c>
      <c r="G6822" s="117" t="s">
        <v>16767</v>
      </c>
      <c r="H6822" s="114" t="s">
        <v>6744</v>
      </c>
      <c r="I6822" s="113">
        <f>'23'!N60</f>
        <v>0</v>
      </c>
    </row>
    <row r="6823" spans="2:9" ht="12.75">
      <c r="B6823" s="114" t="str">
        <f>INDEX(SUM!D:D,MATCH(SUM!$F$3,SUM!B:B,0),0)</f>
        <v>P085</v>
      </c>
      <c r="E6823" s="116">
        <v>2020</v>
      </c>
      <c r="F6823" s="112" t="s">
        <v>12988</v>
      </c>
      <c r="G6823" s="117" t="s">
        <v>16768</v>
      </c>
      <c r="H6823" s="114" t="s">
        <v>6744</v>
      </c>
      <c r="I6823" s="113">
        <f>'23'!N61</f>
        <v>0</v>
      </c>
    </row>
    <row r="6824" spans="2:9" ht="12.75">
      <c r="B6824" s="114" t="str">
        <f>INDEX(SUM!D:D,MATCH(SUM!$F$3,SUM!B:B,0),0)</f>
        <v>P085</v>
      </c>
      <c r="E6824" s="116">
        <v>2020</v>
      </c>
      <c r="F6824" s="112" t="s">
        <v>12989</v>
      </c>
      <c r="G6824" s="117" t="s">
        <v>16769</v>
      </c>
      <c r="H6824" s="114" t="s">
        <v>6744</v>
      </c>
      <c r="I6824" s="113">
        <f>'23'!N62</f>
        <v>0</v>
      </c>
    </row>
    <row r="6825" spans="2:9" ht="12.75">
      <c r="B6825" s="114" t="str">
        <f>INDEX(SUM!D:D,MATCH(SUM!$F$3,SUM!B:B,0),0)</f>
        <v>P085</v>
      </c>
      <c r="E6825" s="116">
        <v>2020</v>
      </c>
      <c r="F6825" s="112" t="s">
        <v>12990</v>
      </c>
      <c r="G6825" s="117" t="s">
        <v>16770</v>
      </c>
      <c r="H6825" s="114" t="s">
        <v>6744</v>
      </c>
      <c r="I6825" s="113">
        <f>'23'!N63</f>
        <v>0</v>
      </c>
    </row>
    <row r="6826" spans="2:9" ht="12.75">
      <c r="B6826" s="114" t="str">
        <f>INDEX(SUM!D:D,MATCH(SUM!$F$3,SUM!B:B,0),0)</f>
        <v>P085</v>
      </c>
      <c r="E6826" s="116">
        <v>2020</v>
      </c>
      <c r="F6826" s="112" t="s">
        <v>12991</v>
      </c>
      <c r="G6826" s="117" t="s">
        <v>16771</v>
      </c>
      <c r="H6826" s="114" t="s">
        <v>6744</v>
      </c>
      <c r="I6826" s="113">
        <f>'23'!N64</f>
        <v>0</v>
      </c>
    </row>
    <row r="6827" spans="2:9" ht="12.75">
      <c r="B6827" s="114" t="str">
        <f>INDEX(SUM!D:D,MATCH(SUM!$F$3,SUM!B:B,0),0)</f>
        <v>P085</v>
      </c>
      <c r="E6827" s="116">
        <v>2020</v>
      </c>
      <c r="F6827" s="112" t="s">
        <v>12992</v>
      </c>
      <c r="G6827" s="117" t="s">
        <v>16772</v>
      </c>
      <c r="H6827" s="114" t="s">
        <v>6744</v>
      </c>
      <c r="I6827" s="113">
        <f>'23'!N65</f>
        <v>0</v>
      </c>
    </row>
    <row r="6828" spans="2:9" ht="12.75">
      <c r="B6828" s="114" t="str">
        <f>INDEX(SUM!D:D,MATCH(SUM!$F$3,SUM!B:B,0),0)</f>
        <v>P085</v>
      </c>
      <c r="E6828" s="116">
        <v>2020</v>
      </c>
      <c r="F6828" s="112" t="s">
        <v>12993</v>
      </c>
      <c r="G6828" s="117" t="s">
        <v>16773</v>
      </c>
      <c r="H6828" s="114" t="s">
        <v>6744</v>
      </c>
      <c r="I6828" s="113">
        <f>'23'!N66</f>
        <v>0</v>
      </c>
    </row>
    <row r="6829" spans="2:9" ht="12.75">
      <c r="B6829" s="114" t="str">
        <f>INDEX(SUM!D:D,MATCH(SUM!$F$3,SUM!B:B,0),0)</f>
        <v>P085</v>
      </c>
      <c r="E6829" s="116">
        <v>2020</v>
      </c>
      <c r="F6829" s="112" t="s">
        <v>12994</v>
      </c>
      <c r="G6829" s="117" t="s">
        <v>16774</v>
      </c>
      <c r="H6829" s="114" t="s">
        <v>6744</v>
      </c>
      <c r="I6829" s="113">
        <f>'23'!N67</f>
        <v>0</v>
      </c>
    </row>
    <row r="6830" spans="2:9" ht="12.75">
      <c r="B6830" s="114" t="str">
        <f>INDEX(SUM!D:D,MATCH(SUM!$F$3,SUM!B:B,0),0)</f>
        <v>P085</v>
      </c>
      <c r="E6830" s="116">
        <v>2020</v>
      </c>
      <c r="F6830" s="112" t="s">
        <v>12995</v>
      </c>
      <c r="G6830" s="117" t="s">
        <v>16775</v>
      </c>
      <c r="H6830" s="114" t="s">
        <v>6744</v>
      </c>
      <c r="I6830" s="113">
        <f>'23'!N68</f>
        <v>0</v>
      </c>
    </row>
    <row r="6831" spans="2:9" ht="12.75">
      <c r="B6831" s="114" t="str">
        <f>INDEX(SUM!D:D,MATCH(SUM!$F$3,SUM!B:B,0),0)</f>
        <v>P085</v>
      </c>
      <c r="E6831" s="116">
        <v>2020</v>
      </c>
      <c r="F6831" s="112" t="s">
        <v>12996</v>
      </c>
      <c r="G6831" s="117" t="s">
        <v>16776</v>
      </c>
      <c r="H6831" s="114" t="s">
        <v>6744</v>
      </c>
      <c r="I6831" s="113">
        <f>'23'!N69</f>
        <v>0</v>
      </c>
    </row>
    <row r="6832" spans="2:9" ht="12.75">
      <c r="B6832" s="114" t="str">
        <f>INDEX(SUM!D:D,MATCH(SUM!$F$3,SUM!B:B,0),0)</f>
        <v>P085</v>
      </c>
      <c r="E6832" s="116">
        <v>2020</v>
      </c>
      <c r="F6832" s="112" t="s">
        <v>12997</v>
      </c>
      <c r="G6832" s="117" t="s">
        <v>16777</v>
      </c>
      <c r="H6832" s="114" t="s">
        <v>6744</v>
      </c>
      <c r="I6832" s="113">
        <f>'23'!N70</f>
        <v>0</v>
      </c>
    </row>
    <row r="6833" spans="2:9" ht="12.75">
      <c r="B6833" s="114" t="str">
        <f>INDEX(SUM!D:D,MATCH(SUM!$F$3,SUM!B:B,0),0)</f>
        <v>P085</v>
      </c>
      <c r="E6833" s="116">
        <v>2020</v>
      </c>
      <c r="F6833" s="112" t="s">
        <v>12998</v>
      </c>
      <c r="G6833" s="117" t="s">
        <v>16778</v>
      </c>
      <c r="H6833" s="114" t="s">
        <v>6744</v>
      </c>
      <c r="I6833" s="113">
        <f>'23'!N71</f>
        <v>0</v>
      </c>
    </row>
    <row r="6834" spans="2:9" ht="12.75">
      <c r="B6834" s="114" t="str">
        <f>INDEX(SUM!D:D,MATCH(SUM!$F$3,SUM!B:B,0),0)</f>
        <v>P085</v>
      </c>
      <c r="E6834" s="116">
        <v>2020</v>
      </c>
      <c r="F6834" s="112" t="s">
        <v>12999</v>
      </c>
      <c r="G6834" s="117" t="s">
        <v>16779</v>
      </c>
      <c r="H6834" s="114" t="s">
        <v>6744</v>
      </c>
      <c r="I6834" s="113">
        <f>'23'!N72</f>
        <v>0</v>
      </c>
    </row>
    <row r="6835" spans="2:9" ht="12.75">
      <c r="B6835" s="114" t="str">
        <f>INDEX(SUM!D:D,MATCH(SUM!$F$3,SUM!B:B,0),0)</f>
        <v>P085</v>
      </c>
      <c r="E6835" s="116">
        <v>2020</v>
      </c>
      <c r="F6835" s="112" t="s">
        <v>13000</v>
      </c>
      <c r="G6835" s="117" t="s">
        <v>16780</v>
      </c>
      <c r="H6835" s="114" t="s">
        <v>6744</v>
      </c>
      <c r="I6835" s="113">
        <f>'23'!N73</f>
        <v>0</v>
      </c>
    </row>
    <row r="6836" spans="2:9" ht="12.75">
      <c r="B6836" s="114" t="str">
        <f>INDEX(SUM!D:D,MATCH(SUM!$F$3,SUM!B:B,0),0)</f>
        <v>P085</v>
      </c>
      <c r="E6836" s="116">
        <v>2020</v>
      </c>
      <c r="F6836" s="112" t="s">
        <v>13001</v>
      </c>
      <c r="G6836" s="117" t="s">
        <v>16781</v>
      </c>
      <c r="H6836" s="114" t="s">
        <v>6744</v>
      </c>
      <c r="I6836" s="113">
        <f>'23'!N74</f>
        <v>0</v>
      </c>
    </row>
    <row r="6837" spans="2:9" ht="12.75">
      <c r="B6837" s="114" t="str">
        <f>INDEX(SUM!D:D,MATCH(SUM!$F$3,SUM!B:B,0),0)</f>
        <v>P085</v>
      </c>
      <c r="E6837" s="116">
        <v>2020</v>
      </c>
      <c r="F6837" s="112" t="s">
        <v>13002</v>
      </c>
      <c r="G6837" s="117" t="s">
        <v>16782</v>
      </c>
      <c r="H6837" s="114" t="s">
        <v>6744</v>
      </c>
      <c r="I6837" s="113">
        <f>'23'!N75</f>
        <v>0</v>
      </c>
    </row>
    <row r="6838" spans="2:9" ht="12.75">
      <c r="B6838" s="114" t="str">
        <f>INDEX(SUM!D:D,MATCH(SUM!$F$3,SUM!B:B,0),0)</f>
        <v>P085</v>
      </c>
      <c r="E6838" s="116">
        <v>2020</v>
      </c>
      <c r="F6838" s="112" t="s">
        <v>13003</v>
      </c>
      <c r="G6838" s="117" t="s">
        <v>16783</v>
      </c>
      <c r="H6838" s="114" t="s">
        <v>6744</v>
      </c>
      <c r="I6838" s="113">
        <f>'23'!N76</f>
        <v>0</v>
      </c>
    </row>
    <row r="6839" spans="2:9" ht="12.75">
      <c r="B6839" s="114" t="str">
        <f>INDEX(SUM!D:D,MATCH(SUM!$F$3,SUM!B:B,0),0)</f>
        <v>P085</v>
      </c>
      <c r="E6839" s="116">
        <v>2020</v>
      </c>
      <c r="F6839" s="112" t="s">
        <v>13004</v>
      </c>
      <c r="G6839" s="117" t="s">
        <v>16784</v>
      </c>
      <c r="H6839" s="114" t="s">
        <v>6744</v>
      </c>
      <c r="I6839" s="113">
        <f>'23'!N77</f>
        <v>0</v>
      </c>
    </row>
    <row r="6840" spans="2:9" ht="12.75">
      <c r="B6840" s="114" t="str">
        <f>INDEX(SUM!D:D,MATCH(SUM!$F$3,SUM!B:B,0),0)</f>
        <v>P085</v>
      </c>
      <c r="E6840" s="116">
        <v>2020</v>
      </c>
      <c r="F6840" s="112" t="s">
        <v>13005</v>
      </c>
      <c r="G6840" s="117" t="s">
        <v>16785</v>
      </c>
      <c r="H6840" s="114" t="s">
        <v>6744</v>
      </c>
      <c r="I6840" s="113">
        <f>'23'!N78</f>
        <v>0</v>
      </c>
    </row>
    <row r="6841" spans="2:9" ht="12.75">
      <c r="B6841" s="114" t="str">
        <f>INDEX(SUM!D:D,MATCH(SUM!$F$3,SUM!B:B,0),0)</f>
        <v>P085</v>
      </c>
      <c r="E6841" s="116">
        <v>2020</v>
      </c>
      <c r="F6841" s="112" t="s">
        <v>13006</v>
      </c>
      <c r="G6841" s="117" t="s">
        <v>16786</v>
      </c>
      <c r="H6841" s="114" t="s">
        <v>6744</v>
      </c>
      <c r="I6841" s="113">
        <f>'23'!N79</f>
        <v>0</v>
      </c>
    </row>
    <row r="6842" spans="2:9" ht="12.75">
      <c r="B6842" s="114" t="str">
        <f>INDEX(SUM!D:D,MATCH(SUM!$F$3,SUM!B:B,0),0)</f>
        <v>P085</v>
      </c>
      <c r="E6842" s="116">
        <v>2020</v>
      </c>
      <c r="F6842" s="112" t="s">
        <v>13007</v>
      </c>
      <c r="G6842" s="117" t="s">
        <v>16787</v>
      </c>
      <c r="H6842" s="114" t="s">
        <v>6744</v>
      </c>
      <c r="I6842" s="113">
        <f>'23'!N80</f>
        <v>0</v>
      </c>
    </row>
    <row r="6843" spans="2:9" ht="12.75">
      <c r="B6843" s="114" t="str">
        <f>INDEX(SUM!D:D,MATCH(SUM!$F$3,SUM!B:B,0),0)</f>
        <v>P085</v>
      </c>
      <c r="E6843" s="116">
        <v>2020</v>
      </c>
      <c r="F6843" s="112" t="s">
        <v>13008</v>
      </c>
      <c r="G6843" s="117" t="s">
        <v>16788</v>
      </c>
      <c r="H6843" s="114" t="s">
        <v>6744</v>
      </c>
      <c r="I6843" s="113">
        <f>'23'!N81</f>
        <v>0</v>
      </c>
    </row>
    <row r="6844" spans="2:9" ht="12.75">
      <c r="B6844" s="114" t="str">
        <f>INDEX(SUM!D:D,MATCH(SUM!$F$3,SUM!B:B,0),0)</f>
        <v>P085</v>
      </c>
      <c r="E6844" s="116">
        <v>2020</v>
      </c>
      <c r="F6844" s="112" t="s">
        <v>13009</v>
      </c>
      <c r="G6844" s="117" t="s">
        <v>16789</v>
      </c>
      <c r="H6844" s="114" t="s">
        <v>6744</v>
      </c>
      <c r="I6844" s="113">
        <f>'23'!N82</f>
        <v>0</v>
      </c>
    </row>
    <row r="6845" spans="2:9" ht="12.75">
      <c r="B6845" s="114" t="str">
        <f>INDEX(SUM!D:D,MATCH(SUM!$F$3,SUM!B:B,0),0)</f>
        <v>P085</v>
      </c>
      <c r="E6845" s="116">
        <v>2020</v>
      </c>
      <c r="F6845" s="112" t="s">
        <v>13010</v>
      </c>
      <c r="G6845" s="117" t="s">
        <v>16790</v>
      </c>
      <c r="H6845" s="114" t="s">
        <v>6744</v>
      </c>
      <c r="I6845" s="113">
        <f>'23'!N83</f>
        <v>0</v>
      </c>
    </row>
    <row r="6846" spans="2:9" ht="12.75">
      <c r="B6846" s="114" t="str">
        <f>INDEX(SUM!D:D,MATCH(SUM!$F$3,SUM!B:B,0),0)</f>
        <v>P085</v>
      </c>
      <c r="E6846" s="116">
        <v>2020</v>
      </c>
      <c r="F6846" s="112" t="s">
        <v>13011</v>
      </c>
      <c r="G6846" s="117" t="s">
        <v>16791</v>
      </c>
      <c r="H6846" s="114" t="s">
        <v>6744</v>
      </c>
      <c r="I6846" s="113">
        <f>'23'!N84</f>
        <v>0</v>
      </c>
    </row>
    <row r="6847" spans="2:9" ht="12.75">
      <c r="B6847" s="114" t="str">
        <f>INDEX(SUM!D:D,MATCH(SUM!$F$3,SUM!B:B,0),0)</f>
        <v>P085</v>
      </c>
      <c r="E6847" s="116">
        <v>2020</v>
      </c>
      <c r="F6847" s="112" t="s">
        <v>13012</v>
      </c>
      <c r="G6847" s="117" t="s">
        <v>16792</v>
      </c>
      <c r="H6847" s="114" t="s">
        <v>6744</v>
      </c>
      <c r="I6847" s="113">
        <f>'23'!N85</f>
        <v>0</v>
      </c>
    </row>
    <row r="6848" spans="2:9" ht="12.75">
      <c r="B6848" s="114" t="str">
        <f>INDEX(SUM!D:D,MATCH(SUM!$F$3,SUM!B:B,0),0)</f>
        <v>P085</v>
      </c>
      <c r="E6848" s="116">
        <v>2020</v>
      </c>
      <c r="F6848" s="112" t="s">
        <v>13013</v>
      </c>
      <c r="G6848" s="117" t="s">
        <v>16793</v>
      </c>
      <c r="H6848" s="114" t="s">
        <v>6744</v>
      </c>
      <c r="I6848" s="113">
        <f>'23'!N86</f>
        <v>0</v>
      </c>
    </row>
    <row r="6849" spans="2:9" ht="12.75">
      <c r="B6849" s="114" t="str">
        <f>INDEX(SUM!D:D,MATCH(SUM!$F$3,SUM!B:B,0),0)</f>
        <v>P085</v>
      </c>
      <c r="E6849" s="116">
        <v>2020</v>
      </c>
      <c r="F6849" s="112" t="s">
        <v>13014</v>
      </c>
      <c r="G6849" s="117" t="s">
        <v>16794</v>
      </c>
      <c r="H6849" s="114" t="s">
        <v>6744</v>
      </c>
      <c r="I6849" s="113">
        <f>'23'!N87</f>
        <v>0</v>
      </c>
    </row>
    <row r="6850" spans="2:9" ht="12.75">
      <c r="B6850" s="114" t="str">
        <f>INDEX(SUM!D:D,MATCH(SUM!$F$3,SUM!B:B,0),0)</f>
        <v>P085</v>
      </c>
      <c r="E6850" s="116">
        <v>2020</v>
      </c>
      <c r="F6850" s="112" t="s">
        <v>13015</v>
      </c>
      <c r="G6850" s="117" t="s">
        <v>16795</v>
      </c>
      <c r="H6850" s="114" t="s">
        <v>6744</v>
      </c>
      <c r="I6850" s="113">
        <f>'23'!N88</f>
        <v>0</v>
      </c>
    </row>
    <row r="6851" spans="2:9" ht="12.75">
      <c r="B6851" s="114" t="str">
        <f>INDEX(SUM!D:D,MATCH(SUM!$F$3,SUM!B:B,0),0)</f>
        <v>P085</v>
      </c>
      <c r="E6851" s="116">
        <v>2020</v>
      </c>
      <c r="F6851" s="112" t="s">
        <v>13016</v>
      </c>
      <c r="G6851" s="117" t="s">
        <v>16796</v>
      </c>
      <c r="H6851" s="114" t="s">
        <v>6744</v>
      </c>
      <c r="I6851" s="113">
        <f>'23'!N89</f>
        <v>0</v>
      </c>
    </row>
    <row r="6852" spans="2:9" ht="12.75">
      <c r="B6852" s="114" t="str">
        <f>INDEX(SUM!D:D,MATCH(SUM!$F$3,SUM!B:B,0),0)</f>
        <v>P085</v>
      </c>
      <c r="E6852" s="116">
        <v>2020</v>
      </c>
      <c r="F6852" s="112" t="s">
        <v>13017</v>
      </c>
      <c r="G6852" s="117" t="s">
        <v>16797</v>
      </c>
      <c r="H6852" s="114" t="s">
        <v>6744</v>
      </c>
      <c r="I6852" s="113">
        <f>'23'!N90</f>
        <v>0</v>
      </c>
    </row>
    <row r="6853" spans="2:9" ht="12.75">
      <c r="B6853" s="114" t="str">
        <f>INDEX(SUM!D:D,MATCH(SUM!$F$3,SUM!B:B,0),0)</f>
        <v>P085</v>
      </c>
      <c r="E6853" s="116">
        <v>2020</v>
      </c>
      <c r="F6853" s="112" t="s">
        <v>13018</v>
      </c>
      <c r="G6853" s="117" t="s">
        <v>16798</v>
      </c>
      <c r="H6853" s="114" t="s">
        <v>6744</v>
      </c>
      <c r="I6853" s="113">
        <f>'23'!N91</f>
        <v>0</v>
      </c>
    </row>
    <row r="6854" spans="2:9" ht="12.75">
      <c r="B6854" s="114" t="str">
        <f>INDEX(SUM!D:D,MATCH(SUM!$F$3,SUM!B:B,0),0)</f>
        <v>P085</v>
      </c>
      <c r="E6854" s="116">
        <v>2020</v>
      </c>
      <c r="F6854" s="112" t="s">
        <v>13019</v>
      </c>
      <c r="G6854" s="117" t="s">
        <v>16799</v>
      </c>
      <c r="H6854" s="114" t="s">
        <v>6744</v>
      </c>
      <c r="I6854" s="113">
        <f>'23'!N92</f>
        <v>0</v>
      </c>
    </row>
    <row r="6855" spans="2:9" ht="12.75">
      <c r="B6855" s="114" t="str">
        <f>INDEX(SUM!D:D,MATCH(SUM!$F$3,SUM!B:B,0),0)</f>
        <v>P085</v>
      </c>
      <c r="E6855" s="116">
        <v>2020</v>
      </c>
      <c r="F6855" s="112" t="s">
        <v>13020</v>
      </c>
      <c r="G6855" s="117" t="s">
        <v>16800</v>
      </c>
      <c r="H6855" s="114" t="s">
        <v>6744</v>
      </c>
      <c r="I6855" s="113">
        <f>'23'!N93</f>
        <v>0</v>
      </c>
    </row>
    <row r="6856" spans="2:9" ht="12.75">
      <c r="B6856" s="114" t="str">
        <f>INDEX(SUM!D:D,MATCH(SUM!$F$3,SUM!B:B,0),0)</f>
        <v>P085</v>
      </c>
      <c r="E6856" s="116">
        <v>2020</v>
      </c>
      <c r="F6856" s="112" t="s">
        <v>13021</v>
      </c>
      <c r="G6856" s="117" t="s">
        <v>16801</v>
      </c>
      <c r="H6856" s="114" t="s">
        <v>6744</v>
      </c>
      <c r="I6856" s="113">
        <f>'23'!N94</f>
        <v>0</v>
      </c>
    </row>
    <row r="6857" spans="2:9" ht="12.75">
      <c r="B6857" s="114" t="str">
        <f>INDEX(SUM!D:D,MATCH(SUM!$F$3,SUM!B:B,0),0)</f>
        <v>P085</v>
      </c>
      <c r="E6857" s="116">
        <v>2020</v>
      </c>
      <c r="F6857" s="112" t="s">
        <v>13022</v>
      </c>
      <c r="G6857" s="117" t="s">
        <v>16802</v>
      </c>
      <c r="H6857" s="114" t="s">
        <v>6744</v>
      </c>
      <c r="I6857" s="113">
        <f>'23'!N95</f>
        <v>0</v>
      </c>
    </row>
    <row r="6858" spans="2:9" ht="12.75">
      <c r="B6858" s="114" t="str">
        <f>INDEX(SUM!D:D,MATCH(SUM!$F$3,SUM!B:B,0),0)</f>
        <v>P085</v>
      </c>
      <c r="E6858" s="116">
        <v>2020</v>
      </c>
      <c r="F6858" s="112" t="s">
        <v>13023</v>
      </c>
      <c r="G6858" s="117" t="s">
        <v>16803</v>
      </c>
      <c r="H6858" s="114" t="s">
        <v>6744</v>
      </c>
      <c r="I6858" s="113">
        <f>'23'!N96</f>
        <v>0</v>
      </c>
    </row>
    <row r="6859" spans="2:9" ht="12.75">
      <c r="B6859" s="114" t="str">
        <f>INDEX(SUM!D:D,MATCH(SUM!$F$3,SUM!B:B,0),0)</f>
        <v>P085</v>
      </c>
      <c r="E6859" s="116">
        <v>2020</v>
      </c>
      <c r="F6859" s="112" t="s">
        <v>13024</v>
      </c>
      <c r="G6859" s="117" t="s">
        <v>16804</v>
      </c>
      <c r="H6859" s="114" t="s">
        <v>6744</v>
      </c>
      <c r="I6859" s="113">
        <f>'23'!N97</f>
        <v>0</v>
      </c>
    </row>
    <row r="6860" spans="2:9" ht="12.75">
      <c r="B6860" s="114" t="str">
        <f>INDEX(SUM!D:D,MATCH(SUM!$F$3,SUM!B:B,0),0)</f>
        <v>P085</v>
      </c>
      <c r="E6860" s="116">
        <v>2020</v>
      </c>
      <c r="F6860" s="112" t="s">
        <v>13025</v>
      </c>
      <c r="G6860" s="117" t="s">
        <v>16805</v>
      </c>
      <c r="H6860" s="114" t="s">
        <v>6744</v>
      </c>
      <c r="I6860" s="113">
        <f>'23'!N98</f>
        <v>0</v>
      </c>
    </row>
    <row r="6861" spans="2:9" ht="12.75">
      <c r="B6861" s="114" t="str">
        <f>INDEX(SUM!D:D,MATCH(SUM!$F$3,SUM!B:B,0),0)</f>
        <v>P085</v>
      </c>
      <c r="E6861" s="116">
        <v>2020</v>
      </c>
      <c r="F6861" s="112" t="s">
        <v>13026</v>
      </c>
      <c r="G6861" s="117" t="s">
        <v>16806</v>
      </c>
      <c r="H6861" s="114" t="s">
        <v>6744</v>
      </c>
      <c r="I6861" s="113">
        <f>'23'!N99</f>
        <v>0</v>
      </c>
    </row>
    <row r="6862" spans="2:9" ht="12.75">
      <c r="B6862" s="114" t="str">
        <f>INDEX(SUM!D:D,MATCH(SUM!$F$3,SUM!B:B,0),0)</f>
        <v>P085</v>
      </c>
      <c r="E6862" s="116">
        <v>2020</v>
      </c>
      <c r="F6862" s="112" t="s">
        <v>13027</v>
      </c>
      <c r="G6862" s="117" t="s">
        <v>16807</v>
      </c>
      <c r="H6862" s="114" t="s">
        <v>6744</v>
      </c>
      <c r="I6862" s="113">
        <f>'23'!N100</f>
        <v>0</v>
      </c>
    </row>
    <row r="6863" spans="2:9" ht="12.75">
      <c r="B6863" s="114" t="str">
        <f>INDEX(SUM!D:D,MATCH(SUM!$F$3,SUM!B:B,0),0)</f>
        <v>P085</v>
      </c>
      <c r="E6863" s="116">
        <v>2020</v>
      </c>
      <c r="F6863" s="112" t="s">
        <v>13028</v>
      </c>
      <c r="G6863" s="117" t="s">
        <v>16808</v>
      </c>
      <c r="H6863" s="114" t="s">
        <v>6745</v>
      </c>
      <c r="I6863" s="113">
        <f>'23'!O11</f>
        <v>0</v>
      </c>
    </row>
    <row r="6864" spans="2:9" ht="12.75">
      <c r="B6864" s="114" t="str">
        <f>INDEX(SUM!D:D,MATCH(SUM!$F$3,SUM!B:B,0),0)</f>
        <v>P085</v>
      </c>
      <c r="E6864" s="116">
        <v>2020</v>
      </c>
      <c r="F6864" s="112" t="s">
        <v>13029</v>
      </c>
      <c r="G6864" s="117" t="s">
        <v>16809</v>
      </c>
      <c r="H6864" s="114" t="s">
        <v>6745</v>
      </c>
      <c r="I6864" s="113">
        <f>'23'!O12</f>
        <v>0</v>
      </c>
    </row>
    <row r="6865" spans="2:9" ht="12.75">
      <c r="B6865" s="114" t="str">
        <f>INDEX(SUM!D:D,MATCH(SUM!$F$3,SUM!B:B,0),0)</f>
        <v>P085</v>
      </c>
      <c r="E6865" s="116">
        <v>2020</v>
      </c>
      <c r="F6865" s="112" t="s">
        <v>13030</v>
      </c>
      <c r="G6865" s="117" t="s">
        <v>16810</v>
      </c>
      <c r="H6865" s="114" t="s">
        <v>6745</v>
      </c>
      <c r="I6865" s="113">
        <f>'23'!O13</f>
        <v>0</v>
      </c>
    </row>
    <row r="6866" spans="2:9" ht="12.75">
      <c r="B6866" s="114" t="str">
        <f>INDEX(SUM!D:D,MATCH(SUM!$F$3,SUM!B:B,0),0)</f>
        <v>P085</v>
      </c>
      <c r="E6866" s="116">
        <v>2020</v>
      </c>
      <c r="F6866" s="112" t="s">
        <v>13031</v>
      </c>
      <c r="G6866" s="117" t="s">
        <v>16811</v>
      </c>
      <c r="H6866" s="114" t="s">
        <v>6745</v>
      </c>
      <c r="I6866" s="113">
        <f>'23'!O14</f>
        <v>1</v>
      </c>
    </row>
    <row r="6867" spans="2:9" ht="12.75">
      <c r="B6867" s="114" t="str">
        <f>INDEX(SUM!D:D,MATCH(SUM!$F$3,SUM!B:B,0),0)</f>
        <v>P085</v>
      </c>
      <c r="E6867" s="116">
        <v>2020</v>
      </c>
      <c r="F6867" s="112" t="s">
        <v>13032</v>
      </c>
      <c r="G6867" s="117" t="s">
        <v>16812</v>
      </c>
      <c r="H6867" s="114" t="s">
        <v>6745</v>
      </c>
      <c r="I6867" s="113">
        <f>'23'!O15</f>
        <v>0</v>
      </c>
    </row>
    <row r="6868" spans="2:9" ht="12.75">
      <c r="B6868" s="114" t="str">
        <f>INDEX(SUM!D:D,MATCH(SUM!$F$3,SUM!B:B,0),0)</f>
        <v>P085</v>
      </c>
      <c r="E6868" s="116">
        <v>2020</v>
      </c>
      <c r="F6868" s="112" t="s">
        <v>13033</v>
      </c>
      <c r="G6868" s="117" t="s">
        <v>16813</v>
      </c>
      <c r="H6868" s="114" t="s">
        <v>6745</v>
      </c>
      <c r="I6868" s="113">
        <f>'23'!O16</f>
        <v>0</v>
      </c>
    </row>
    <row r="6869" spans="2:9" ht="12.75">
      <c r="B6869" s="114" t="str">
        <f>INDEX(SUM!D:D,MATCH(SUM!$F$3,SUM!B:B,0),0)</f>
        <v>P085</v>
      </c>
      <c r="E6869" s="116">
        <v>2020</v>
      </c>
      <c r="F6869" s="112" t="s">
        <v>13034</v>
      </c>
      <c r="G6869" s="117" t="s">
        <v>16814</v>
      </c>
      <c r="H6869" s="114" t="s">
        <v>6745</v>
      </c>
      <c r="I6869" s="113">
        <f>'23'!O17</f>
        <v>0</v>
      </c>
    </row>
    <row r="6870" spans="2:9" ht="12.75">
      <c r="B6870" s="114" t="str">
        <f>INDEX(SUM!D:D,MATCH(SUM!$F$3,SUM!B:B,0),0)</f>
        <v>P085</v>
      </c>
      <c r="E6870" s="116">
        <v>2020</v>
      </c>
      <c r="F6870" s="112" t="s">
        <v>13035</v>
      </c>
      <c r="G6870" s="117" t="s">
        <v>16815</v>
      </c>
      <c r="H6870" s="114" t="s">
        <v>6745</v>
      </c>
      <c r="I6870" s="113">
        <f>'23'!O18</f>
        <v>0</v>
      </c>
    </row>
    <row r="6871" spans="2:9" ht="12.75">
      <c r="B6871" s="114" t="str">
        <f>INDEX(SUM!D:D,MATCH(SUM!$F$3,SUM!B:B,0),0)</f>
        <v>P085</v>
      </c>
      <c r="E6871" s="116">
        <v>2020</v>
      </c>
      <c r="F6871" s="112" t="s">
        <v>13036</v>
      </c>
      <c r="G6871" s="117" t="s">
        <v>16816</v>
      </c>
      <c r="H6871" s="114" t="s">
        <v>6745</v>
      </c>
      <c r="I6871" s="113">
        <f>'23'!O19</f>
        <v>0</v>
      </c>
    </row>
    <row r="6872" spans="2:9" ht="12.75">
      <c r="B6872" s="114" t="str">
        <f>INDEX(SUM!D:D,MATCH(SUM!$F$3,SUM!B:B,0),0)</f>
        <v>P085</v>
      </c>
      <c r="E6872" s="116">
        <v>2020</v>
      </c>
      <c r="F6872" s="112" t="s">
        <v>13037</v>
      </c>
      <c r="G6872" s="117" t="s">
        <v>16817</v>
      </c>
      <c r="H6872" s="114" t="s">
        <v>6745</v>
      </c>
      <c r="I6872" s="113">
        <f>'23'!O20</f>
        <v>0</v>
      </c>
    </row>
    <row r="6873" spans="2:9" ht="12.75">
      <c r="B6873" s="114" t="str">
        <f>INDEX(SUM!D:D,MATCH(SUM!$F$3,SUM!B:B,0),0)</f>
        <v>P085</v>
      </c>
      <c r="E6873" s="116">
        <v>2020</v>
      </c>
      <c r="F6873" s="112" t="s">
        <v>13038</v>
      </c>
      <c r="G6873" s="117" t="s">
        <v>16818</v>
      </c>
      <c r="H6873" s="114" t="s">
        <v>6745</v>
      </c>
      <c r="I6873" s="113">
        <f>'23'!O21</f>
        <v>0</v>
      </c>
    </row>
    <row r="6874" spans="2:9" ht="12.75">
      <c r="B6874" s="114" t="str">
        <f>INDEX(SUM!D:D,MATCH(SUM!$F$3,SUM!B:B,0),0)</f>
        <v>P085</v>
      </c>
      <c r="E6874" s="116">
        <v>2020</v>
      </c>
      <c r="F6874" s="112" t="s">
        <v>13039</v>
      </c>
      <c r="G6874" s="117" t="s">
        <v>16819</v>
      </c>
      <c r="H6874" s="114" t="s">
        <v>6745</v>
      </c>
      <c r="I6874" s="113">
        <f>'23'!O22</f>
        <v>0</v>
      </c>
    </row>
    <row r="6875" spans="2:9" ht="12.75">
      <c r="B6875" s="114" t="str">
        <f>INDEX(SUM!D:D,MATCH(SUM!$F$3,SUM!B:B,0),0)</f>
        <v>P085</v>
      </c>
      <c r="E6875" s="116">
        <v>2020</v>
      </c>
      <c r="F6875" s="112" t="s">
        <v>13040</v>
      </c>
      <c r="G6875" s="117" t="s">
        <v>16820</v>
      </c>
      <c r="H6875" s="114" t="s">
        <v>6745</v>
      </c>
      <c r="I6875" s="113">
        <f>'23'!O23</f>
        <v>0</v>
      </c>
    </row>
    <row r="6876" spans="2:9" ht="12.75">
      <c r="B6876" s="114" t="str">
        <f>INDEX(SUM!D:D,MATCH(SUM!$F$3,SUM!B:B,0),0)</f>
        <v>P085</v>
      </c>
      <c r="E6876" s="116">
        <v>2020</v>
      </c>
      <c r="F6876" s="112" t="s">
        <v>13041</v>
      </c>
      <c r="G6876" s="117" t="s">
        <v>16821</v>
      </c>
      <c r="H6876" s="114" t="s">
        <v>6745</v>
      </c>
      <c r="I6876" s="113">
        <f>'23'!O24</f>
        <v>0</v>
      </c>
    </row>
    <row r="6877" spans="2:9" ht="12.75">
      <c r="B6877" s="114" t="str">
        <f>INDEX(SUM!D:D,MATCH(SUM!$F$3,SUM!B:B,0),0)</f>
        <v>P085</v>
      </c>
      <c r="E6877" s="116">
        <v>2020</v>
      </c>
      <c r="F6877" s="112" t="s">
        <v>13042</v>
      </c>
      <c r="G6877" s="117" t="s">
        <v>16822</v>
      </c>
      <c r="H6877" s="114" t="s">
        <v>6745</v>
      </c>
      <c r="I6877" s="113">
        <f>'23'!O25</f>
        <v>0</v>
      </c>
    </row>
    <row r="6878" spans="2:9" ht="12.75">
      <c r="B6878" s="114" t="str">
        <f>INDEX(SUM!D:D,MATCH(SUM!$F$3,SUM!B:B,0),0)</f>
        <v>P085</v>
      </c>
      <c r="E6878" s="116">
        <v>2020</v>
      </c>
      <c r="F6878" s="112" t="s">
        <v>13043</v>
      </c>
      <c r="G6878" s="117" t="s">
        <v>16823</v>
      </c>
      <c r="H6878" s="114" t="s">
        <v>6745</v>
      </c>
      <c r="I6878" s="113">
        <f>'23'!O26</f>
        <v>0</v>
      </c>
    </row>
    <row r="6879" spans="2:9" ht="12.75">
      <c r="B6879" s="114" t="str">
        <f>INDEX(SUM!D:D,MATCH(SUM!$F$3,SUM!B:B,0),0)</f>
        <v>P085</v>
      </c>
      <c r="E6879" s="116">
        <v>2020</v>
      </c>
      <c r="F6879" s="112" t="s">
        <v>13044</v>
      </c>
      <c r="G6879" s="117" t="s">
        <v>16824</v>
      </c>
      <c r="H6879" s="114" t="s">
        <v>6745</v>
      </c>
      <c r="I6879" s="113">
        <f>'23'!O27</f>
        <v>0</v>
      </c>
    </row>
    <row r="6880" spans="2:9" ht="12.75">
      <c r="B6880" s="114" t="str">
        <f>INDEX(SUM!D:D,MATCH(SUM!$F$3,SUM!B:B,0),0)</f>
        <v>P085</v>
      </c>
      <c r="E6880" s="116">
        <v>2020</v>
      </c>
      <c r="F6880" s="112" t="s">
        <v>13045</v>
      </c>
      <c r="G6880" s="117" t="s">
        <v>16825</v>
      </c>
      <c r="H6880" s="114" t="s">
        <v>6745</v>
      </c>
      <c r="I6880" s="113">
        <f>'23'!O28</f>
        <v>0</v>
      </c>
    </row>
    <row r="6881" spans="2:9" ht="12.75">
      <c r="B6881" s="114" t="str">
        <f>INDEX(SUM!D:D,MATCH(SUM!$F$3,SUM!B:B,0),0)</f>
        <v>P085</v>
      </c>
      <c r="E6881" s="116">
        <v>2020</v>
      </c>
      <c r="F6881" s="112" t="s">
        <v>13046</v>
      </c>
      <c r="G6881" s="117" t="s">
        <v>16826</v>
      </c>
      <c r="H6881" s="114" t="s">
        <v>6745</v>
      </c>
      <c r="I6881" s="113">
        <f>'23'!O29</f>
        <v>0</v>
      </c>
    </row>
    <row r="6882" spans="2:9" ht="12.75">
      <c r="B6882" s="114" t="str">
        <f>INDEX(SUM!D:D,MATCH(SUM!$F$3,SUM!B:B,0),0)</f>
        <v>P085</v>
      </c>
      <c r="E6882" s="116">
        <v>2020</v>
      </c>
      <c r="F6882" s="112" t="s">
        <v>13047</v>
      </c>
      <c r="G6882" s="117" t="s">
        <v>16827</v>
      </c>
      <c r="H6882" s="114" t="s">
        <v>6745</v>
      </c>
      <c r="I6882" s="113">
        <f>'23'!O30</f>
        <v>0</v>
      </c>
    </row>
    <row r="6883" spans="2:9" ht="12.75">
      <c r="B6883" s="114" t="str">
        <f>INDEX(SUM!D:D,MATCH(SUM!$F$3,SUM!B:B,0),0)</f>
        <v>P085</v>
      </c>
      <c r="E6883" s="116">
        <v>2020</v>
      </c>
      <c r="F6883" s="112" t="s">
        <v>13048</v>
      </c>
      <c r="G6883" s="117" t="s">
        <v>16828</v>
      </c>
      <c r="H6883" s="114" t="s">
        <v>6745</v>
      </c>
      <c r="I6883" s="113">
        <f>'23'!O31</f>
        <v>0</v>
      </c>
    </row>
    <row r="6884" spans="2:9" ht="12.75">
      <c r="B6884" s="114" t="str">
        <f>INDEX(SUM!D:D,MATCH(SUM!$F$3,SUM!B:B,0),0)</f>
        <v>P085</v>
      </c>
      <c r="E6884" s="116">
        <v>2020</v>
      </c>
      <c r="F6884" s="112" t="s">
        <v>13049</v>
      </c>
      <c r="G6884" s="117" t="s">
        <v>16829</v>
      </c>
      <c r="H6884" s="114" t="s">
        <v>6745</v>
      </c>
      <c r="I6884" s="113">
        <f>'23'!O32</f>
        <v>0</v>
      </c>
    </row>
    <row r="6885" spans="2:9" ht="12.75">
      <c r="B6885" s="114" t="str">
        <f>INDEX(SUM!D:D,MATCH(SUM!$F$3,SUM!B:B,0),0)</f>
        <v>P085</v>
      </c>
      <c r="E6885" s="116">
        <v>2020</v>
      </c>
      <c r="F6885" s="112" t="s">
        <v>13050</v>
      </c>
      <c r="G6885" s="117" t="s">
        <v>16830</v>
      </c>
      <c r="H6885" s="114" t="s">
        <v>6745</v>
      </c>
      <c r="I6885" s="113">
        <f>'23'!O33</f>
        <v>0</v>
      </c>
    </row>
    <row r="6886" spans="2:9" ht="12.75">
      <c r="B6886" s="114" t="str">
        <f>INDEX(SUM!D:D,MATCH(SUM!$F$3,SUM!B:B,0),0)</f>
        <v>P085</v>
      </c>
      <c r="E6886" s="116">
        <v>2020</v>
      </c>
      <c r="F6886" s="112" t="s">
        <v>13051</v>
      </c>
      <c r="G6886" s="117" t="s">
        <v>16831</v>
      </c>
      <c r="H6886" s="114" t="s">
        <v>6745</v>
      </c>
      <c r="I6886" s="113">
        <f>'23'!O34</f>
        <v>0</v>
      </c>
    </row>
    <row r="6887" spans="2:9" ht="12.75">
      <c r="B6887" s="114" t="str">
        <f>INDEX(SUM!D:D,MATCH(SUM!$F$3,SUM!B:B,0),0)</f>
        <v>P085</v>
      </c>
      <c r="E6887" s="116">
        <v>2020</v>
      </c>
      <c r="F6887" s="112" t="s">
        <v>13052</v>
      </c>
      <c r="G6887" s="117" t="s">
        <v>16832</v>
      </c>
      <c r="H6887" s="114" t="s">
        <v>6745</v>
      </c>
      <c r="I6887" s="113">
        <f>'23'!O35</f>
        <v>0</v>
      </c>
    </row>
    <row r="6888" spans="2:9" ht="12.75">
      <c r="B6888" s="114" t="str">
        <f>INDEX(SUM!D:D,MATCH(SUM!$F$3,SUM!B:B,0),0)</f>
        <v>P085</v>
      </c>
      <c r="E6888" s="116">
        <v>2020</v>
      </c>
      <c r="F6888" s="112" t="s">
        <v>13053</v>
      </c>
      <c r="G6888" s="117" t="s">
        <v>16833</v>
      </c>
      <c r="H6888" s="114" t="s">
        <v>6745</v>
      </c>
      <c r="I6888" s="113">
        <f>'23'!O36</f>
        <v>0</v>
      </c>
    </row>
    <row r="6889" spans="2:9" ht="12.75">
      <c r="B6889" s="114" t="str">
        <f>INDEX(SUM!D:D,MATCH(SUM!$F$3,SUM!B:B,0),0)</f>
        <v>P085</v>
      </c>
      <c r="E6889" s="116">
        <v>2020</v>
      </c>
      <c r="F6889" s="112" t="s">
        <v>13054</v>
      </c>
      <c r="G6889" s="117" t="s">
        <v>16834</v>
      </c>
      <c r="H6889" s="114" t="s">
        <v>6745</v>
      </c>
      <c r="I6889" s="113">
        <f>'23'!O37</f>
        <v>0</v>
      </c>
    </row>
    <row r="6890" spans="2:9" ht="12.75">
      <c r="B6890" s="114" t="str">
        <f>INDEX(SUM!D:D,MATCH(SUM!$F$3,SUM!B:B,0),0)</f>
        <v>P085</v>
      </c>
      <c r="E6890" s="116">
        <v>2020</v>
      </c>
      <c r="F6890" s="112" t="s">
        <v>13055</v>
      </c>
      <c r="G6890" s="117" t="s">
        <v>16835</v>
      </c>
      <c r="H6890" s="114" t="s">
        <v>6745</v>
      </c>
      <c r="I6890" s="113">
        <f>'23'!O38</f>
        <v>0</v>
      </c>
    </row>
    <row r="6891" spans="2:9" ht="12.75">
      <c r="B6891" s="114" t="str">
        <f>INDEX(SUM!D:D,MATCH(SUM!$F$3,SUM!B:B,0),0)</f>
        <v>P085</v>
      </c>
      <c r="E6891" s="116">
        <v>2020</v>
      </c>
      <c r="F6891" s="112" t="s">
        <v>13056</v>
      </c>
      <c r="G6891" s="117" t="s">
        <v>16836</v>
      </c>
      <c r="H6891" s="114" t="s">
        <v>6745</v>
      </c>
      <c r="I6891" s="113">
        <f>'23'!O39</f>
        <v>0</v>
      </c>
    </row>
    <row r="6892" spans="2:9" ht="12.75">
      <c r="B6892" s="114" t="str">
        <f>INDEX(SUM!D:D,MATCH(SUM!$F$3,SUM!B:B,0),0)</f>
        <v>P085</v>
      </c>
      <c r="E6892" s="116">
        <v>2020</v>
      </c>
      <c r="F6892" s="112" t="s">
        <v>13057</v>
      </c>
      <c r="G6892" s="117" t="s">
        <v>16837</v>
      </c>
      <c r="H6892" s="114" t="s">
        <v>6745</v>
      </c>
      <c r="I6892" s="113">
        <f>'23'!O40</f>
        <v>0</v>
      </c>
    </row>
    <row r="6893" spans="2:9" ht="12.75">
      <c r="B6893" s="114" t="str">
        <f>INDEX(SUM!D:D,MATCH(SUM!$F$3,SUM!B:B,0),0)</f>
        <v>P085</v>
      </c>
      <c r="E6893" s="116">
        <v>2020</v>
      </c>
      <c r="F6893" s="112" t="s">
        <v>13058</v>
      </c>
      <c r="G6893" s="117" t="s">
        <v>16838</v>
      </c>
      <c r="H6893" s="114" t="s">
        <v>6745</v>
      </c>
      <c r="I6893" s="113">
        <f>'23'!O41</f>
        <v>0</v>
      </c>
    </row>
    <row r="6894" spans="2:9" ht="12.75">
      <c r="B6894" s="114" t="str">
        <f>INDEX(SUM!D:D,MATCH(SUM!$F$3,SUM!B:B,0),0)</f>
        <v>P085</v>
      </c>
      <c r="E6894" s="116">
        <v>2020</v>
      </c>
      <c r="F6894" s="112" t="s">
        <v>13059</v>
      </c>
      <c r="G6894" s="117" t="s">
        <v>16839</v>
      </c>
      <c r="H6894" s="114" t="s">
        <v>6745</v>
      </c>
      <c r="I6894" s="113">
        <f>'23'!O42</f>
        <v>0</v>
      </c>
    </row>
    <row r="6895" spans="2:9" ht="12.75">
      <c r="B6895" s="114" t="str">
        <f>INDEX(SUM!D:D,MATCH(SUM!$F$3,SUM!B:B,0),0)</f>
        <v>P085</v>
      </c>
      <c r="E6895" s="116">
        <v>2020</v>
      </c>
      <c r="F6895" s="112" t="s">
        <v>13060</v>
      </c>
      <c r="G6895" s="117" t="s">
        <v>16840</v>
      </c>
      <c r="H6895" s="114" t="s">
        <v>6745</v>
      </c>
      <c r="I6895" s="113">
        <f>'23'!O43</f>
        <v>0</v>
      </c>
    </row>
    <row r="6896" spans="2:9" ht="12.75">
      <c r="B6896" s="114" t="str">
        <f>INDEX(SUM!D:D,MATCH(SUM!$F$3,SUM!B:B,0),0)</f>
        <v>P085</v>
      </c>
      <c r="E6896" s="116">
        <v>2020</v>
      </c>
      <c r="F6896" s="112" t="s">
        <v>13061</v>
      </c>
      <c r="G6896" s="117" t="s">
        <v>16841</v>
      </c>
      <c r="H6896" s="114" t="s">
        <v>6745</v>
      </c>
      <c r="I6896" s="113">
        <f>'23'!O44</f>
        <v>0</v>
      </c>
    </row>
    <row r="6897" spans="2:9" ht="12.75">
      <c r="B6897" s="114" t="str">
        <f>INDEX(SUM!D:D,MATCH(SUM!$F$3,SUM!B:B,0),0)</f>
        <v>P085</v>
      </c>
      <c r="E6897" s="116">
        <v>2020</v>
      </c>
      <c r="F6897" s="112" t="s">
        <v>13062</v>
      </c>
      <c r="G6897" s="117" t="s">
        <v>16842</v>
      </c>
      <c r="H6897" s="114" t="s">
        <v>6745</v>
      </c>
      <c r="I6897" s="113">
        <f>'23'!O45</f>
        <v>0</v>
      </c>
    </row>
    <row r="6898" spans="2:9" ht="12.75">
      <c r="B6898" s="114" t="str">
        <f>INDEX(SUM!D:D,MATCH(SUM!$F$3,SUM!B:B,0),0)</f>
        <v>P085</v>
      </c>
      <c r="E6898" s="116">
        <v>2020</v>
      </c>
      <c r="F6898" s="112" t="s">
        <v>13063</v>
      </c>
      <c r="G6898" s="117" t="s">
        <v>16843</v>
      </c>
      <c r="H6898" s="114" t="s">
        <v>6745</v>
      </c>
      <c r="I6898" s="113">
        <f>'23'!O46</f>
        <v>0</v>
      </c>
    </row>
    <row r="6899" spans="2:9" ht="12.75">
      <c r="B6899" s="114" t="str">
        <f>INDEX(SUM!D:D,MATCH(SUM!$F$3,SUM!B:B,0),0)</f>
        <v>P085</v>
      </c>
      <c r="E6899" s="116">
        <v>2020</v>
      </c>
      <c r="F6899" s="112" t="s">
        <v>13064</v>
      </c>
      <c r="G6899" s="117" t="s">
        <v>16844</v>
      </c>
      <c r="H6899" s="114" t="s">
        <v>6745</v>
      </c>
      <c r="I6899" s="113">
        <f>'23'!O47</f>
        <v>0</v>
      </c>
    </row>
    <row r="6900" spans="2:9" ht="12.75">
      <c r="B6900" s="114" t="str">
        <f>INDEX(SUM!D:D,MATCH(SUM!$F$3,SUM!B:B,0),0)</f>
        <v>P085</v>
      </c>
      <c r="E6900" s="116">
        <v>2020</v>
      </c>
      <c r="F6900" s="112" t="s">
        <v>13065</v>
      </c>
      <c r="G6900" s="117" t="s">
        <v>16845</v>
      </c>
      <c r="H6900" s="114" t="s">
        <v>6745</v>
      </c>
      <c r="I6900" s="113">
        <f>'23'!O48</f>
        <v>0</v>
      </c>
    </row>
    <row r="6901" spans="2:9" ht="12.75">
      <c r="B6901" s="114" t="str">
        <f>INDEX(SUM!D:D,MATCH(SUM!$F$3,SUM!B:B,0),0)</f>
        <v>P085</v>
      </c>
      <c r="E6901" s="116">
        <v>2020</v>
      </c>
      <c r="F6901" s="112" t="s">
        <v>13066</v>
      </c>
      <c r="G6901" s="117" t="s">
        <v>16846</v>
      </c>
      <c r="H6901" s="114" t="s">
        <v>6745</v>
      </c>
      <c r="I6901" s="113">
        <f>'23'!O49</f>
        <v>0</v>
      </c>
    </row>
    <row r="6902" spans="2:9" ht="12.75">
      <c r="B6902" s="114" t="str">
        <f>INDEX(SUM!D:D,MATCH(SUM!$F$3,SUM!B:B,0),0)</f>
        <v>P085</v>
      </c>
      <c r="E6902" s="116">
        <v>2020</v>
      </c>
      <c r="F6902" s="112" t="s">
        <v>13067</v>
      </c>
      <c r="G6902" s="117" t="s">
        <v>16847</v>
      </c>
      <c r="H6902" s="114" t="s">
        <v>6745</v>
      </c>
      <c r="I6902" s="113">
        <f>'23'!O50</f>
        <v>0</v>
      </c>
    </row>
    <row r="6903" spans="2:9" ht="12.75">
      <c r="B6903" s="114" t="str">
        <f>INDEX(SUM!D:D,MATCH(SUM!$F$3,SUM!B:B,0),0)</f>
        <v>P085</v>
      </c>
      <c r="E6903" s="116">
        <v>2020</v>
      </c>
      <c r="F6903" s="112" t="s">
        <v>13068</v>
      </c>
      <c r="G6903" s="117" t="s">
        <v>16848</v>
      </c>
      <c r="H6903" s="114" t="s">
        <v>6745</v>
      </c>
      <c r="I6903" s="113">
        <f>'23'!O51</f>
        <v>0</v>
      </c>
    </row>
    <row r="6904" spans="2:9" ht="12.75">
      <c r="B6904" s="114" t="str">
        <f>INDEX(SUM!D:D,MATCH(SUM!$F$3,SUM!B:B,0),0)</f>
        <v>P085</v>
      </c>
      <c r="E6904" s="116">
        <v>2020</v>
      </c>
      <c r="F6904" s="112" t="s">
        <v>13069</v>
      </c>
      <c r="G6904" s="117" t="s">
        <v>16849</v>
      </c>
      <c r="H6904" s="114" t="s">
        <v>6745</v>
      </c>
      <c r="I6904" s="113">
        <f>'23'!O52</f>
        <v>0</v>
      </c>
    </row>
    <row r="6905" spans="2:9" ht="12.75">
      <c r="B6905" s="114" t="str">
        <f>INDEX(SUM!D:D,MATCH(SUM!$F$3,SUM!B:B,0),0)</f>
        <v>P085</v>
      </c>
      <c r="E6905" s="116">
        <v>2020</v>
      </c>
      <c r="F6905" s="112" t="s">
        <v>13070</v>
      </c>
      <c r="G6905" s="117" t="s">
        <v>16850</v>
      </c>
      <c r="H6905" s="114" t="s">
        <v>6745</v>
      </c>
      <c r="I6905" s="113">
        <f>'23'!O53</f>
        <v>0</v>
      </c>
    </row>
    <row r="6906" spans="2:9" ht="12.75">
      <c r="B6906" s="114" t="str">
        <f>INDEX(SUM!D:D,MATCH(SUM!$F$3,SUM!B:B,0),0)</f>
        <v>P085</v>
      </c>
      <c r="E6906" s="116">
        <v>2020</v>
      </c>
      <c r="F6906" s="112" t="s">
        <v>13071</v>
      </c>
      <c r="G6906" s="117" t="s">
        <v>16851</v>
      </c>
      <c r="H6906" s="114" t="s">
        <v>6745</v>
      </c>
      <c r="I6906" s="113">
        <f>'23'!O54</f>
        <v>0</v>
      </c>
    </row>
    <row r="6907" spans="2:9" ht="12.75">
      <c r="B6907" s="114" t="str">
        <f>INDEX(SUM!D:D,MATCH(SUM!$F$3,SUM!B:B,0),0)</f>
        <v>P085</v>
      </c>
      <c r="E6907" s="116">
        <v>2020</v>
      </c>
      <c r="F6907" s="112" t="s">
        <v>13072</v>
      </c>
      <c r="G6907" s="117" t="s">
        <v>16852</v>
      </c>
      <c r="H6907" s="114" t="s">
        <v>6745</v>
      </c>
      <c r="I6907" s="113">
        <f>'23'!O55</f>
        <v>0</v>
      </c>
    </row>
    <row r="6908" spans="2:9" ht="12.75">
      <c r="B6908" s="114" t="str">
        <f>INDEX(SUM!D:D,MATCH(SUM!$F$3,SUM!B:B,0),0)</f>
        <v>P085</v>
      </c>
      <c r="E6908" s="116">
        <v>2020</v>
      </c>
      <c r="F6908" s="112" t="s">
        <v>13073</v>
      </c>
      <c r="G6908" s="117" t="s">
        <v>16853</v>
      </c>
      <c r="H6908" s="114" t="s">
        <v>6745</v>
      </c>
      <c r="I6908" s="113">
        <f>'23'!O56</f>
        <v>0</v>
      </c>
    </row>
    <row r="6909" spans="2:9" ht="12.75">
      <c r="B6909" s="114" t="str">
        <f>INDEX(SUM!D:D,MATCH(SUM!$F$3,SUM!B:B,0),0)</f>
        <v>P085</v>
      </c>
      <c r="E6909" s="116">
        <v>2020</v>
      </c>
      <c r="F6909" s="112" t="s">
        <v>13074</v>
      </c>
      <c r="G6909" s="117" t="s">
        <v>16854</v>
      </c>
      <c r="H6909" s="114" t="s">
        <v>6745</v>
      </c>
      <c r="I6909" s="113">
        <f>'23'!O57</f>
        <v>0</v>
      </c>
    </row>
    <row r="6910" spans="2:9" ht="12.75">
      <c r="B6910" s="114" t="str">
        <f>INDEX(SUM!D:D,MATCH(SUM!$F$3,SUM!B:B,0),0)</f>
        <v>P085</v>
      </c>
      <c r="E6910" s="116">
        <v>2020</v>
      </c>
      <c r="F6910" s="112" t="s">
        <v>13075</v>
      </c>
      <c r="G6910" s="117" t="s">
        <v>16855</v>
      </c>
      <c r="H6910" s="114" t="s">
        <v>6745</v>
      </c>
      <c r="I6910" s="113">
        <f>'23'!O58</f>
        <v>0</v>
      </c>
    </row>
    <row r="6911" spans="2:9" ht="12.75">
      <c r="B6911" s="114" t="str">
        <f>INDEX(SUM!D:D,MATCH(SUM!$F$3,SUM!B:B,0),0)</f>
        <v>P085</v>
      </c>
      <c r="E6911" s="116">
        <v>2020</v>
      </c>
      <c r="F6911" s="112" t="s">
        <v>13076</v>
      </c>
      <c r="G6911" s="117" t="s">
        <v>16856</v>
      </c>
      <c r="H6911" s="114" t="s">
        <v>6745</v>
      </c>
      <c r="I6911" s="113">
        <f>'23'!O59</f>
        <v>0</v>
      </c>
    </row>
    <row r="6912" spans="2:9" ht="12.75">
      <c r="B6912" s="114" t="str">
        <f>INDEX(SUM!D:D,MATCH(SUM!$F$3,SUM!B:B,0),0)</f>
        <v>P085</v>
      </c>
      <c r="E6912" s="116">
        <v>2020</v>
      </c>
      <c r="F6912" s="112" t="s">
        <v>13077</v>
      </c>
      <c r="G6912" s="117" t="s">
        <v>16857</v>
      </c>
      <c r="H6912" s="114" t="s">
        <v>6745</v>
      </c>
      <c r="I6912" s="113">
        <f>'23'!O60</f>
        <v>0</v>
      </c>
    </row>
    <row r="6913" spans="2:9" ht="12.75">
      <c r="B6913" s="114" t="str">
        <f>INDEX(SUM!D:D,MATCH(SUM!$F$3,SUM!B:B,0),0)</f>
        <v>P085</v>
      </c>
      <c r="E6913" s="116">
        <v>2020</v>
      </c>
      <c r="F6913" s="112" t="s">
        <v>13078</v>
      </c>
      <c r="G6913" s="117" t="s">
        <v>16858</v>
      </c>
      <c r="H6913" s="114" t="s">
        <v>6745</v>
      </c>
      <c r="I6913" s="113">
        <f>'23'!O61</f>
        <v>0</v>
      </c>
    </row>
    <row r="6914" spans="2:9" ht="12.75">
      <c r="B6914" s="114" t="str">
        <f>INDEX(SUM!D:D,MATCH(SUM!$F$3,SUM!B:B,0),0)</f>
        <v>P085</v>
      </c>
      <c r="E6914" s="116">
        <v>2020</v>
      </c>
      <c r="F6914" s="112" t="s">
        <v>13079</v>
      </c>
      <c r="G6914" s="117" t="s">
        <v>16859</v>
      </c>
      <c r="H6914" s="114" t="s">
        <v>6745</v>
      </c>
      <c r="I6914" s="113">
        <f>'23'!O62</f>
        <v>0</v>
      </c>
    </row>
    <row r="6915" spans="2:9" ht="12.75">
      <c r="B6915" s="114" t="str">
        <f>INDEX(SUM!D:D,MATCH(SUM!$F$3,SUM!B:B,0),0)</f>
        <v>P085</v>
      </c>
      <c r="E6915" s="116">
        <v>2020</v>
      </c>
      <c r="F6915" s="112" t="s">
        <v>13080</v>
      </c>
      <c r="G6915" s="117" t="s">
        <v>16860</v>
      </c>
      <c r="H6915" s="114" t="s">
        <v>6745</v>
      </c>
      <c r="I6915" s="113">
        <f>'23'!O63</f>
        <v>0</v>
      </c>
    </row>
    <row r="6916" spans="2:9" ht="12.75">
      <c r="B6916" s="114" t="str">
        <f>INDEX(SUM!D:D,MATCH(SUM!$F$3,SUM!B:B,0),0)</f>
        <v>P085</v>
      </c>
      <c r="E6916" s="116">
        <v>2020</v>
      </c>
      <c r="F6916" s="112" t="s">
        <v>13081</v>
      </c>
      <c r="G6916" s="117" t="s">
        <v>16861</v>
      </c>
      <c r="H6916" s="114" t="s">
        <v>6745</v>
      </c>
      <c r="I6916" s="113">
        <f>'23'!O64</f>
        <v>0</v>
      </c>
    </row>
    <row r="6917" spans="2:9" ht="12.75">
      <c r="B6917" s="114" t="str">
        <f>INDEX(SUM!D:D,MATCH(SUM!$F$3,SUM!B:B,0),0)</f>
        <v>P085</v>
      </c>
      <c r="E6917" s="116">
        <v>2020</v>
      </c>
      <c r="F6917" s="112" t="s">
        <v>13082</v>
      </c>
      <c r="G6917" s="117" t="s">
        <v>16862</v>
      </c>
      <c r="H6917" s="114" t="s">
        <v>6745</v>
      </c>
      <c r="I6917" s="113">
        <f>'23'!O65</f>
        <v>0</v>
      </c>
    </row>
    <row r="6918" spans="2:9" ht="12.75">
      <c r="B6918" s="114" t="str">
        <f>INDEX(SUM!D:D,MATCH(SUM!$F$3,SUM!B:B,0),0)</f>
        <v>P085</v>
      </c>
      <c r="E6918" s="116">
        <v>2020</v>
      </c>
      <c r="F6918" s="112" t="s">
        <v>13083</v>
      </c>
      <c r="G6918" s="117" t="s">
        <v>16863</v>
      </c>
      <c r="H6918" s="114" t="s">
        <v>6745</v>
      </c>
      <c r="I6918" s="113">
        <f>'23'!O66</f>
        <v>0</v>
      </c>
    </row>
    <row r="6919" spans="2:9" ht="12.75">
      <c r="B6919" s="114" t="str">
        <f>INDEX(SUM!D:D,MATCH(SUM!$F$3,SUM!B:B,0),0)</f>
        <v>P085</v>
      </c>
      <c r="E6919" s="116">
        <v>2020</v>
      </c>
      <c r="F6919" s="112" t="s">
        <v>13084</v>
      </c>
      <c r="G6919" s="117" t="s">
        <v>16864</v>
      </c>
      <c r="H6919" s="114" t="s">
        <v>6745</v>
      </c>
      <c r="I6919" s="113">
        <f>'23'!O67</f>
        <v>0</v>
      </c>
    </row>
    <row r="6920" spans="2:9" ht="12.75">
      <c r="B6920" s="114" t="str">
        <f>INDEX(SUM!D:D,MATCH(SUM!$F$3,SUM!B:B,0),0)</f>
        <v>P085</v>
      </c>
      <c r="E6920" s="116">
        <v>2020</v>
      </c>
      <c r="F6920" s="112" t="s">
        <v>13085</v>
      </c>
      <c r="G6920" s="117" t="s">
        <v>16865</v>
      </c>
      <c r="H6920" s="114" t="s">
        <v>6745</v>
      </c>
      <c r="I6920" s="113">
        <f>'23'!O68</f>
        <v>0</v>
      </c>
    </row>
    <row r="6921" spans="2:9" ht="12.75">
      <c r="B6921" s="114" t="str">
        <f>INDEX(SUM!D:D,MATCH(SUM!$F$3,SUM!B:B,0),0)</f>
        <v>P085</v>
      </c>
      <c r="E6921" s="116">
        <v>2020</v>
      </c>
      <c r="F6921" s="112" t="s">
        <v>13086</v>
      </c>
      <c r="G6921" s="117" t="s">
        <v>16866</v>
      </c>
      <c r="H6921" s="114" t="s">
        <v>6745</v>
      </c>
      <c r="I6921" s="113">
        <f>'23'!O69</f>
        <v>0</v>
      </c>
    </row>
    <row r="6922" spans="2:9" ht="12.75">
      <c r="B6922" s="114" t="str">
        <f>INDEX(SUM!D:D,MATCH(SUM!$F$3,SUM!B:B,0),0)</f>
        <v>P085</v>
      </c>
      <c r="E6922" s="116">
        <v>2020</v>
      </c>
      <c r="F6922" s="112" t="s">
        <v>13087</v>
      </c>
      <c r="G6922" s="117" t="s">
        <v>16867</v>
      </c>
      <c r="H6922" s="114" t="s">
        <v>6745</v>
      </c>
      <c r="I6922" s="113">
        <f>'23'!O70</f>
        <v>0</v>
      </c>
    </row>
    <row r="6923" spans="2:9" ht="12.75">
      <c r="B6923" s="114" t="str">
        <f>INDEX(SUM!D:D,MATCH(SUM!$F$3,SUM!B:B,0),0)</f>
        <v>P085</v>
      </c>
      <c r="E6923" s="116">
        <v>2020</v>
      </c>
      <c r="F6923" s="112" t="s">
        <v>13088</v>
      </c>
      <c r="G6923" s="117" t="s">
        <v>16868</v>
      </c>
      <c r="H6923" s="114" t="s">
        <v>6745</v>
      </c>
      <c r="I6923" s="113">
        <f>'23'!O71</f>
        <v>0</v>
      </c>
    </row>
    <row r="6924" spans="2:9" ht="12.75">
      <c r="B6924" s="114" t="str">
        <f>INDEX(SUM!D:D,MATCH(SUM!$F$3,SUM!B:B,0),0)</f>
        <v>P085</v>
      </c>
      <c r="E6924" s="116">
        <v>2020</v>
      </c>
      <c r="F6924" s="112" t="s">
        <v>13089</v>
      </c>
      <c r="G6924" s="117" t="s">
        <v>16869</v>
      </c>
      <c r="H6924" s="114" t="s">
        <v>6745</v>
      </c>
      <c r="I6924" s="113">
        <f>'23'!O72</f>
        <v>0</v>
      </c>
    </row>
    <row r="6925" spans="2:9" ht="12.75">
      <c r="B6925" s="114" t="str">
        <f>INDEX(SUM!D:D,MATCH(SUM!$F$3,SUM!B:B,0),0)</f>
        <v>P085</v>
      </c>
      <c r="E6925" s="116">
        <v>2020</v>
      </c>
      <c r="F6925" s="112" t="s">
        <v>13090</v>
      </c>
      <c r="G6925" s="117" t="s">
        <v>16870</v>
      </c>
      <c r="H6925" s="114" t="s">
        <v>6745</v>
      </c>
      <c r="I6925" s="113">
        <f>'23'!O73</f>
        <v>0</v>
      </c>
    </row>
    <row r="6926" spans="2:9" ht="12.75">
      <c r="B6926" s="114" t="str">
        <f>INDEX(SUM!D:D,MATCH(SUM!$F$3,SUM!B:B,0),0)</f>
        <v>P085</v>
      </c>
      <c r="E6926" s="116">
        <v>2020</v>
      </c>
      <c r="F6926" s="112" t="s">
        <v>13091</v>
      </c>
      <c r="G6926" s="117" t="s">
        <v>16871</v>
      </c>
      <c r="H6926" s="114" t="s">
        <v>6745</v>
      </c>
      <c r="I6926" s="113">
        <f>'23'!O74</f>
        <v>0</v>
      </c>
    </row>
    <row r="6927" spans="2:9" ht="12.75">
      <c r="B6927" s="114" t="str">
        <f>INDEX(SUM!D:D,MATCH(SUM!$F$3,SUM!B:B,0),0)</f>
        <v>P085</v>
      </c>
      <c r="E6927" s="116">
        <v>2020</v>
      </c>
      <c r="F6927" s="112" t="s">
        <v>13092</v>
      </c>
      <c r="G6927" s="117" t="s">
        <v>16872</v>
      </c>
      <c r="H6927" s="114" t="s">
        <v>6745</v>
      </c>
      <c r="I6927" s="113">
        <f>'23'!O75</f>
        <v>0</v>
      </c>
    </row>
    <row r="6928" spans="2:9" ht="12.75">
      <c r="B6928" s="114" t="str">
        <f>INDEX(SUM!D:D,MATCH(SUM!$F$3,SUM!B:B,0),0)</f>
        <v>P085</v>
      </c>
      <c r="E6928" s="116">
        <v>2020</v>
      </c>
      <c r="F6928" s="112" t="s">
        <v>13093</v>
      </c>
      <c r="G6928" s="117" t="s">
        <v>16873</v>
      </c>
      <c r="H6928" s="114" t="s">
        <v>6745</v>
      </c>
      <c r="I6928" s="113">
        <f>'23'!O76</f>
        <v>0</v>
      </c>
    </row>
    <row r="6929" spans="2:9" ht="12.75">
      <c r="B6929" s="114" t="str">
        <f>INDEX(SUM!D:D,MATCH(SUM!$F$3,SUM!B:B,0),0)</f>
        <v>P085</v>
      </c>
      <c r="E6929" s="116">
        <v>2020</v>
      </c>
      <c r="F6929" s="112" t="s">
        <v>13094</v>
      </c>
      <c r="G6929" s="117" t="s">
        <v>16874</v>
      </c>
      <c r="H6929" s="114" t="s">
        <v>6745</v>
      </c>
      <c r="I6929" s="113">
        <f>'23'!O77</f>
        <v>0</v>
      </c>
    </row>
    <row r="6930" spans="2:9" ht="12.75">
      <c r="B6930" s="114" t="str">
        <f>INDEX(SUM!D:D,MATCH(SUM!$F$3,SUM!B:B,0),0)</f>
        <v>P085</v>
      </c>
      <c r="E6930" s="116">
        <v>2020</v>
      </c>
      <c r="F6930" s="112" t="s">
        <v>13095</v>
      </c>
      <c r="G6930" s="117" t="s">
        <v>16875</v>
      </c>
      <c r="H6930" s="114" t="s">
        <v>6745</v>
      </c>
      <c r="I6930" s="113">
        <f>'23'!O78</f>
        <v>0</v>
      </c>
    </row>
    <row r="6931" spans="2:9" ht="12.75">
      <c r="B6931" s="114" t="str">
        <f>INDEX(SUM!D:D,MATCH(SUM!$F$3,SUM!B:B,0),0)</f>
        <v>P085</v>
      </c>
      <c r="E6931" s="116">
        <v>2020</v>
      </c>
      <c r="F6931" s="112" t="s">
        <v>13096</v>
      </c>
      <c r="G6931" s="117" t="s">
        <v>16876</v>
      </c>
      <c r="H6931" s="114" t="s">
        <v>6745</v>
      </c>
      <c r="I6931" s="113">
        <f>'23'!O79</f>
        <v>0</v>
      </c>
    </row>
    <row r="6932" spans="2:9" ht="12.75">
      <c r="B6932" s="114" t="str">
        <f>INDEX(SUM!D:D,MATCH(SUM!$F$3,SUM!B:B,0),0)</f>
        <v>P085</v>
      </c>
      <c r="E6932" s="116">
        <v>2020</v>
      </c>
      <c r="F6932" s="112" t="s">
        <v>13097</v>
      </c>
      <c r="G6932" s="117" t="s">
        <v>16877</v>
      </c>
      <c r="H6932" s="114" t="s">
        <v>6745</v>
      </c>
      <c r="I6932" s="113">
        <f>'23'!O80</f>
        <v>0</v>
      </c>
    </row>
    <row r="6933" spans="2:9" ht="12.75">
      <c r="B6933" s="114" t="str">
        <f>INDEX(SUM!D:D,MATCH(SUM!$F$3,SUM!B:B,0),0)</f>
        <v>P085</v>
      </c>
      <c r="E6933" s="116">
        <v>2020</v>
      </c>
      <c r="F6933" s="112" t="s">
        <v>13098</v>
      </c>
      <c r="G6933" s="117" t="s">
        <v>16878</v>
      </c>
      <c r="H6933" s="114" t="s">
        <v>6745</v>
      </c>
      <c r="I6933" s="113">
        <f>'23'!O81</f>
        <v>0</v>
      </c>
    </row>
    <row r="6934" spans="2:9" ht="12.75">
      <c r="B6934" s="114" t="str">
        <f>INDEX(SUM!D:D,MATCH(SUM!$F$3,SUM!B:B,0),0)</f>
        <v>P085</v>
      </c>
      <c r="E6934" s="116">
        <v>2020</v>
      </c>
      <c r="F6934" s="112" t="s">
        <v>13099</v>
      </c>
      <c r="G6934" s="117" t="s">
        <v>16879</v>
      </c>
      <c r="H6934" s="114" t="s">
        <v>6745</v>
      </c>
      <c r="I6934" s="113">
        <f>'23'!O82</f>
        <v>0</v>
      </c>
    </row>
    <row r="6935" spans="2:9" ht="12.75">
      <c r="B6935" s="114" t="str">
        <f>INDEX(SUM!D:D,MATCH(SUM!$F$3,SUM!B:B,0),0)</f>
        <v>P085</v>
      </c>
      <c r="E6935" s="116">
        <v>2020</v>
      </c>
      <c r="F6935" s="112" t="s">
        <v>13100</v>
      </c>
      <c r="G6935" s="117" t="s">
        <v>16880</v>
      </c>
      <c r="H6935" s="114" t="s">
        <v>6745</v>
      </c>
      <c r="I6935" s="113">
        <f>'23'!O83</f>
        <v>0</v>
      </c>
    </row>
    <row r="6936" spans="2:9" ht="12.75">
      <c r="B6936" s="114" t="str">
        <f>INDEX(SUM!D:D,MATCH(SUM!$F$3,SUM!B:B,0),0)</f>
        <v>P085</v>
      </c>
      <c r="E6936" s="116">
        <v>2020</v>
      </c>
      <c r="F6936" s="112" t="s">
        <v>13101</v>
      </c>
      <c r="G6936" s="117" t="s">
        <v>16881</v>
      </c>
      <c r="H6936" s="114" t="s">
        <v>6745</v>
      </c>
      <c r="I6936" s="113">
        <f>'23'!O84</f>
        <v>0</v>
      </c>
    </row>
    <row r="6937" spans="2:9" ht="12.75">
      <c r="B6937" s="114" t="str">
        <f>INDEX(SUM!D:D,MATCH(SUM!$F$3,SUM!B:B,0),0)</f>
        <v>P085</v>
      </c>
      <c r="E6937" s="116">
        <v>2020</v>
      </c>
      <c r="F6937" s="112" t="s">
        <v>13102</v>
      </c>
      <c r="G6937" s="117" t="s">
        <v>16882</v>
      </c>
      <c r="H6937" s="114" t="s">
        <v>6745</v>
      </c>
      <c r="I6937" s="113">
        <f>'23'!O85</f>
        <v>0</v>
      </c>
    </row>
    <row r="6938" spans="2:9" ht="12.75">
      <c r="B6938" s="114" t="str">
        <f>INDEX(SUM!D:D,MATCH(SUM!$F$3,SUM!B:B,0),0)</f>
        <v>P085</v>
      </c>
      <c r="E6938" s="116">
        <v>2020</v>
      </c>
      <c r="F6938" s="112" t="s">
        <v>13103</v>
      </c>
      <c r="G6938" s="117" t="s">
        <v>16883</v>
      </c>
      <c r="H6938" s="114" t="s">
        <v>6745</v>
      </c>
      <c r="I6938" s="113">
        <f>'23'!O86</f>
        <v>0</v>
      </c>
    </row>
    <row r="6939" spans="2:9" ht="12.75">
      <c r="B6939" s="114" t="str">
        <f>INDEX(SUM!D:D,MATCH(SUM!$F$3,SUM!B:B,0),0)</f>
        <v>P085</v>
      </c>
      <c r="E6939" s="116">
        <v>2020</v>
      </c>
      <c r="F6939" s="112" t="s">
        <v>13104</v>
      </c>
      <c r="G6939" s="117" t="s">
        <v>16884</v>
      </c>
      <c r="H6939" s="114" t="s">
        <v>6745</v>
      </c>
      <c r="I6939" s="113">
        <f>'23'!O87</f>
        <v>0</v>
      </c>
    </row>
    <row r="6940" spans="2:9" ht="12.75">
      <c r="B6940" s="114" t="str">
        <f>INDEX(SUM!D:D,MATCH(SUM!$F$3,SUM!B:B,0),0)</f>
        <v>P085</v>
      </c>
      <c r="E6940" s="116">
        <v>2020</v>
      </c>
      <c r="F6940" s="112" t="s">
        <v>13105</v>
      </c>
      <c r="G6940" s="117" t="s">
        <v>16885</v>
      </c>
      <c r="H6940" s="114" t="s">
        <v>6745</v>
      </c>
      <c r="I6940" s="113">
        <f>'23'!O88</f>
        <v>0</v>
      </c>
    </row>
    <row r="6941" spans="2:9" ht="12.75">
      <c r="B6941" s="114" t="str">
        <f>INDEX(SUM!D:D,MATCH(SUM!$F$3,SUM!B:B,0),0)</f>
        <v>P085</v>
      </c>
      <c r="E6941" s="116">
        <v>2020</v>
      </c>
      <c r="F6941" s="112" t="s">
        <v>13106</v>
      </c>
      <c r="G6941" s="117" t="s">
        <v>16886</v>
      </c>
      <c r="H6941" s="114" t="s">
        <v>6745</v>
      </c>
      <c r="I6941" s="113">
        <f>'23'!O89</f>
        <v>0</v>
      </c>
    </row>
    <row r="6942" spans="2:9" ht="12.75">
      <c r="B6942" s="114" t="str">
        <f>INDEX(SUM!D:D,MATCH(SUM!$F$3,SUM!B:B,0),0)</f>
        <v>P085</v>
      </c>
      <c r="E6942" s="116">
        <v>2020</v>
      </c>
      <c r="F6942" s="112" t="s">
        <v>13107</v>
      </c>
      <c r="G6942" s="117" t="s">
        <v>16887</v>
      </c>
      <c r="H6942" s="114" t="s">
        <v>6745</v>
      </c>
      <c r="I6942" s="113">
        <f>'23'!O90</f>
        <v>0</v>
      </c>
    </row>
    <row r="6943" spans="2:9" ht="12.75">
      <c r="B6943" s="114" t="str">
        <f>INDEX(SUM!D:D,MATCH(SUM!$F$3,SUM!B:B,0),0)</f>
        <v>P085</v>
      </c>
      <c r="E6943" s="116">
        <v>2020</v>
      </c>
      <c r="F6943" s="112" t="s">
        <v>13108</v>
      </c>
      <c r="G6943" s="117" t="s">
        <v>16888</v>
      </c>
      <c r="H6943" s="114" t="s">
        <v>6745</v>
      </c>
      <c r="I6943" s="113">
        <f>'23'!O91</f>
        <v>0</v>
      </c>
    </row>
    <row r="6944" spans="2:9" ht="12.75">
      <c r="B6944" s="114" t="str">
        <f>INDEX(SUM!D:D,MATCH(SUM!$F$3,SUM!B:B,0),0)</f>
        <v>P085</v>
      </c>
      <c r="E6944" s="116">
        <v>2020</v>
      </c>
      <c r="F6944" s="112" t="s">
        <v>13109</v>
      </c>
      <c r="G6944" s="117" t="s">
        <v>16889</v>
      </c>
      <c r="H6944" s="114" t="s">
        <v>6745</v>
      </c>
      <c r="I6944" s="113">
        <f>'23'!O92</f>
        <v>0</v>
      </c>
    </row>
    <row r="6945" spans="2:9" ht="12.75">
      <c r="B6945" s="114" t="str">
        <f>INDEX(SUM!D:D,MATCH(SUM!$F$3,SUM!B:B,0),0)</f>
        <v>P085</v>
      </c>
      <c r="E6945" s="116">
        <v>2020</v>
      </c>
      <c r="F6945" s="112" t="s">
        <v>13110</v>
      </c>
      <c r="G6945" s="117" t="s">
        <v>16890</v>
      </c>
      <c r="H6945" s="114" t="s">
        <v>6745</v>
      </c>
      <c r="I6945" s="113">
        <f>'23'!O93</f>
        <v>0</v>
      </c>
    </row>
    <row r="6946" spans="2:9" ht="12.75">
      <c r="B6946" s="114" t="str">
        <f>INDEX(SUM!D:D,MATCH(SUM!$F$3,SUM!B:B,0),0)</f>
        <v>P085</v>
      </c>
      <c r="E6946" s="116">
        <v>2020</v>
      </c>
      <c r="F6946" s="112" t="s">
        <v>13111</v>
      </c>
      <c r="G6946" s="117" t="s">
        <v>16891</v>
      </c>
      <c r="H6946" s="114" t="s">
        <v>6745</v>
      </c>
      <c r="I6946" s="113">
        <f>'23'!O94</f>
        <v>0</v>
      </c>
    </row>
    <row r="6947" spans="2:9" ht="12.75">
      <c r="B6947" s="114" t="str">
        <f>INDEX(SUM!D:D,MATCH(SUM!$F$3,SUM!B:B,0),0)</f>
        <v>P085</v>
      </c>
      <c r="E6947" s="116">
        <v>2020</v>
      </c>
      <c r="F6947" s="112" t="s">
        <v>13112</v>
      </c>
      <c r="G6947" s="117" t="s">
        <v>16892</v>
      </c>
      <c r="H6947" s="114" t="s">
        <v>6745</v>
      </c>
      <c r="I6947" s="113">
        <f>'23'!O95</f>
        <v>0</v>
      </c>
    </row>
    <row r="6948" spans="2:9" ht="12.75">
      <c r="B6948" s="114" t="str">
        <f>INDEX(SUM!D:D,MATCH(SUM!$F$3,SUM!B:B,0),0)</f>
        <v>P085</v>
      </c>
      <c r="E6948" s="116">
        <v>2020</v>
      </c>
      <c r="F6948" s="112" t="s">
        <v>13113</v>
      </c>
      <c r="G6948" s="117" t="s">
        <v>16893</v>
      </c>
      <c r="H6948" s="114" t="s">
        <v>6745</v>
      </c>
      <c r="I6948" s="113">
        <f>'23'!O96</f>
        <v>0</v>
      </c>
    </row>
    <row r="6949" spans="2:9" ht="12.75">
      <c r="B6949" s="114" t="str">
        <f>INDEX(SUM!D:D,MATCH(SUM!$F$3,SUM!B:B,0),0)</f>
        <v>P085</v>
      </c>
      <c r="E6949" s="116">
        <v>2020</v>
      </c>
      <c r="F6949" s="112" t="s">
        <v>13114</v>
      </c>
      <c r="G6949" s="117" t="s">
        <v>16894</v>
      </c>
      <c r="H6949" s="114" t="s">
        <v>6745</v>
      </c>
      <c r="I6949" s="113">
        <f>'23'!O97</f>
        <v>0</v>
      </c>
    </row>
    <row r="6950" spans="2:9" ht="12.75">
      <c r="B6950" s="114" t="str">
        <f>INDEX(SUM!D:D,MATCH(SUM!$F$3,SUM!B:B,0),0)</f>
        <v>P085</v>
      </c>
      <c r="E6950" s="116">
        <v>2020</v>
      </c>
      <c r="F6950" s="112" t="s">
        <v>13115</v>
      </c>
      <c r="G6950" s="117" t="s">
        <v>16895</v>
      </c>
      <c r="H6950" s="114" t="s">
        <v>6745</v>
      </c>
      <c r="I6950" s="113">
        <f>'23'!O98</f>
        <v>0</v>
      </c>
    </row>
    <row r="6951" spans="2:9" ht="12.75">
      <c r="B6951" s="114" t="str">
        <f>INDEX(SUM!D:D,MATCH(SUM!$F$3,SUM!B:B,0),0)</f>
        <v>P085</v>
      </c>
      <c r="E6951" s="116">
        <v>2020</v>
      </c>
      <c r="F6951" s="112" t="s">
        <v>13116</v>
      </c>
      <c r="G6951" s="117" t="s">
        <v>16896</v>
      </c>
      <c r="H6951" s="114" t="s">
        <v>6745</v>
      </c>
      <c r="I6951" s="113">
        <f>'23'!O99</f>
        <v>0</v>
      </c>
    </row>
    <row r="6952" spans="2:9" ht="12.75">
      <c r="B6952" s="114" t="str">
        <f>INDEX(SUM!D:D,MATCH(SUM!$F$3,SUM!B:B,0),0)</f>
        <v>P085</v>
      </c>
      <c r="E6952" s="116">
        <v>2020</v>
      </c>
      <c r="F6952" s="112" t="s">
        <v>13117</v>
      </c>
      <c r="G6952" s="117" t="s">
        <v>16897</v>
      </c>
      <c r="H6952" s="114" t="s">
        <v>6745</v>
      </c>
      <c r="I6952" s="113">
        <f>'23'!O100</f>
        <v>0</v>
      </c>
    </row>
    <row r="6953" ht="12.75">
      <c r="E6953" s="116"/>
    </row>
    <row r="6954" spans="2:9" ht="12.75">
      <c r="B6954" s="114" t="str">
        <f>INDEX(SUM!D:D,MATCH(SUM!$F$3,SUM!B:B,0),0)</f>
        <v>P085</v>
      </c>
      <c r="E6954" s="116">
        <v>2020</v>
      </c>
      <c r="F6954" s="112" t="s">
        <v>13118</v>
      </c>
      <c r="G6954" s="117" t="s">
        <v>15638</v>
      </c>
      <c r="H6954" s="114" t="s">
        <v>16898</v>
      </c>
      <c r="I6954" s="113" t="str">
        <f>'24'!B11</f>
        <v>POSTO DE SAUDE DA FAMILIA BOA VISTA</v>
      </c>
    </row>
    <row r="6955" spans="2:9" ht="12.75">
      <c r="B6955" s="114" t="str">
        <f>INDEX(SUM!D:D,MATCH(SUM!$F$3,SUM!B:B,0),0)</f>
        <v>P085</v>
      </c>
      <c r="E6955" s="116">
        <v>2020</v>
      </c>
      <c r="F6955" s="112" t="s">
        <v>13119</v>
      </c>
      <c r="G6955" s="117" t="s">
        <v>15639</v>
      </c>
      <c r="H6955" s="114" t="s">
        <v>16898</v>
      </c>
      <c r="I6955" s="113" t="str">
        <f>'24'!B12</f>
        <v>UNIDADE DE SAUDE DA FAMILIA FREI DAMIÃO</v>
      </c>
    </row>
    <row r="6956" spans="2:9" ht="12.75">
      <c r="B6956" s="114" t="str">
        <f>INDEX(SUM!D:D,MATCH(SUM!$F$3,SUM!B:B,0),0)</f>
        <v>P085</v>
      </c>
      <c r="E6956" s="116">
        <v>2020</v>
      </c>
      <c r="F6956" s="112" t="s">
        <v>13120</v>
      </c>
      <c r="G6956" s="117" t="s">
        <v>15640</v>
      </c>
      <c r="H6956" s="114" t="s">
        <v>16898</v>
      </c>
      <c r="I6956" s="113" t="str">
        <f>'24'!B13</f>
        <v>UNIDADE DE SAUDE DA FAMILIA DO ALTO NECO DE LEO</v>
      </c>
    </row>
    <row r="6957" spans="2:9" ht="12.75">
      <c r="B6957" s="114" t="str">
        <f>INDEX(SUM!D:D,MATCH(SUM!$F$3,SUM!B:B,0),0)</f>
        <v>P085</v>
      </c>
      <c r="E6957" s="116">
        <v>2020</v>
      </c>
      <c r="F6957" s="112" t="s">
        <v>13121</v>
      </c>
      <c r="G6957" s="117" t="s">
        <v>15641</v>
      </c>
      <c r="H6957" s="114" t="s">
        <v>16898</v>
      </c>
      <c r="I6957" s="113" t="str">
        <f>'24'!B14</f>
        <v>UNIDADE DA SAUDE DA FAMILIA DE OSWALDO LIMA</v>
      </c>
    </row>
    <row r="6958" spans="2:9" ht="12.75">
      <c r="B6958" s="114" t="str">
        <f>INDEX(SUM!D:D,MATCH(SUM!$F$3,SUM!B:B,0),0)</f>
        <v>P085</v>
      </c>
      <c r="E6958" s="116">
        <v>2020</v>
      </c>
      <c r="F6958" s="112" t="s">
        <v>13122</v>
      </c>
      <c r="G6958" s="117" t="s">
        <v>15642</v>
      </c>
      <c r="H6958" s="114" t="s">
        <v>16898</v>
      </c>
      <c r="I6958" s="113" t="str">
        <f>'24'!B15</f>
        <v>UNIDADE DA SAUDE DA FAMILIA DE BREJINHOS</v>
      </c>
    </row>
    <row r="6959" spans="2:9" ht="12.75">
      <c r="B6959" s="114" t="str">
        <f>INDEX(SUM!D:D,MATCH(SUM!$F$3,SUM!B:B,0),0)</f>
        <v>P085</v>
      </c>
      <c r="E6959" s="116">
        <v>2020</v>
      </c>
      <c r="F6959" s="112" t="s">
        <v>13123</v>
      </c>
      <c r="G6959" s="117" t="s">
        <v>15643</v>
      </c>
      <c r="H6959" s="114" t="s">
        <v>16898</v>
      </c>
      <c r="I6959" s="113" t="str">
        <f>'24'!B16</f>
        <v>UNIDADE DE SAUDE DA FAMILIA CAMPOS DO BORBA</v>
      </c>
    </row>
    <row r="6960" spans="2:9" ht="12.75">
      <c r="B6960" s="114" t="str">
        <f>INDEX(SUM!D:D,MATCH(SUM!$F$3,SUM!B:B,0),0)</f>
        <v>P085</v>
      </c>
      <c r="E6960" s="116">
        <v>2020</v>
      </c>
      <c r="F6960" s="112" t="s">
        <v>13124</v>
      </c>
      <c r="G6960" s="117" t="s">
        <v>15644</v>
      </c>
      <c r="H6960" s="114" t="s">
        <v>16898</v>
      </c>
      <c r="I6960" s="113" t="str">
        <f>'24'!B17</f>
        <v>UNIDADE DE SAUDE DA FAMILIA DE JENIPAPO</v>
      </c>
    </row>
    <row r="6961" spans="2:9" ht="12.75">
      <c r="B6961" s="114" t="str">
        <f>INDEX(SUM!D:D,MATCH(SUM!$F$3,SUM!B:B,0),0)</f>
        <v>P085</v>
      </c>
      <c r="E6961" s="116">
        <v>2020</v>
      </c>
      <c r="F6961" s="112" t="s">
        <v>13125</v>
      </c>
      <c r="G6961" s="117" t="s">
        <v>15645</v>
      </c>
      <c r="H6961" s="114" t="s">
        <v>16898</v>
      </c>
      <c r="I6961" s="113" t="str">
        <f>'24'!B18</f>
        <v xml:space="preserve">UNIDADE DA SAUDE DA FAMILIA DE LAGOA FUNDA </v>
      </c>
    </row>
    <row r="6962" spans="2:9" ht="12.75">
      <c r="B6962" s="114" t="str">
        <f>INDEX(SUM!D:D,MATCH(SUM!$F$3,SUM!B:B,0),0)</f>
        <v>P085</v>
      </c>
      <c r="E6962" s="116">
        <v>2020</v>
      </c>
      <c r="F6962" s="112" t="s">
        <v>13126</v>
      </c>
      <c r="G6962" s="117" t="s">
        <v>15646</v>
      </c>
      <c r="H6962" s="114" t="s">
        <v>16898</v>
      </c>
      <c r="I6962" s="113" t="str">
        <f>'24'!B19</f>
        <v>UNIDADE DE SAUDE DA FAMILIA DA MELANCIA</v>
      </c>
    </row>
    <row r="6963" spans="2:9" ht="12.75">
      <c r="B6963" s="114" t="str">
        <f>INDEX(SUM!D:D,MATCH(SUM!$F$3,SUM!B:B,0),0)</f>
        <v>P085</v>
      </c>
      <c r="E6963" s="116">
        <v>2020</v>
      </c>
      <c r="F6963" s="112" t="s">
        <v>13127</v>
      </c>
      <c r="G6963" s="117" t="s">
        <v>15647</v>
      </c>
      <c r="H6963" s="114" t="s">
        <v>16898</v>
      </c>
      <c r="I6963" s="113" t="str">
        <f>'24'!B20</f>
        <v>UNIDADE DE SAUDE DA FAMILIA DE OLHO DAGUA CERCADO</v>
      </c>
    </row>
    <row r="6964" spans="2:9" ht="12.75">
      <c r="B6964" s="114" t="str">
        <f>INDEX(SUM!D:D,MATCH(SUM!$F$3,SUM!B:B,0),0)</f>
        <v>P085</v>
      </c>
      <c r="E6964" s="116">
        <v>2020</v>
      </c>
      <c r="F6964" s="112" t="s">
        <v>13128</v>
      </c>
      <c r="G6964" s="117" t="s">
        <v>15648</v>
      </c>
      <c r="H6964" s="114" t="s">
        <v>16898</v>
      </c>
      <c r="I6964" s="113" t="str">
        <f>'24'!B21</f>
        <v>UNIDADE DE SAUDE DA FAMILIA DO ROQUE</v>
      </c>
    </row>
    <row r="6965" spans="2:9" ht="12.75">
      <c r="B6965" s="114" t="str">
        <f>INDEX(SUM!D:D,MATCH(SUM!$F$3,SUM!B:B,0),0)</f>
        <v>P085</v>
      </c>
      <c r="E6965" s="116">
        <v>2020</v>
      </c>
      <c r="F6965" s="112" t="s">
        <v>13129</v>
      </c>
      <c r="G6965" s="117" t="s">
        <v>15649</v>
      </c>
      <c r="H6965" s="114" t="s">
        <v>16898</v>
      </c>
      <c r="I6965" s="113" t="str">
        <f>'24'!B22</f>
        <v>SECRETARIA MUNICIPAL DE SAUDE DE JOÃO ALFREDO</v>
      </c>
    </row>
    <row r="6966" spans="2:9" ht="12.75">
      <c r="B6966" s="114" t="str">
        <f>INDEX(SUM!D:D,MATCH(SUM!$F$3,SUM!B:B,0),0)</f>
        <v>P085</v>
      </c>
      <c r="E6966" s="116">
        <v>2020</v>
      </c>
      <c r="F6966" s="112" t="s">
        <v>13130</v>
      </c>
      <c r="G6966" s="117" t="s">
        <v>15650</v>
      </c>
      <c r="H6966" s="114" t="s">
        <v>16898</v>
      </c>
      <c r="I6966" s="113">
        <f>'24'!B23</f>
        <v>0</v>
      </c>
    </row>
    <row r="6967" spans="2:9" ht="12.75">
      <c r="B6967" s="114" t="str">
        <f>INDEX(SUM!D:D,MATCH(SUM!$F$3,SUM!B:B,0),0)</f>
        <v>P085</v>
      </c>
      <c r="E6967" s="116">
        <v>2020</v>
      </c>
      <c r="F6967" s="112" t="s">
        <v>13131</v>
      </c>
      <c r="G6967" s="117" t="s">
        <v>15651</v>
      </c>
      <c r="H6967" s="114" t="s">
        <v>16898</v>
      </c>
      <c r="I6967" s="113">
        <f>'24'!B24</f>
        <v>0</v>
      </c>
    </row>
    <row r="6968" spans="2:9" ht="12.75">
      <c r="B6968" s="114" t="str">
        <f>INDEX(SUM!D:D,MATCH(SUM!$F$3,SUM!B:B,0),0)</f>
        <v>P085</v>
      </c>
      <c r="E6968" s="116">
        <v>2020</v>
      </c>
      <c r="F6968" s="112" t="s">
        <v>13132</v>
      </c>
      <c r="G6968" s="117" t="s">
        <v>15652</v>
      </c>
      <c r="H6968" s="114" t="s">
        <v>16898</v>
      </c>
      <c r="I6968" s="113">
        <f>'24'!B25</f>
        <v>0</v>
      </c>
    </row>
    <row r="6969" spans="2:9" ht="12.75">
      <c r="B6969" s="114" t="str">
        <f>INDEX(SUM!D:D,MATCH(SUM!$F$3,SUM!B:B,0),0)</f>
        <v>P085</v>
      </c>
      <c r="E6969" s="116">
        <v>2020</v>
      </c>
      <c r="F6969" s="112" t="s">
        <v>13133</v>
      </c>
      <c r="G6969" s="117" t="s">
        <v>15653</v>
      </c>
      <c r="H6969" s="114" t="s">
        <v>16898</v>
      </c>
      <c r="I6969" s="113">
        <f>'24'!B26</f>
        <v>0</v>
      </c>
    </row>
    <row r="6970" spans="2:9" ht="12.75">
      <c r="B6970" s="114" t="str">
        <f>INDEX(SUM!D:D,MATCH(SUM!$F$3,SUM!B:B,0),0)</f>
        <v>P085</v>
      </c>
      <c r="E6970" s="116">
        <v>2020</v>
      </c>
      <c r="F6970" s="112" t="s">
        <v>13134</v>
      </c>
      <c r="G6970" s="117" t="s">
        <v>15654</v>
      </c>
      <c r="H6970" s="114" t="s">
        <v>16898</v>
      </c>
      <c r="I6970" s="113">
        <f>'24'!B27</f>
        <v>0</v>
      </c>
    </row>
    <row r="6971" spans="2:9" ht="12.75">
      <c r="B6971" s="114" t="str">
        <f>INDEX(SUM!D:D,MATCH(SUM!$F$3,SUM!B:B,0),0)</f>
        <v>P085</v>
      </c>
      <c r="E6971" s="116">
        <v>2020</v>
      </c>
      <c r="F6971" s="112" t="s">
        <v>13135</v>
      </c>
      <c r="G6971" s="117" t="s">
        <v>15655</v>
      </c>
      <c r="H6971" s="114" t="s">
        <v>16898</v>
      </c>
      <c r="I6971" s="113">
        <f>'24'!B28</f>
        <v>0</v>
      </c>
    </row>
    <row r="6972" spans="2:9" ht="12.75">
      <c r="B6972" s="114" t="str">
        <f>INDEX(SUM!D:D,MATCH(SUM!$F$3,SUM!B:B,0),0)</f>
        <v>P085</v>
      </c>
      <c r="E6972" s="116">
        <v>2020</v>
      </c>
      <c r="F6972" s="112" t="s">
        <v>13136</v>
      </c>
      <c r="G6972" s="117" t="s">
        <v>15656</v>
      </c>
      <c r="H6972" s="114" t="s">
        <v>16898</v>
      </c>
      <c r="I6972" s="113">
        <f>'24'!B29</f>
        <v>0</v>
      </c>
    </row>
    <row r="6973" spans="2:9" ht="12.75">
      <c r="B6973" s="114" t="str">
        <f>INDEX(SUM!D:D,MATCH(SUM!$F$3,SUM!B:B,0),0)</f>
        <v>P085</v>
      </c>
      <c r="E6973" s="116">
        <v>2020</v>
      </c>
      <c r="F6973" s="112" t="s">
        <v>13137</v>
      </c>
      <c r="G6973" s="117" t="s">
        <v>15657</v>
      </c>
      <c r="H6973" s="114" t="s">
        <v>16898</v>
      </c>
      <c r="I6973" s="113">
        <f>'24'!B30</f>
        <v>0</v>
      </c>
    </row>
    <row r="6974" spans="2:9" ht="12.75">
      <c r="B6974" s="114" t="str">
        <f>INDEX(SUM!D:D,MATCH(SUM!$F$3,SUM!B:B,0),0)</f>
        <v>P085</v>
      </c>
      <c r="E6974" s="116">
        <v>2020</v>
      </c>
      <c r="F6974" s="112" t="s">
        <v>13138</v>
      </c>
      <c r="G6974" s="117" t="s">
        <v>15658</v>
      </c>
      <c r="H6974" s="114" t="s">
        <v>16898</v>
      </c>
      <c r="I6974" s="113">
        <f>'24'!B31</f>
        <v>0</v>
      </c>
    </row>
    <row r="6975" spans="2:9" ht="12.75">
      <c r="B6975" s="114" t="str">
        <f>INDEX(SUM!D:D,MATCH(SUM!$F$3,SUM!B:B,0),0)</f>
        <v>P085</v>
      </c>
      <c r="E6975" s="116">
        <v>2020</v>
      </c>
      <c r="F6975" s="112" t="s">
        <v>13139</v>
      </c>
      <c r="G6975" s="117" t="s">
        <v>15659</v>
      </c>
      <c r="H6975" s="114" t="s">
        <v>16898</v>
      </c>
      <c r="I6975" s="113">
        <f>'24'!B32</f>
        <v>0</v>
      </c>
    </row>
    <row r="6976" spans="2:9" ht="12.75">
      <c r="B6976" s="114" t="str">
        <f>INDEX(SUM!D:D,MATCH(SUM!$F$3,SUM!B:B,0),0)</f>
        <v>P085</v>
      </c>
      <c r="E6976" s="116">
        <v>2020</v>
      </c>
      <c r="F6976" s="112" t="s">
        <v>13140</v>
      </c>
      <c r="G6976" s="117" t="s">
        <v>15660</v>
      </c>
      <c r="H6976" s="114" t="s">
        <v>16898</v>
      </c>
      <c r="I6976" s="113">
        <f>'24'!B33</f>
        <v>0</v>
      </c>
    </row>
    <row r="6977" spans="2:9" ht="12.75">
      <c r="B6977" s="114" t="str">
        <f>INDEX(SUM!D:D,MATCH(SUM!$F$3,SUM!B:B,0),0)</f>
        <v>P085</v>
      </c>
      <c r="E6977" s="116">
        <v>2020</v>
      </c>
      <c r="F6977" s="112" t="s">
        <v>13141</v>
      </c>
      <c r="G6977" s="117" t="s">
        <v>15661</v>
      </c>
      <c r="H6977" s="114" t="s">
        <v>16898</v>
      </c>
      <c r="I6977" s="113">
        <f>'24'!B34</f>
        <v>0</v>
      </c>
    </row>
    <row r="6978" spans="2:9" ht="12.75">
      <c r="B6978" s="114" t="str">
        <f>INDEX(SUM!D:D,MATCH(SUM!$F$3,SUM!B:B,0),0)</f>
        <v>P085</v>
      </c>
      <c r="E6978" s="116">
        <v>2020</v>
      </c>
      <c r="F6978" s="112" t="s">
        <v>13142</v>
      </c>
      <c r="G6978" s="117" t="s">
        <v>15662</v>
      </c>
      <c r="H6978" s="114" t="s">
        <v>16898</v>
      </c>
      <c r="I6978" s="113">
        <f>'24'!B35</f>
        <v>0</v>
      </c>
    </row>
    <row r="6979" spans="2:9" ht="12.75">
      <c r="B6979" s="114" t="str">
        <f>INDEX(SUM!D:D,MATCH(SUM!$F$3,SUM!B:B,0),0)</f>
        <v>P085</v>
      </c>
      <c r="E6979" s="116">
        <v>2020</v>
      </c>
      <c r="F6979" s="112" t="s">
        <v>13143</v>
      </c>
      <c r="G6979" s="117" t="s">
        <v>15663</v>
      </c>
      <c r="H6979" s="114" t="s">
        <v>16898</v>
      </c>
      <c r="I6979" s="113">
        <f>'24'!B36</f>
        <v>0</v>
      </c>
    </row>
    <row r="6980" spans="2:9" ht="12.75">
      <c r="B6980" s="114" t="str">
        <f>INDEX(SUM!D:D,MATCH(SUM!$F$3,SUM!B:B,0),0)</f>
        <v>P085</v>
      </c>
      <c r="E6980" s="116">
        <v>2020</v>
      </c>
      <c r="F6980" s="112" t="s">
        <v>13144</v>
      </c>
      <c r="G6980" s="117" t="s">
        <v>15664</v>
      </c>
      <c r="H6980" s="114" t="s">
        <v>16898</v>
      </c>
      <c r="I6980" s="113">
        <f>'24'!B37</f>
        <v>0</v>
      </c>
    </row>
    <row r="6981" spans="2:9" ht="12.75">
      <c r="B6981" s="114" t="str">
        <f>INDEX(SUM!D:D,MATCH(SUM!$F$3,SUM!B:B,0),0)</f>
        <v>P085</v>
      </c>
      <c r="E6981" s="116">
        <v>2020</v>
      </c>
      <c r="F6981" s="112" t="s">
        <v>13145</v>
      </c>
      <c r="G6981" s="117" t="s">
        <v>15665</v>
      </c>
      <c r="H6981" s="114" t="s">
        <v>16898</v>
      </c>
      <c r="I6981" s="113">
        <f>'24'!B38</f>
        <v>0</v>
      </c>
    </row>
    <row r="6982" spans="2:9" ht="12.75">
      <c r="B6982" s="114" t="str">
        <f>INDEX(SUM!D:D,MATCH(SUM!$F$3,SUM!B:B,0),0)</f>
        <v>P085</v>
      </c>
      <c r="E6982" s="116">
        <v>2020</v>
      </c>
      <c r="F6982" s="112" t="s">
        <v>13146</v>
      </c>
      <c r="G6982" s="117" t="s">
        <v>15666</v>
      </c>
      <c r="H6982" s="114" t="s">
        <v>16898</v>
      </c>
      <c r="I6982" s="113">
        <f>'24'!B39</f>
        <v>0</v>
      </c>
    </row>
    <row r="6983" spans="2:9" ht="12.75">
      <c r="B6983" s="114" t="str">
        <f>INDEX(SUM!D:D,MATCH(SUM!$F$3,SUM!B:B,0),0)</f>
        <v>P085</v>
      </c>
      <c r="E6983" s="116">
        <v>2020</v>
      </c>
      <c r="F6983" s="112" t="s">
        <v>13147</v>
      </c>
      <c r="G6983" s="117" t="s">
        <v>15667</v>
      </c>
      <c r="H6983" s="114" t="s">
        <v>16898</v>
      </c>
      <c r="I6983" s="113">
        <f>'24'!B40</f>
        <v>0</v>
      </c>
    </row>
    <row r="6984" spans="2:9" ht="12.75">
      <c r="B6984" s="114" t="str">
        <f>INDEX(SUM!D:D,MATCH(SUM!$F$3,SUM!B:B,0),0)</f>
        <v>P085</v>
      </c>
      <c r="E6984" s="116">
        <v>2020</v>
      </c>
      <c r="F6984" s="112" t="s">
        <v>13148</v>
      </c>
      <c r="G6984" s="117" t="s">
        <v>15668</v>
      </c>
      <c r="H6984" s="114" t="s">
        <v>16898</v>
      </c>
      <c r="I6984" s="113">
        <f>'24'!B41</f>
        <v>0</v>
      </c>
    </row>
    <row r="6985" spans="2:9" ht="12.75">
      <c r="B6985" s="114" t="str">
        <f>INDEX(SUM!D:D,MATCH(SUM!$F$3,SUM!B:B,0),0)</f>
        <v>P085</v>
      </c>
      <c r="E6985" s="116">
        <v>2020</v>
      </c>
      <c r="F6985" s="112" t="s">
        <v>13149</v>
      </c>
      <c r="G6985" s="117" t="s">
        <v>15669</v>
      </c>
      <c r="H6985" s="114" t="s">
        <v>16898</v>
      </c>
      <c r="I6985" s="113">
        <f>'24'!B42</f>
        <v>0</v>
      </c>
    </row>
    <row r="6986" spans="2:9" ht="12.75">
      <c r="B6986" s="114" t="str">
        <f>INDEX(SUM!D:D,MATCH(SUM!$F$3,SUM!B:B,0),0)</f>
        <v>P085</v>
      </c>
      <c r="E6986" s="116">
        <v>2020</v>
      </c>
      <c r="F6986" s="112" t="s">
        <v>13150</v>
      </c>
      <c r="G6986" s="117" t="s">
        <v>15670</v>
      </c>
      <c r="H6986" s="114" t="s">
        <v>16898</v>
      </c>
      <c r="I6986" s="113">
        <f>'24'!B43</f>
        <v>0</v>
      </c>
    </row>
    <row r="6987" spans="2:9" ht="12.75">
      <c r="B6987" s="114" t="str">
        <f>INDEX(SUM!D:D,MATCH(SUM!$F$3,SUM!B:B,0),0)</f>
        <v>P085</v>
      </c>
      <c r="E6987" s="116">
        <v>2020</v>
      </c>
      <c r="F6987" s="112" t="s">
        <v>13151</v>
      </c>
      <c r="G6987" s="117" t="s">
        <v>15671</v>
      </c>
      <c r="H6987" s="114" t="s">
        <v>16898</v>
      </c>
      <c r="I6987" s="113">
        <f>'24'!B44</f>
        <v>0</v>
      </c>
    </row>
    <row r="6988" spans="2:9" ht="12.75">
      <c r="B6988" s="114" t="str">
        <f>INDEX(SUM!D:D,MATCH(SUM!$F$3,SUM!B:B,0),0)</f>
        <v>P085</v>
      </c>
      <c r="E6988" s="116">
        <v>2020</v>
      </c>
      <c r="F6988" s="112" t="s">
        <v>13152</v>
      </c>
      <c r="G6988" s="117" t="s">
        <v>15672</v>
      </c>
      <c r="H6988" s="114" t="s">
        <v>16898</v>
      </c>
      <c r="I6988" s="113">
        <f>'24'!B45</f>
        <v>0</v>
      </c>
    </row>
    <row r="6989" spans="2:9" ht="12.75">
      <c r="B6989" s="114" t="str">
        <f>INDEX(SUM!D:D,MATCH(SUM!$F$3,SUM!B:B,0),0)</f>
        <v>P085</v>
      </c>
      <c r="E6989" s="116">
        <v>2020</v>
      </c>
      <c r="F6989" s="112" t="s">
        <v>13153</v>
      </c>
      <c r="G6989" s="117" t="s">
        <v>15673</v>
      </c>
      <c r="H6989" s="114" t="s">
        <v>16898</v>
      </c>
      <c r="I6989" s="113">
        <f>'24'!B46</f>
        <v>0</v>
      </c>
    </row>
    <row r="6990" spans="2:9" ht="12.75">
      <c r="B6990" s="114" t="str">
        <f>INDEX(SUM!D:D,MATCH(SUM!$F$3,SUM!B:B,0),0)</f>
        <v>P085</v>
      </c>
      <c r="E6990" s="116">
        <v>2020</v>
      </c>
      <c r="F6990" s="112" t="s">
        <v>13154</v>
      </c>
      <c r="G6990" s="117" t="s">
        <v>15674</v>
      </c>
      <c r="H6990" s="114" t="s">
        <v>16898</v>
      </c>
      <c r="I6990" s="113">
        <f>'24'!B47</f>
        <v>0</v>
      </c>
    </row>
    <row r="6991" spans="2:9" ht="12.75">
      <c r="B6991" s="114" t="str">
        <f>INDEX(SUM!D:D,MATCH(SUM!$F$3,SUM!B:B,0),0)</f>
        <v>P085</v>
      </c>
      <c r="E6991" s="116">
        <v>2020</v>
      </c>
      <c r="F6991" s="112" t="s">
        <v>13155</v>
      </c>
      <c r="G6991" s="117" t="s">
        <v>15675</v>
      </c>
      <c r="H6991" s="114" t="s">
        <v>16898</v>
      </c>
      <c r="I6991" s="113">
        <f>'24'!B48</f>
        <v>0</v>
      </c>
    </row>
    <row r="6992" spans="2:9" ht="12.75">
      <c r="B6992" s="114" t="str">
        <f>INDEX(SUM!D:D,MATCH(SUM!$F$3,SUM!B:B,0),0)</f>
        <v>P085</v>
      </c>
      <c r="E6992" s="116">
        <v>2020</v>
      </c>
      <c r="F6992" s="112" t="s">
        <v>13156</v>
      </c>
      <c r="G6992" s="117" t="s">
        <v>15676</v>
      </c>
      <c r="H6992" s="114" t="s">
        <v>16898</v>
      </c>
      <c r="I6992" s="113">
        <f>'24'!B49</f>
        <v>0</v>
      </c>
    </row>
    <row r="6993" spans="2:9" ht="12.75">
      <c r="B6993" s="114" t="str">
        <f>INDEX(SUM!D:D,MATCH(SUM!$F$3,SUM!B:B,0),0)</f>
        <v>P085</v>
      </c>
      <c r="E6993" s="116">
        <v>2020</v>
      </c>
      <c r="F6993" s="112" t="s">
        <v>13157</v>
      </c>
      <c r="G6993" s="117" t="s">
        <v>15677</v>
      </c>
      <c r="H6993" s="114" t="s">
        <v>16898</v>
      </c>
      <c r="I6993" s="113">
        <f>'24'!B50</f>
        <v>0</v>
      </c>
    </row>
    <row r="6994" spans="2:9" ht="12.75">
      <c r="B6994" s="114" t="str">
        <f>INDEX(SUM!D:D,MATCH(SUM!$F$3,SUM!B:B,0),0)</f>
        <v>P085</v>
      </c>
      <c r="E6994" s="116">
        <v>2020</v>
      </c>
      <c r="F6994" s="112" t="s">
        <v>13158</v>
      </c>
      <c r="G6994" s="117" t="s">
        <v>15678</v>
      </c>
      <c r="H6994" s="114" t="s">
        <v>16898</v>
      </c>
      <c r="I6994" s="113">
        <f>'24'!B51</f>
        <v>0</v>
      </c>
    </row>
    <row r="6995" spans="2:9" ht="12.75">
      <c r="B6995" s="114" t="str">
        <f>INDEX(SUM!D:D,MATCH(SUM!$F$3,SUM!B:B,0),0)</f>
        <v>P085</v>
      </c>
      <c r="E6995" s="116">
        <v>2020</v>
      </c>
      <c r="F6995" s="112" t="s">
        <v>13159</v>
      </c>
      <c r="G6995" s="117" t="s">
        <v>15679</v>
      </c>
      <c r="H6995" s="114" t="s">
        <v>16898</v>
      </c>
      <c r="I6995" s="113">
        <f>'24'!B52</f>
        <v>0</v>
      </c>
    </row>
    <row r="6996" spans="2:9" ht="12.75">
      <c r="B6996" s="114" t="str">
        <f>INDEX(SUM!D:D,MATCH(SUM!$F$3,SUM!B:B,0),0)</f>
        <v>P085</v>
      </c>
      <c r="E6996" s="116">
        <v>2020</v>
      </c>
      <c r="F6996" s="112" t="s">
        <v>13160</v>
      </c>
      <c r="G6996" s="117" t="s">
        <v>15680</v>
      </c>
      <c r="H6996" s="114" t="s">
        <v>16898</v>
      </c>
      <c r="I6996" s="113">
        <f>'24'!B53</f>
        <v>0</v>
      </c>
    </row>
    <row r="6997" spans="2:9" ht="12.75">
      <c r="B6997" s="114" t="str">
        <f>INDEX(SUM!D:D,MATCH(SUM!$F$3,SUM!B:B,0),0)</f>
        <v>P085</v>
      </c>
      <c r="E6997" s="116">
        <v>2020</v>
      </c>
      <c r="F6997" s="112" t="s">
        <v>13161</v>
      </c>
      <c r="G6997" s="117" t="s">
        <v>15681</v>
      </c>
      <c r="H6997" s="114" t="s">
        <v>16898</v>
      </c>
      <c r="I6997" s="113">
        <f>'24'!B54</f>
        <v>0</v>
      </c>
    </row>
    <row r="6998" spans="2:9" ht="12.75">
      <c r="B6998" s="114" t="str">
        <f>INDEX(SUM!D:D,MATCH(SUM!$F$3,SUM!B:B,0),0)</f>
        <v>P085</v>
      </c>
      <c r="E6998" s="116">
        <v>2020</v>
      </c>
      <c r="F6998" s="112" t="s">
        <v>13162</v>
      </c>
      <c r="G6998" s="117" t="s">
        <v>15682</v>
      </c>
      <c r="H6998" s="114" t="s">
        <v>16898</v>
      </c>
      <c r="I6998" s="113">
        <f>'24'!B55</f>
        <v>0</v>
      </c>
    </row>
    <row r="6999" spans="2:9" ht="12.75">
      <c r="B6999" s="114" t="str">
        <f>INDEX(SUM!D:D,MATCH(SUM!$F$3,SUM!B:B,0),0)</f>
        <v>P085</v>
      </c>
      <c r="E6999" s="116">
        <v>2020</v>
      </c>
      <c r="F6999" s="112" t="s">
        <v>13163</v>
      </c>
      <c r="G6999" s="117" t="s">
        <v>15683</v>
      </c>
      <c r="H6999" s="114" t="s">
        <v>16898</v>
      </c>
      <c r="I6999" s="113">
        <f>'24'!B56</f>
        <v>0</v>
      </c>
    </row>
    <row r="7000" spans="2:9" ht="12.75">
      <c r="B7000" s="114" t="str">
        <f>INDEX(SUM!D:D,MATCH(SUM!$F$3,SUM!B:B,0),0)</f>
        <v>P085</v>
      </c>
      <c r="E7000" s="116">
        <v>2020</v>
      </c>
      <c r="F7000" s="112" t="s">
        <v>13164</v>
      </c>
      <c r="G7000" s="117" t="s">
        <v>15684</v>
      </c>
      <c r="H7000" s="114" t="s">
        <v>16898</v>
      </c>
      <c r="I7000" s="113">
        <f>'24'!B57</f>
        <v>0</v>
      </c>
    </row>
    <row r="7001" spans="2:9" ht="12.75">
      <c r="B7001" s="114" t="str">
        <f>INDEX(SUM!D:D,MATCH(SUM!$F$3,SUM!B:B,0),0)</f>
        <v>P085</v>
      </c>
      <c r="E7001" s="116">
        <v>2020</v>
      </c>
      <c r="F7001" s="112" t="s">
        <v>13165</v>
      </c>
      <c r="G7001" s="117" t="s">
        <v>15685</v>
      </c>
      <c r="H7001" s="114" t="s">
        <v>16898</v>
      </c>
      <c r="I7001" s="113">
        <f>'24'!B58</f>
        <v>0</v>
      </c>
    </row>
    <row r="7002" spans="2:9" ht="12.75">
      <c r="B7002" s="114" t="str">
        <f>INDEX(SUM!D:D,MATCH(SUM!$F$3,SUM!B:B,0),0)</f>
        <v>P085</v>
      </c>
      <c r="E7002" s="116">
        <v>2020</v>
      </c>
      <c r="F7002" s="112" t="s">
        <v>13166</v>
      </c>
      <c r="G7002" s="117" t="s">
        <v>15686</v>
      </c>
      <c r="H7002" s="114" t="s">
        <v>16898</v>
      </c>
      <c r="I7002" s="113">
        <f>'24'!B59</f>
        <v>0</v>
      </c>
    </row>
    <row r="7003" spans="2:9" ht="12.75">
      <c r="B7003" s="114" t="str">
        <f>INDEX(SUM!D:D,MATCH(SUM!$F$3,SUM!B:B,0),0)</f>
        <v>P085</v>
      </c>
      <c r="E7003" s="116">
        <v>2020</v>
      </c>
      <c r="F7003" s="112" t="s">
        <v>13167</v>
      </c>
      <c r="G7003" s="117" t="s">
        <v>15687</v>
      </c>
      <c r="H7003" s="114" t="s">
        <v>16898</v>
      </c>
      <c r="I7003" s="113">
        <f>'24'!B60</f>
        <v>0</v>
      </c>
    </row>
    <row r="7004" spans="2:9" ht="12.75">
      <c r="B7004" s="114" t="str">
        <f>INDEX(SUM!D:D,MATCH(SUM!$F$3,SUM!B:B,0),0)</f>
        <v>P085</v>
      </c>
      <c r="E7004" s="116">
        <v>2020</v>
      </c>
      <c r="F7004" s="112" t="s">
        <v>13168</v>
      </c>
      <c r="G7004" s="117" t="s">
        <v>15688</v>
      </c>
      <c r="H7004" s="114" t="s">
        <v>16898</v>
      </c>
      <c r="I7004" s="113">
        <f>'24'!B61</f>
        <v>0</v>
      </c>
    </row>
    <row r="7005" spans="2:9" ht="12.75">
      <c r="B7005" s="114" t="str">
        <f>INDEX(SUM!D:D,MATCH(SUM!$F$3,SUM!B:B,0),0)</f>
        <v>P085</v>
      </c>
      <c r="E7005" s="116">
        <v>2020</v>
      </c>
      <c r="F7005" s="112" t="s">
        <v>13169</v>
      </c>
      <c r="G7005" s="117" t="s">
        <v>15689</v>
      </c>
      <c r="H7005" s="114" t="s">
        <v>16898</v>
      </c>
      <c r="I7005" s="113">
        <f>'24'!B62</f>
        <v>0</v>
      </c>
    </row>
    <row r="7006" spans="2:9" ht="12.75">
      <c r="B7006" s="114" t="str">
        <f>INDEX(SUM!D:D,MATCH(SUM!$F$3,SUM!B:B,0),0)</f>
        <v>P085</v>
      </c>
      <c r="E7006" s="116">
        <v>2020</v>
      </c>
      <c r="F7006" s="112" t="s">
        <v>13170</v>
      </c>
      <c r="G7006" s="117" t="s">
        <v>15690</v>
      </c>
      <c r="H7006" s="114" t="s">
        <v>16898</v>
      </c>
      <c r="I7006" s="113">
        <f>'24'!B63</f>
        <v>0</v>
      </c>
    </row>
    <row r="7007" spans="2:9" ht="12.75">
      <c r="B7007" s="114" t="str">
        <f>INDEX(SUM!D:D,MATCH(SUM!$F$3,SUM!B:B,0),0)</f>
        <v>P085</v>
      </c>
      <c r="E7007" s="116">
        <v>2020</v>
      </c>
      <c r="F7007" s="112" t="s">
        <v>13171</v>
      </c>
      <c r="G7007" s="117" t="s">
        <v>15691</v>
      </c>
      <c r="H7007" s="114" t="s">
        <v>16898</v>
      </c>
      <c r="I7007" s="113">
        <f>'24'!B64</f>
        <v>0</v>
      </c>
    </row>
    <row r="7008" spans="2:9" ht="12.75">
      <c r="B7008" s="114" t="str">
        <f>INDEX(SUM!D:D,MATCH(SUM!$F$3,SUM!B:B,0),0)</f>
        <v>P085</v>
      </c>
      <c r="E7008" s="116">
        <v>2020</v>
      </c>
      <c r="F7008" s="112" t="s">
        <v>13172</v>
      </c>
      <c r="G7008" s="117" t="s">
        <v>15692</v>
      </c>
      <c r="H7008" s="114" t="s">
        <v>16898</v>
      </c>
      <c r="I7008" s="113">
        <f>'24'!B65</f>
        <v>0</v>
      </c>
    </row>
    <row r="7009" spans="2:9" ht="12.75">
      <c r="B7009" s="114" t="str">
        <f>INDEX(SUM!D:D,MATCH(SUM!$F$3,SUM!B:B,0),0)</f>
        <v>P085</v>
      </c>
      <c r="E7009" s="116">
        <v>2020</v>
      </c>
      <c r="F7009" s="112" t="s">
        <v>13173</v>
      </c>
      <c r="G7009" s="117" t="s">
        <v>15693</v>
      </c>
      <c r="H7009" s="114" t="s">
        <v>16898</v>
      </c>
      <c r="I7009" s="113">
        <f>'24'!B66</f>
        <v>0</v>
      </c>
    </row>
    <row r="7010" spans="2:9" ht="12.75">
      <c r="B7010" s="114" t="str">
        <f>INDEX(SUM!D:D,MATCH(SUM!$F$3,SUM!B:B,0),0)</f>
        <v>P085</v>
      </c>
      <c r="E7010" s="116">
        <v>2020</v>
      </c>
      <c r="F7010" s="112" t="s">
        <v>13174</v>
      </c>
      <c r="G7010" s="117" t="s">
        <v>15694</v>
      </c>
      <c r="H7010" s="114" t="s">
        <v>16898</v>
      </c>
      <c r="I7010" s="113">
        <f>'24'!B67</f>
        <v>0</v>
      </c>
    </row>
    <row r="7011" spans="2:9" ht="12.75">
      <c r="B7011" s="114" t="str">
        <f>INDEX(SUM!D:D,MATCH(SUM!$F$3,SUM!B:B,0),0)</f>
        <v>P085</v>
      </c>
      <c r="E7011" s="116">
        <v>2020</v>
      </c>
      <c r="F7011" s="112" t="s">
        <v>13175</v>
      </c>
      <c r="G7011" s="117" t="s">
        <v>15695</v>
      </c>
      <c r="H7011" s="114" t="s">
        <v>16898</v>
      </c>
      <c r="I7011" s="113">
        <f>'24'!B68</f>
        <v>0</v>
      </c>
    </row>
    <row r="7012" spans="2:9" ht="12.75">
      <c r="B7012" s="114" t="str">
        <f>INDEX(SUM!D:D,MATCH(SUM!$F$3,SUM!B:B,0),0)</f>
        <v>P085</v>
      </c>
      <c r="E7012" s="116">
        <v>2020</v>
      </c>
      <c r="F7012" s="112" t="s">
        <v>13176</v>
      </c>
      <c r="G7012" s="117" t="s">
        <v>15696</v>
      </c>
      <c r="H7012" s="114" t="s">
        <v>16898</v>
      </c>
      <c r="I7012" s="113">
        <f>'24'!B69</f>
        <v>0</v>
      </c>
    </row>
    <row r="7013" spans="2:9" ht="12.75">
      <c r="B7013" s="114" t="str">
        <f>INDEX(SUM!D:D,MATCH(SUM!$F$3,SUM!B:B,0),0)</f>
        <v>P085</v>
      </c>
      <c r="E7013" s="116">
        <v>2020</v>
      </c>
      <c r="F7013" s="112" t="s">
        <v>13177</v>
      </c>
      <c r="G7013" s="117" t="s">
        <v>15697</v>
      </c>
      <c r="H7013" s="114" t="s">
        <v>16898</v>
      </c>
      <c r="I7013" s="113">
        <f>'24'!B70</f>
        <v>0</v>
      </c>
    </row>
    <row r="7014" spans="2:9" ht="12.75">
      <c r="B7014" s="114" t="str">
        <f>INDEX(SUM!D:D,MATCH(SUM!$F$3,SUM!B:B,0),0)</f>
        <v>P085</v>
      </c>
      <c r="E7014" s="116">
        <v>2020</v>
      </c>
      <c r="F7014" s="112" t="s">
        <v>13178</v>
      </c>
      <c r="G7014" s="117" t="s">
        <v>15698</v>
      </c>
      <c r="H7014" s="114" t="s">
        <v>16898</v>
      </c>
      <c r="I7014" s="113">
        <f>'24'!B71</f>
        <v>0</v>
      </c>
    </row>
    <row r="7015" spans="2:9" ht="12.75">
      <c r="B7015" s="114" t="str">
        <f>INDEX(SUM!D:D,MATCH(SUM!$F$3,SUM!B:B,0),0)</f>
        <v>P085</v>
      </c>
      <c r="E7015" s="116">
        <v>2020</v>
      </c>
      <c r="F7015" s="112" t="s">
        <v>13179</v>
      </c>
      <c r="G7015" s="117" t="s">
        <v>15699</v>
      </c>
      <c r="H7015" s="114" t="s">
        <v>16898</v>
      </c>
      <c r="I7015" s="113">
        <f>'24'!B72</f>
        <v>0</v>
      </c>
    </row>
    <row r="7016" spans="2:9" ht="12.75">
      <c r="B7016" s="114" t="str">
        <f>INDEX(SUM!D:D,MATCH(SUM!$F$3,SUM!B:B,0),0)</f>
        <v>P085</v>
      </c>
      <c r="E7016" s="116">
        <v>2020</v>
      </c>
      <c r="F7016" s="112" t="s">
        <v>13180</v>
      </c>
      <c r="G7016" s="117" t="s">
        <v>15700</v>
      </c>
      <c r="H7016" s="114" t="s">
        <v>16898</v>
      </c>
      <c r="I7016" s="113">
        <f>'24'!B73</f>
        <v>0</v>
      </c>
    </row>
    <row r="7017" spans="2:9" ht="12.75">
      <c r="B7017" s="114" t="str">
        <f>INDEX(SUM!D:D,MATCH(SUM!$F$3,SUM!B:B,0),0)</f>
        <v>P085</v>
      </c>
      <c r="E7017" s="116">
        <v>2020</v>
      </c>
      <c r="F7017" s="112" t="s">
        <v>13181</v>
      </c>
      <c r="G7017" s="117" t="s">
        <v>15701</v>
      </c>
      <c r="H7017" s="114" t="s">
        <v>16898</v>
      </c>
      <c r="I7017" s="113">
        <f>'24'!B74</f>
        <v>0</v>
      </c>
    </row>
    <row r="7018" spans="2:9" ht="12.75">
      <c r="B7018" s="114" t="str">
        <f>INDEX(SUM!D:D,MATCH(SUM!$F$3,SUM!B:B,0),0)</f>
        <v>P085</v>
      </c>
      <c r="E7018" s="116">
        <v>2020</v>
      </c>
      <c r="F7018" s="112" t="s">
        <v>13182</v>
      </c>
      <c r="G7018" s="117" t="s">
        <v>15702</v>
      </c>
      <c r="H7018" s="114" t="s">
        <v>16898</v>
      </c>
      <c r="I7018" s="113">
        <f>'24'!B75</f>
        <v>0</v>
      </c>
    </row>
    <row r="7019" spans="2:9" ht="12.75">
      <c r="B7019" s="114" t="str">
        <f>INDEX(SUM!D:D,MATCH(SUM!$F$3,SUM!B:B,0),0)</f>
        <v>P085</v>
      </c>
      <c r="E7019" s="116">
        <v>2020</v>
      </c>
      <c r="F7019" s="112" t="s">
        <v>13183</v>
      </c>
      <c r="G7019" s="117" t="s">
        <v>15703</v>
      </c>
      <c r="H7019" s="114" t="s">
        <v>16898</v>
      </c>
      <c r="I7019" s="113">
        <f>'24'!B76</f>
        <v>0</v>
      </c>
    </row>
    <row r="7020" spans="2:9" ht="12.75">
      <c r="B7020" s="114" t="str">
        <f>INDEX(SUM!D:D,MATCH(SUM!$F$3,SUM!B:B,0),0)</f>
        <v>P085</v>
      </c>
      <c r="E7020" s="116">
        <v>2020</v>
      </c>
      <c r="F7020" s="112" t="s">
        <v>13184</v>
      </c>
      <c r="G7020" s="117" t="s">
        <v>15704</v>
      </c>
      <c r="H7020" s="114" t="s">
        <v>16898</v>
      </c>
      <c r="I7020" s="113">
        <f>'24'!B77</f>
        <v>0</v>
      </c>
    </row>
    <row r="7021" spans="2:9" ht="12.75">
      <c r="B7021" s="114" t="str">
        <f>INDEX(SUM!D:D,MATCH(SUM!$F$3,SUM!B:B,0),0)</f>
        <v>P085</v>
      </c>
      <c r="E7021" s="116">
        <v>2020</v>
      </c>
      <c r="F7021" s="112" t="s">
        <v>13185</v>
      </c>
      <c r="G7021" s="117" t="s">
        <v>15705</v>
      </c>
      <c r="H7021" s="114" t="s">
        <v>16898</v>
      </c>
      <c r="I7021" s="113">
        <f>'24'!B78</f>
        <v>0</v>
      </c>
    </row>
    <row r="7022" spans="2:9" ht="12.75">
      <c r="B7022" s="114" t="str">
        <f>INDEX(SUM!D:D,MATCH(SUM!$F$3,SUM!B:B,0),0)</f>
        <v>P085</v>
      </c>
      <c r="E7022" s="116">
        <v>2020</v>
      </c>
      <c r="F7022" s="112" t="s">
        <v>13186</v>
      </c>
      <c r="G7022" s="117" t="s">
        <v>15706</v>
      </c>
      <c r="H7022" s="114" t="s">
        <v>16898</v>
      </c>
      <c r="I7022" s="113">
        <f>'24'!B79</f>
        <v>0</v>
      </c>
    </row>
    <row r="7023" spans="2:9" ht="12.75">
      <c r="B7023" s="114" t="str">
        <f>INDEX(SUM!D:D,MATCH(SUM!$F$3,SUM!B:B,0),0)</f>
        <v>P085</v>
      </c>
      <c r="E7023" s="116">
        <v>2020</v>
      </c>
      <c r="F7023" s="112" t="s">
        <v>13187</v>
      </c>
      <c r="G7023" s="117" t="s">
        <v>15707</v>
      </c>
      <c r="H7023" s="114" t="s">
        <v>16898</v>
      </c>
      <c r="I7023" s="113">
        <f>'24'!B80</f>
        <v>0</v>
      </c>
    </row>
    <row r="7024" spans="2:9" ht="12.75">
      <c r="B7024" s="114" t="str">
        <f>INDEX(SUM!D:D,MATCH(SUM!$F$3,SUM!B:B,0),0)</f>
        <v>P085</v>
      </c>
      <c r="E7024" s="116">
        <v>2020</v>
      </c>
      <c r="F7024" s="112" t="s">
        <v>13188</v>
      </c>
      <c r="G7024" s="117" t="s">
        <v>15708</v>
      </c>
      <c r="H7024" s="114" t="s">
        <v>16898</v>
      </c>
      <c r="I7024" s="113">
        <f>'24'!B81</f>
        <v>0</v>
      </c>
    </row>
    <row r="7025" spans="2:9" ht="12.75">
      <c r="B7025" s="114" t="str">
        <f>INDEX(SUM!D:D,MATCH(SUM!$F$3,SUM!B:B,0),0)</f>
        <v>P085</v>
      </c>
      <c r="E7025" s="116">
        <v>2020</v>
      </c>
      <c r="F7025" s="112" t="s">
        <v>13189</v>
      </c>
      <c r="G7025" s="117" t="s">
        <v>15709</v>
      </c>
      <c r="H7025" s="114" t="s">
        <v>16898</v>
      </c>
      <c r="I7025" s="113">
        <f>'24'!B82</f>
        <v>0</v>
      </c>
    </row>
    <row r="7026" spans="2:9" ht="12.75">
      <c r="B7026" s="114" t="str">
        <f>INDEX(SUM!D:D,MATCH(SUM!$F$3,SUM!B:B,0),0)</f>
        <v>P085</v>
      </c>
      <c r="E7026" s="116">
        <v>2020</v>
      </c>
      <c r="F7026" s="112" t="s">
        <v>13190</v>
      </c>
      <c r="G7026" s="117" t="s">
        <v>15710</v>
      </c>
      <c r="H7026" s="114" t="s">
        <v>16898</v>
      </c>
      <c r="I7026" s="113">
        <f>'24'!B83</f>
        <v>0</v>
      </c>
    </row>
    <row r="7027" spans="2:9" ht="12.75">
      <c r="B7027" s="114" t="str">
        <f>INDEX(SUM!D:D,MATCH(SUM!$F$3,SUM!B:B,0),0)</f>
        <v>P085</v>
      </c>
      <c r="E7027" s="116">
        <v>2020</v>
      </c>
      <c r="F7027" s="112" t="s">
        <v>13191</v>
      </c>
      <c r="G7027" s="117" t="s">
        <v>15711</v>
      </c>
      <c r="H7027" s="114" t="s">
        <v>16898</v>
      </c>
      <c r="I7027" s="113">
        <f>'24'!B84</f>
        <v>0</v>
      </c>
    </row>
    <row r="7028" spans="2:9" ht="12.75">
      <c r="B7028" s="114" t="str">
        <f>INDEX(SUM!D:D,MATCH(SUM!$F$3,SUM!B:B,0),0)</f>
        <v>P085</v>
      </c>
      <c r="E7028" s="116">
        <v>2020</v>
      </c>
      <c r="F7028" s="112" t="s">
        <v>13192</v>
      </c>
      <c r="G7028" s="117" t="s">
        <v>15712</v>
      </c>
      <c r="H7028" s="114" t="s">
        <v>16898</v>
      </c>
      <c r="I7028" s="113">
        <f>'24'!B85</f>
        <v>0</v>
      </c>
    </row>
    <row r="7029" spans="2:9" ht="12.75">
      <c r="B7029" s="114" t="str">
        <f>INDEX(SUM!D:D,MATCH(SUM!$F$3,SUM!B:B,0),0)</f>
        <v>P085</v>
      </c>
      <c r="E7029" s="116">
        <v>2020</v>
      </c>
      <c r="F7029" s="112" t="s">
        <v>13193</v>
      </c>
      <c r="G7029" s="117" t="s">
        <v>15713</v>
      </c>
      <c r="H7029" s="114" t="s">
        <v>16898</v>
      </c>
      <c r="I7029" s="113">
        <f>'24'!B86</f>
        <v>0</v>
      </c>
    </row>
    <row r="7030" spans="2:9" ht="12.75">
      <c r="B7030" s="114" t="str">
        <f>INDEX(SUM!D:D,MATCH(SUM!$F$3,SUM!B:B,0),0)</f>
        <v>P085</v>
      </c>
      <c r="E7030" s="116">
        <v>2020</v>
      </c>
      <c r="F7030" s="112" t="s">
        <v>13194</v>
      </c>
      <c r="G7030" s="117" t="s">
        <v>15714</v>
      </c>
      <c r="H7030" s="114" t="s">
        <v>16898</v>
      </c>
      <c r="I7030" s="113">
        <f>'24'!B87</f>
        <v>0</v>
      </c>
    </row>
    <row r="7031" spans="2:9" ht="12.75">
      <c r="B7031" s="114" t="str">
        <f>INDEX(SUM!D:D,MATCH(SUM!$F$3,SUM!B:B,0),0)</f>
        <v>P085</v>
      </c>
      <c r="E7031" s="116">
        <v>2020</v>
      </c>
      <c r="F7031" s="112" t="s">
        <v>13195</v>
      </c>
      <c r="G7031" s="117" t="s">
        <v>15715</v>
      </c>
      <c r="H7031" s="114" t="s">
        <v>16898</v>
      </c>
      <c r="I7031" s="113">
        <f>'24'!B88</f>
        <v>0</v>
      </c>
    </row>
    <row r="7032" spans="2:9" ht="12.75">
      <c r="B7032" s="114" t="str">
        <f>INDEX(SUM!D:D,MATCH(SUM!$F$3,SUM!B:B,0),0)</f>
        <v>P085</v>
      </c>
      <c r="E7032" s="116">
        <v>2020</v>
      </c>
      <c r="F7032" s="112" t="s">
        <v>13196</v>
      </c>
      <c r="G7032" s="117" t="s">
        <v>15716</v>
      </c>
      <c r="H7032" s="114" t="s">
        <v>16898</v>
      </c>
      <c r="I7032" s="113">
        <f>'24'!B89</f>
        <v>0</v>
      </c>
    </row>
    <row r="7033" spans="2:9" ht="12.75">
      <c r="B7033" s="114" t="str">
        <f>INDEX(SUM!D:D,MATCH(SUM!$F$3,SUM!B:B,0),0)</f>
        <v>P085</v>
      </c>
      <c r="E7033" s="116">
        <v>2020</v>
      </c>
      <c r="F7033" s="112" t="s">
        <v>13197</v>
      </c>
      <c r="G7033" s="117" t="s">
        <v>15717</v>
      </c>
      <c r="H7033" s="114" t="s">
        <v>16898</v>
      </c>
      <c r="I7033" s="113">
        <f>'24'!B90</f>
        <v>0</v>
      </c>
    </row>
    <row r="7034" spans="2:9" ht="12.75">
      <c r="B7034" s="114" t="str">
        <f>INDEX(SUM!D:D,MATCH(SUM!$F$3,SUM!B:B,0),0)</f>
        <v>P085</v>
      </c>
      <c r="E7034" s="116">
        <v>2020</v>
      </c>
      <c r="F7034" s="112" t="s">
        <v>13198</v>
      </c>
      <c r="G7034" s="117" t="s">
        <v>15718</v>
      </c>
      <c r="H7034" s="114" t="s">
        <v>16898</v>
      </c>
      <c r="I7034" s="113">
        <f>'24'!B91</f>
        <v>0</v>
      </c>
    </row>
    <row r="7035" spans="2:9" ht="12.75">
      <c r="B7035" s="114" t="str">
        <f>INDEX(SUM!D:D,MATCH(SUM!$F$3,SUM!B:B,0),0)</f>
        <v>P085</v>
      </c>
      <c r="E7035" s="116">
        <v>2020</v>
      </c>
      <c r="F7035" s="112" t="s">
        <v>13199</v>
      </c>
      <c r="G7035" s="117" t="s">
        <v>15719</v>
      </c>
      <c r="H7035" s="114" t="s">
        <v>16898</v>
      </c>
      <c r="I7035" s="113">
        <f>'24'!B92</f>
        <v>0</v>
      </c>
    </row>
    <row r="7036" spans="2:9" ht="12.75">
      <c r="B7036" s="114" t="str">
        <f>INDEX(SUM!D:D,MATCH(SUM!$F$3,SUM!B:B,0),0)</f>
        <v>P085</v>
      </c>
      <c r="E7036" s="116">
        <v>2020</v>
      </c>
      <c r="F7036" s="112" t="s">
        <v>13200</v>
      </c>
      <c r="G7036" s="117" t="s">
        <v>15720</v>
      </c>
      <c r="H7036" s="114" t="s">
        <v>16898</v>
      </c>
      <c r="I7036" s="113">
        <f>'24'!B93</f>
        <v>0</v>
      </c>
    </row>
    <row r="7037" spans="2:9" ht="12.75">
      <c r="B7037" s="114" t="str">
        <f>INDEX(SUM!D:D,MATCH(SUM!$F$3,SUM!B:B,0),0)</f>
        <v>P085</v>
      </c>
      <c r="E7037" s="116">
        <v>2020</v>
      </c>
      <c r="F7037" s="112" t="s">
        <v>13201</v>
      </c>
      <c r="G7037" s="117" t="s">
        <v>15721</v>
      </c>
      <c r="H7037" s="114" t="s">
        <v>16898</v>
      </c>
      <c r="I7037" s="113">
        <f>'24'!B94</f>
        <v>0</v>
      </c>
    </row>
    <row r="7038" spans="2:9" ht="12.75">
      <c r="B7038" s="114" t="str">
        <f>INDEX(SUM!D:D,MATCH(SUM!$F$3,SUM!B:B,0),0)</f>
        <v>P085</v>
      </c>
      <c r="E7038" s="116">
        <v>2020</v>
      </c>
      <c r="F7038" s="112" t="s">
        <v>13202</v>
      </c>
      <c r="G7038" s="117" t="s">
        <v>15722</v>
      </c>
      <c r="H7038" s="114" t="s">
        <v>16898</v>
      </c>
      <c r="I7038" s="113">
        <f>'24'!B95</f>
        <v>0</v>
      </c>
    </row>
    <row r="7039" spans="2:9" ht="12.75">
      <c r="B7039" s="114" t="str">
        <f>INDEX(SUM!D:D,MATCH(SUM!$F$3,SUM!B:B,0),0)</f>
        <v>P085</v>
      </c>
      <c r="E7039" s="116">
        <v>2020</v>
      </c>
      <c r="F7039" s="112" t="s">
        <v>13203</v>
      </c>
      <c r="G7039" s="117" t="s">
        <v>15723</v>
      </c>
      <c r="H7039" s="114" t="s">
        <v>16898</v>
      </c>
      <c r="I7039" s="113">
        <f>'24'!B96</f>
        <v>0</v>
      </c>
    </row>
    <row r="7040" spans="2:9" ht="12.75">
      <c r="B7040" s="114" t="str">
        <f>INDEX(SUM!D:D,MATCH(SUM!$F$3,SUM!B:B,0),0)</f>
        <v>P085</v>
      </c>
      <c r="E7040" s="116">
        <v>2020</v>
      </c>
      <c r="F7040" s="112" t="s">
        <v>13204</v>
      </c>
      <c r="G7040" s="117" t="s">
        <v>15724</v>
      </c>
      <c r="H7040" s="114" t="s">
        <v>16898</v>
      </c>
      <c r="I7040" s="113">
        <f>'24'!B97</f>
        <v>0</v>
      </c>
    </row>
    <row r="7041" spans="2:9" ht="12.75">
      <c r="B7041" s="114" t="str">
        <f>INDEX(SUM!D:D,MATCH(SUM!$F$3,SUM!B:B,0),0)</f>
        <v>P085</v>
      </c>
      <c r="E7041" s="116">
        <v>2020</v>
      </c>
      <c r="F7041" s="112" t="s">
        <v>13205</v>
      </c>
      <c r="G7041" s="117" t="s">
        <v>15725</v>
      </c>
      <c r="H7041" s="114" t="s">
        <v>16898</v>
      </c>
      <c r="I7041" s="113">
        <f>'24'!B98</f>
        <v>0</v>
      </c>
    </row>
    <row r="7042" spans="2:9" ht="12.75">
      <c r="B7042" s="114" t="str">
        <f>INDEX(SUM!D:D,MATCH(SUM!$F$3,SUM!B:B,0),0)</f>
        <v>P085</v>
      </c>
      <c r="E7042" s="116">
        <v>2020</v>
      </c>
      <c r="F7042" s="112" t="s">
        <v>13206</v>
      </c>
      <c r="G7042" s="117" t="s">
        <v>15726</v>
      </c>
      <c r="H7042" s="114" t="s">
        <v>16898</v>
      </c>
      <c r="I7042" s="113">
        <f>'24'!B99</f>
        <v>0</v>
      </c>
    </row>
    <row r="7043" spans="2:9" ht="12.75">
      <c r="B7043" s="114" t="str">
        <f>INDEX(SUM!D:D,MATCH(SUM!$F$3,SUM!B:B,0),0)</f>
        <v>P085</v>
      </c>
      <c r="E7043" s="116">
        <v>2020</v>
      </c>
      <c r="F7043" s="112" t="s">
        <v>13207</v>
      </c>
      <c r="G7043" s="117" t="s">
        <v>15727</v>
      </c>
      <c r="H7043" s="114" t="s">
        <v>16898</v>
      </c>
      <c r="I7043" s="113">
        <f>'24'!B100</f>
        <v>0</v>
      </c>
    </row>
    <row r="7044" spans="2:9" ht="12.75">
      <c r="B7044" s="114" t="str">
        <f>INDEX(SUM!D:D,MATCH(SUM!$F$3,SUM!B:B,0),0)</f>
        <v>P085</v>
      </c>
      <c r="E7044" s="116">
        <v>2020</v>
      </c>
      <c r="F7044" s="112" t="s">
        <v>13208</v>
      </c>
      <c r="G7044" s="117" t="s">
        <v>15728</v>
      </c>
      <c r="H7044" s="114" t="s">
        <v>16899</v>
      </c>
      <c r="I7044" s="113">
        <f>'24'!C11</f>
        <v>5708354</v>
      </c>
    </row>
    <row r="7045" spans="2:9" ht="12.75">
      <c r="B7045" s="114" t="str">
        <f>INDEX(SUM!D:D,MATCH(SUM!$F$3,SUM!B:B,0),0)</f>
        <v>P085</v>
      </c>
      <c r="E7045" s="116">
        <v>2020</v>
      </c>
      <c r="F7045" s="112" t="s">
        <v>13209</v>
      </c>
      <c r="G7045" s="117" t="s">
        <v>15729</v>
      </c>
      <c r="H7045" s="114" t="s">
        <v>16899</v>
      </c>
      <c r="I7045" s="113">
        <f>'24'!C12</f>
        <v>5708362</v>
      </c>
    </row>
    <row r="7046" spans="2:9" ht="12.75">
      <c r="B7046" s="114" t="str">
        <f>INDEX(SUM!D:D,MATCH(SUM!$F$3,SUM!B:B,0),0)</f>
        <v>P085</v>
      </c>
      <c r="E7046" s="116">
        <v>2020</v>
      </c>
      <c r="F7046" s="112" t="s">
        <v>13210</v>
      </c>
      <c r="G7046" s="117" t="s">
        <v>15730</v>
      </c>
      <c r="H7046" s="114" t="s">
        <v>16899</v>
      </c>
      <c r="I7046" s="113">
        <f>'24'!C13</f>
        <v>3565394</v>
      </c>
    </row>
    <row r="7047" spans="2:9" ht="12.75">
      <c r="B7047" s="114" t="str">
        <f>INDEX(SUM!D:D,MATCH(SUM!$F$3,SUM!B:B,0),0)</f>
        <v>P085</v>
      </c>
      <c r="E7047" s="116">
        <v>2020</v>
      </c>
      <c r="F7047" s="112" t="s">
        <v>13211</v>
      </c>
      <c r="G7047" s="117" t="s">
        <v>15731</v>
      </c>
      <c r="H7047" s="114" t="s">
        <v>16899</v>
      </c>
      <c r="I7047" s="113">
        <f>'24'!C14</f>
        <v>2636573</v>
      </c>
    </row>
    <row r="7048" spans="2:9" ht="12.75">
      <c r="B7048" s="114" t="str">
        <f>INDEX(SUM!D:D,MATCH(SUM!$F$3,SUM!B:B,0),0)</f>
        <v>P085</v>
      </c>
      <c r="E7048" s="116">
        <v>2020</v>
      </c>
      <c r="F7048" s="112" t="s">
        <v>13212</v>
      </c>
      <c r="G7048" s="117" t="s">
        <v>15732</v>
      </c>
      <c r="H7048" s="114" t="s">
        <v>16899</v>
      </c>
      <c r="I7048" s="113">
        <f>'24'!C15</f>
        <v>2636557</v>
      </c>
    </row>
    <row r="7049" spans="2:9" ht="12.75">
      <c r="B7049" s="114" t="str">
        <f>INDEX(SUM!D:D,MATCH(SUM!$F$3,SUM!B:B,0),0)</f>
        <v>P085</v>
      </c>
      <c r="E7049" s="116">
        <v>2020</v>
      </c>
      <c r="F7049" s="112" t="s">
        <v>13213</v>
      </c>
      <c r="G7049" s="117" t="s">
        <v>15733</v>
      </c>
      <c r="H7049" s="114" t="s">
        <v>16899</v>
      </c>
      <c r="I7049" s="113">
        <f>'24'!C16</f>
        <v>2712725</v>
      </c>
    </row>
    <row r="7050" spans="2:9" ht="12.75">
      <c r="B7050" s="114" t="str">
        <f>INDEX(SUM!D:D,MATCH(SUM!$F$3,SUM!B:B,0),0)</f>
        <v>P085</v>
      </c>
      <c r="E7050" s="116">
        <v>2020</v>
      </c>
      <c r="F7050" s="112" t="s">
        <v>13214</v>
      </c>
      <c r="G7050" s="117" t="s">
        <v>15734</v>
      </c>
      <c r="H7050" s="114" t="s">
        <v>16899</v>
      </c>
      <c r="I7050" s="113">
        <f>'24'!C17</f>
        <v>5024161</v>
      </c>
    </row>
    <row r="7051" spans="2:9" ht="12.75">
      <c r="B7051" s="114" t="str">
        <f>INDEX(SUM!D:D,MATCH(SUM!$F$3,SUM!B:B,0),0)</f>
        <v>P085</v>
      </c>
      <c r="E7051" s="116">
        <v>2020</v>
      </c>
      <c r="F7051" s="112" t="s">
        <v>13215</v>
      </c>
      <c r="G7051" s="117" t="s">
        <v>15735</v>
      </c>
      <c r="H7051" s="114" t="s">
        <v>16899</v>
      </c>
      <c r="I7051" s="113">
        <f>'24'!C18</f>
        <v>2714582</v>
      </c>
    </row>
    <row r="7052" spans="2:9" ht="12.75">
      <c r="B7052" s="114" t="str">
        <f>INDEX(SUM!D:D,MATCH(SUM!$F$3,SUM!B:B,0),0)</f>
        <v>P085</v>
      </c>
      <c r="E7052" s="116">
        <v>2020</v>
      </c>
      <c r="F7052" s="112" t="s">
        <v>13216</v>
      </c>
      <c r="G7052" s="117" t="s">
        <v>15736</v>
      </c>
      <c r="H7052" s="114" t="s">
        <v>16899</v>
      </c>
      <c r="I7052" s="113">
        <f>'24'!C19</f>
        <v>2712652</v>
      </c>
    </row>
    <row r="7053" spans="2:9" ht="12.75">
      <c r="B7053" s="114" t="str">
        <f>INDEX(SUM!D:D,MATCH(SUM!$F$3,SUM!B:B,0),0)</f>
        <v>P085</v>
      </c>
      <c r="E7053" s="116">
        <v>2020</v>
      </c>
      <c r="F7053" s="112" t="s">
        <v>13217</v>
      </c>
      <c r="G7053" s="117" t="s">
        <v>15737</v>
      </c>
      <c r="H7053" s="114" t="s">
        <v>16899</v>
      </c>
      <c r="I7053" s="113">
        <f>'24'!C20</f>
        <v>2713195</v>
      </c>
    </row>
    <row r="7054" spans="2:9" ht="12.75">
      <c r="B7054" s="114" t="str">
        <f>INDEX(SUM!D:D,MATCH(SUM!$F$3,SUM!B:B,0),0)</f>
        <v>P085</v>
      </c>
      <c r="E7054" s="116">
        <v>2020</v>
      </c>
      <c r="F7054" s="112" t="s">
        <v>13218</v>
      </c>
      <c r="G7054" s="117" t="s">
        <v>15738</v>
      </c>
      <c r="H7054" s="114" t="s">
        <v>16899</v>
      </c>
      <c r="I7054" s="113">
        <f>'24'!C21</f>
        <v>2712695</v>
      </c>
    </row>
    <row r="7055" spans="2:9" ht="12.75">
      <c r="B7055" s="114" t="str">
        <f>INDEX(SUM!D:D,MATCH(SUM!$F$3,SUM!B:B,0),0)</f>
        <v>P085</v>
      </c>
      <c r="E7055" s="116">
        <v>2020</v>
      </c>
      <c r="F7055" s="112" t="s">
        <v>13219</v>
      </c>
      <c r="G7055" s="117" t="s">
        <v>15739</v>
      </c>
      <c r="H7055" s="114" t="s">
        <v>16899</v>
      </c>
      <c r="I7055" s="113">
        <f>'24'!C22</f>
        <v>2714981</v>
      </c>
    </row>
    <row r="7056" spans="2:9" ht="12.75">
      <c r="B7056" s="114" t="str">
        <f>INDEX(SUM!D:D,MATCH(SUM!$F$3,SUM!B:B,0),0)</f>
        <v>P085</v>
      </c>
      <c r="E7056" s="116">
        <v>2020</v>
      </c>
      <c r="F7056" s="112" t="s">
        <v>13220</v>
      </c>
      <c r="G7056" s="117" t="s">
        <v>15740</v>
      </c>
      <c r="H7056" s="114" t="s">
        <v>16899</v>
      </c>
      <c r="I7056" s="113">
        <f>'24'!C23</f>
        <v>0</v>
      </c>
    </row>
    <row r="7057" spans="2:9" ht="12.75">
      <c r="B7057" s="114" t="str">
        <f>INDEX(SUM!D:D,MATCH(SUM!$F$3,SUM!B:B,0),0)</f>
        <v>P085</v>
      </c>
      <c r="E7057" s="116">
        <v>2020</v>
      </c>
      <c r="F7057" s="112" t="s">
        <v>13221</v>
      </c>
      <c r="G7057" s="117" t="s">
        <v>15741</v>
      </c>
      <c r="H7057" s="114" t="s">
        <v>16899</v>
      </c>
      <c r="I7057" s="113">
        <f>'24'!C24</f>
        <v>0</v>
      </c>
    </row>
    <row r="7058" spans="2:9" ht="12.75">
      <c r="B7058" s="114" t="str">
        <f>INDEX(SUM!D:D,MATCH(SUM!$F$3,SUM!B:B,0),0)</f>
        <v>P085</v>
      </c>
      <c r="E7058" s="116">
        <v>2020</v>
      </c>
      <c r="F7058" s="112" t="s">
        <v>13222</v>
      </c>
      <c r="G7058" s="117" t="s">
        <v>15742</v>
      </c>
      <c r="H7058" s="114" t="s">
        <v>16899</v>
      </c>
      <c r="I7058" s="113">
        <f>'24'!C25</f>
        <v>0</v>
      </c>
    </row>
    <row r="7059" spans="2:9" ht="12.75">
      <c r="B7059" s="114" t="str">
        <f>INDEX(SUM!D:D,MATCH(SUM!$F$3,SUM!B:B,0),0)</f>
        <v>P085</v>
      </c>
      <c r="E7059" s="116">
        <v>2020</v>
      </c>
      <c r="F7059" s="112" t="s">
        <v>13223</v>
      </c>
      <c r="G7059" s="117" t="s">
        <v>15743</v>
      </c>
      <c r="H7059" s="114" t="s">
        <v>16899</v>
      </c>
      <c r="I7059" s="113">
        <f>'24'!C26</f>
        <v>0</v>
      </c>
    </row>
    <row r="7060" spans="2:9" ht="12.75">
      <c r="B7060" s="114" t="str">
        <f>INDEX(SUM!D:D,MATCH(SUM!$F$3,SUM!B:B,0),0)</f>
        <v>P085</v>
      </c>
      <c r="E7060" s="116">
        <v>2020</v>
      </c>
      <c r="F7060" s="112" t="s">
        <v>13224</v>
      </c>
      <c r="G7060" s="117" t="s">
        <v>15744</v>
      </c>
      <c r="H7060" s="114" t="s">
        <v>16899</v>
      </c>
      <c r="I7060" s="113">
        <f>'24'!C27</f>
        <v>0</v>
      </c>
    </row>
    <row r="7061" spans="2:9" ht="12.75">
      <c r="B7061" s="114" t="str">
        <f>INDEX(SUM!D:D,MATCH(SUM!$F$3,SUM!B:B,0),0)</f>
        <v>P085</v>
      </c>
      <c r="E7061" s="116">
        <v>2020</v>
      </c>
      <c r="F7061" s="112" t="s">
        <v>13225</v>
      </c>
      <c r="G7061" s="117" t="s">
        <v>15745</v>
      </c>
      <c r="H7061" s="114" t="s">
        <v>16899</v>
      </c>
      <c r="I7061" s="113">
        <f>'24'!C28</f>
        <v>0</v>
      </c>
    </row>
    <row r="7062" spans="2:9" ht="12.75">
      <c r="B7062" s="114" t="str">
        <f>INDEX(SUM!D:D,MATCH(SUM!$F$3,SUM!B:B,0),0)</f>
        <v>P085</v>
      </c>
      <c r="E7062" s="116">
        <v>2020</v>
      </c>
      <c r="F7062" s="112" t="s">
        <v>13226</v>
      </c>
      <c r="G7062" s="117" t="s">
        <v>15746</v>
      </c>
      <c r="H7062" s="114" t="s">
        <v>16899</v>
      </c>
      <c r="I7062" s="113">
        <f>'24'!C29</f>
        <v>0</v>
      </c>
    </row>
    <row r="7063" spans="2:9" ht="12.75">
      <c r="B7063" s="114" t="str">
        <f>INDEX(SUM!D:D,MATCH(SUM!$F$3,SUM!B:B,0),0)</f>
        <v>P085</v>
      </c>
      <c r="E7063" s="116">
        <v>2020</v>
      </c>
      <c r="F7063" s="112" t="s">
        <v>13227</v>
      </c>
      <c r="G7063" s="117" t="s">
        <v>15747</v>
      </c>
      <c r="H7063" s="114" t="s">
        <v>16899</v>
      </c>
      <c r="I7063" s="113">
        <f>'24'!C30</f>
        <v>0</v>
      </c>
    </row>
    <row r="7064" spans="2:9" ht="12.75">
      <c r="B7064" s="114" t="str">
        <f>INDEX(SUM!D:D,MATCH(SUM!$F$3,SUM!B:B,0),0)</f>
        <v>P085</v>
      </c>
      <c r="E7064" s="116">
        <v>2020</v>
      </c>
      <c r="F7064" s="112" t="s">
        <v>13228</v>
      </c>
      <c r="G7064" s="117" t="s">
        <v>15748</v>
      </c>
      <c r="H7064" s="114" t="s">
        <v>16899</v>
      </c>
      <c r="I7064" s="113">
        <f>'24'!C31</f>
        <v>0</v>
      </c>
    </row>
    <row r="7065" spans="2:9" ht="12.75">
      <c r="B7065" s="114" t="str">
        <f>INDEX(SUM!D:D,MATCH(SUM!$F$3,SUM!B:B,0),0)</f>
        <v>P085</v>
      </c>
      <c r="E7065" s="116">
        <v>2020</v>
      </c>
      <c r="F7065" s="112" t="s">
        <v>13229</v>
      </c>
      <c r="G7065" s="117" t="s">
        <v>15749</v>
      </c>
      <c r="H7065" s="114" t="s">
        <v>16899</v>
      </c>
      <c r="I7065" s="113">
        <f>'24'!C32</f>
        <v>0</v>
      </c>
    </row>
    <row r="7066" spans="2:9" ht="12.75">
      <c r="B7066" s="114" t="str">
        <f>INDEX(SUM!D:D,MATCH(SUM!$F$3,SUM!B:B,0),0)</f>
        <v>P085</v>
      </c>
      <c r="E7066" s="116">
        <v>2020</v>
      </c>
      <c r="F7066" s="112" t="s">
        <v>13230</v>
      </c>
      <c r="G7066" s="117" t="s">
        <v>15750</v>
      </c>
      <c r="H7066" s="114" t="s">
        <v>16899</v>
      </c>
      <c r="I7066" s="113">
        <f>'24'!C33</f>
        <v>0</v>
      </c>
    </row>
    <row r="7067" spans="2:9" ht="12.75">
      <c r="B7067" s="114" t="str">
        <f>INDEX(SUM!D:D,MATCH(SUM!$F$3,SUM!B:B,0),0)</f>
        <v>P085</v>
      </c>
      <c r="E7067" s="116">
        <v>2020</v>
      </c>
      <c r="F7067" s="112" t="s">
        <v>13231</v>
      </c>
      <c r="G7067" s="117" t="s">
        <v>15751</v>
      </c>
      <c r="H7067" s="114" t="s">
        <v>16899</v>
      </c>
      <c r="I7067" s="113">
        <f>'24'!C34</f>
        <v>0</v>
      </c>
    </row>
    <row r="7068" spans="2:9" ht="12.75">
      <c r="B7068" s="114" t="str">
        <f>INDEX(SUM!D:D,MATCH(SUM!$F$3,SUM!B:B,0),0)</f>
        <v>P085</v>
      </c>
      <c r="E7068" s="116">
        <v>2020</v>
      </c>
      <c r="F7068" s="112" t="s">
        <v>13232</v>
      </c>
      <c r="G7068" s="117" t="s">
        <v>15752</v>
      </c>
      <c r="H7068" s="114" t="s">
        <v>16899</v>
      </c>
      <c r="I7068" s="113">
        <f>'24'!C35</f>
        <v>0</v>
      </c>
    </row>
    <row r="7069" spans="2:9" ht="12.75">
      <c r="B7069" s="114" t="str">
        <f>INDEX(SUM!D:D,MATCH(SUM!$F$3,SUM!B:B,0),0)</f>
        <v>P085</v>
      </c>
      <c r="E7069" s="116">
        <v>2020</v>
      </c>
      <c r="F7069" s="112" t="s">
        <v>13233</v>
      </c>
      <c r="G7069" s="117" t="s">
        <v>15753</v>
      </c>
      <c r="H7069" s="114" t="s">
        <v>16899</v>
      </c>
      <c r="I7069" s="113">
        <f>'24'!C36</f>
        <v>0</v>
      </c>
    </row>
    <row r="7070" spans="2:9" ht="12.75">
      <c r="B7070" s="114" t="str">
        <f>INDEX(SUM!D:D,MATCH(SUM!$F$3,SUM!B:B,0),0)</f>
        <v>P085</v>
      </c>
      <c r="E7070" s="116">
        <v>2020</v>
      </c>
      <c r="F7070" s="112" t="s">
        <v>13234</v>
      </c>
      <c r="G7070" s="117" t="s">
        <v>15754</v>
      </c>
      <c r="H7070" s="114" t="s">
        <v>16899</v>
      </c>
      <c r="I7070" s="113">
        <f>'24'!C37</f>
        <v>0</v>
      </c>
    </row>
    <row r="7071" spans="2:9" ht="12.75">
      <c r="B7071" s="114" t="str">
        <f>INDEX(SUM!D:D,MATCH(SUM!$F$3,SUM!B:B,0),0)</f>
        <v>P085</v>
      </c>
      <c r="E7071" s="116">
        <v>2020</v>
      </c>
      <c r="F7071" s="112" t="s">
        <v>13235</v>
      </c>
      <c r="G7071" s="117" t="s">
        <v>15755</v>
      </c>
      <c r="H7071" s="114" t="s">
        <v>16899</v>
      </c>
      <c r="I7071" s="113">
        <f>'24'!C38</f>
        <v>0</v>
      </c>
    </row>
    <row r="7072" spans="2:9" ht="12.75">
      <c r="B7072" s="114" t="str">
        <f>INDEX(SUM!D:D,MATCH(SUM!$F$3,SUM!B:B,0),0)</f>
        <v>P085</v>
      </c>
      <c r="E7072" s="116">
        <v>2020</v>
      </c>
      <c r="F7072" s="112" t="s">
        <v>13236</v>
      </c>
      <c r="G7072" s="117" t="s">
        <v>15756</v>
      </c>
      <c r="H7072" s="114" t="s">
        <v>16899</v>
      </c>
      <c r="I7072" s="113">
        <f>'24'!C39</f>
        <v>0</v>
      </c>
    </row>
    <row r="7073" spans="2:9" ht="12.75">
      <c r="B7073" s="114" t="str">
        <f>INDEX(SUM!D:D,MATCH(SUM!$F$3,SUM!B:B,0),0)</f>
        <v>P085</v>
      </c>
      <c r="E7073" s="116">
        <v>2020</v>
      </c>
      <c r="F7073" s="112" t="s">
        <v>13237</v>
      </c>
      <c r="G7073" s="117" t="s">
        <v>15757</v>
      </c>
      <c r="H7073" s="114" t="s">
        <v>16899</v>
      </c>
      <c r="I7073" s="113">
        <f>'24'!C40</f>
        <v>0</v>
      </c>
    </row>
    <row r="7074" spans="2:9" ht="12.75">
      <c r="B7074" s="114" t="str">
        <f>INDEX(SUM!D:D,MATCH(SUM!$F$3,SUM!B:B,0),0)</f>
        <v>P085</v>
      </c>
      <c r="E7074" s="116">
        <v>2020</v>
      </c>
      <c r="F7074" s="112" t="s">
        <v>13238</v>
      </c>
      <c r="G7074" s="117" t="s">
        <v>15758</v>
      </c>
      <c r="H7074" s="114" t="s">
        <v>16899</v>
      </c>
      <c r="I7074" s="113">
        <f>'24'!C41</f>
        <v>0</v>
      </c>
    </row>
    <row r="7075" spans="2:9" ht="12.75">
      <c r="B7075" s="114" t="str">
        <f>INDEX(SUM!D:D,MATCH(SUM!$F$3,SUM!B:B,0),0)</f>
        <v>P085</v>
      </c>
      <c r="E7075" s="116">
        <v>2020</v>
      </c>
      <c r="F7075" s="112" t="s">
        <v>13239</v>
      </c>
      <c r="G7075" s="117" t="s">
        <v>15759</v>
      </c>
      <c r="H7075" s="114" t="s">
        <v>16899</v>
      </c>
      <c r="I7075" s="113">
        <f>'24'!C42</f>
        <v>0</v>
      </c>
    </row>
    <row r="7076" spans="2:9" ht="12.75">
      <c r="B7076" s="114" t="str">
        <f>INDEX(SUM!D:D,MATCH(SUM!$F$3,SUM!B:B,0),0)</f>
        <v>P085</v>
      </c>
      <c r="E7076" s="116">
        <v>2020</v>
      </c>
      <c r="F7076" s="112" t="s">
        <v>13240</v>
      </c>
      <c r="G7076" s="117" t="s">
        <v>15760</v>
      </c>
      <c r="H7076" s="114" t="s">
        <v>16899</v>
      </c>
      <c r="I7076" s="113">
        <f>'24'!C43</f>
        <v>0</v>
      </c>
    </row>
    <row r="7077" spans="2:9" ht="12.75">
      <c r="B7077" s="114" t="str">
        <f>INDEX(SUM!D:D,MATCH(SUM!$F$3,SUM!B:B,0),0)</f>
        <v>P085</v>
      </c>
      <c r="E7077" s="116">
        <v>2020</v>
      </c>
      <c r="F7077" s="112" t="s">
        <v>13241</v>
      </c>
      <c r="G7077" s="117" t="s">
        <v>15761</v>
      </c>
      <c r="H7077" s="114" t="s">
        <v>16899</v>
      </c>
      <c r="I7077" s="113">
        <f>'24'!C44</f>
        <v>0</v>
      </c>
    </row>
    <row r="7078" spans="2:9" ht="12.75">
      <c r="B7078" s="114" t="str">
        <f>INDEX(SUM!D:D,MATCH(SUM!$F$3,SUM!B:B,0),0)</f>
        <v>P085</v>
      </c>
      <c r="E7078" s="116">
        <v>2020</v>
      </c>
      <c r="F7078" s="112" t="s">
        <v>13242</v>
      </c>
      <c r="G7078" s="117" t="s">
        <v>15762</v>
      </c>
      <c r="H7078" s="114" t="s">
        <v>16899</v>
      </c>
      <c r="I7078" s="113">
        <f>'24'!C45</f>
        <v>0</v>
      </c>
    </row>
    <row r="7079" spans="2:9" ht="12.75">
      <c r="B7079" s="114" t="str">
        <f>INDEX(SUM!D:D,MATCH(SUM!$F$3,SUM!B:B,0),0)</f>
        <v>P085</v>
      </c>
      <c r="E7079" s="116">
        <v>2020</v>
      </c>
      <c r="F7079" s="112" t="s">
        <v>13243</v>
      </c>
      <c r="G7079" s="117" t="s">
        <v>15763</v>
      </c>
      <c r="H7079" s="114" t="s">
        <v>16899</v>
      </c>
      <c r="I7079" s="113">
        <f>'24'!C46</f>
        <v>0</v>
      </c>
    </row>
    <row r="7080" spans="2:9" ht="12.75">
      <c r="B7080" s="114" t="str">
        <f>INDEX(SUM!D:D,MATCH(SUM!$F$3,SUM!B:B,0),0)</f>
        <v>P085</v>
      </c>
      <c r="E7080" s="116">
        <v>2020</v>
      </c>
      <c r="F7080" s="112" t="s">
        <v>13244</v>
      </c>
      <c r="G7080" s="117" t="s">
        <v>15764</v>
      </c>
      <c r="H7080" s="114" t="s">
        <v>16899</v>
      </c>
      <c r="I7080" s="113">
        <f>'24'!C47</f>
        <v>0</v>
      </c>
    </row>
    <row r="7081" spans="2:9" ht="12.75">
      <c r="B7081" s="114" t="str">
        <f>INDEX(SUM!D:D,MATCH(SUM!$F$3,SUM!B:B,0),0)</f>
        <v>P085</v>
      </c>
      <c r="E7081" s="116">
        <v>2020</v>
      </c>
      <c r="F7081" s="112" t="s">
        <v>13245</v>
      </c>
      <c r="G7081" s="117" t="s">
        <v>15765</v>
      </c>
      <c r="H7081" s="114" t="s">
        <v>16899</v>
      </c>
      <c r="I7081" s="113">
        <f>'24'!C48</f>
        <v>0</v>
      </c>
    </row>
    <row r="7082" spans="2:9" ht="12.75">
      <c r="B7082" s="114" t="str">
        <f>INDEX(SUM!D:D,MATCH(SUM!$F$3,SUM!B:B,0),0)</f>
        <v>P085</v>
      </c>
      <c r="E7082" s="116">
        <v>2020</v>
      </c>
      <c r="F7082" s="112" t="s">
        <v>13246</v>
      </c>
      <c r="G7082" s="117" t="s">
        <v>15766</v>
      </c>
      <c r="H7082" s="114" t="s">
        <v>16899</v>
      </c>
      <c r="I7082" s="113">
        <f>'24'!C49</f>
        <v>0</v>
      </c>
    </row>
    <row r="7083" spans="2:9" ht="12.75">
      <c r="B7083" s="114" t="str">
        <f>INDEX(SUM!D:D,MATCH(SUM!$F$3,SUM!B:B,0),0)</f>
        <v>P085</v>
      </c>
      <c r="E7083" s="116">
        <v>2020</v>
      </c>
      <c r="F7083" s="112" t="s">
        <v>13247</v>
      </c>
      <c r="G7083" s="117" t="s">
        <v>15767</v>
      </c>
      <c r="H7083" s="114" t="s">
        <v>16899</v>
      </c>
      <c r="I7083" s="113">
        <f>'24'!C50</f>
        <v>0</v>
      </c>
    </row>
    <row r="7084" spans="2:9" ht="12.75">
      <c r="B7084" s="114" t="str">
        <f>INDEX(SUM!D:D,MATCH(SUM!$F$3,SUM!B:B,0),0)</f>
        <v>P085</v>
      </c>
      <c r="E7084" s="116">
        <v>2020</v>
      </c>
      <c r="F7084" s="112" t="s">
        <v>13248</v>
      </c>
      <c r="G7084" s="117" t="s">
        <v>15768</v>
      </c>
      <c r="H7084" s="114" t="s">
        <v>16899</v>
      </c>
      <c r="I7084" s="113">
        <f>'24'!C51</f>
        <v>0</v>
      </c>
    </row>
    <row r="7085" spans="2:9" ht="12.75">
      <c r="B7085" s="114" t="str">
        <f>INDEX(SUM!D:D,MATCH(SUM!$F$3,SUM!B:B,0),0)</f>
        <v>P085</v>
      </c>
      <c r="E7085" s="116">
        <v>2020</v>
      </c>
      <c r="F7085" s="112" t="s">
        <v>13249</v>
      </c>
      <c r="G7085" s="117" t="s">
        <v>15769</v>
      </c>
      <c r="H7085" s="114" t="s">
        <v>16899</v>
      </c>
      <c r="I7085" s="113">
        <f>'24'!C52</f>
        <v>0</v>
      </c>
    </row>
    <row r="7086" spans="2:9" ht="12.75">
      <c r="B7086" s="114" t="str">
        <f>INDEX(SUM!D:D,MATCH(SUM!$F$3,SUM!B:B,0),0)</f>
        <v>P085</v>
      </c>
      <c r="E7086" s="116">
        <v>2020</v>
      </c>
      <c r="F7086" s="112" t="s">
        <v>13250</v>
      </c>
      <c r="G7086" s="117" t="s">
        <v>15770</v>
      </c>
      <c r="H7086" s="114" t="s">
        <v>16899</v>
      </c>
      <c r="I7086" s="113">
        <f>'24'!C53</f>
        <v>0</v>
      </c>
    </row>
    <row r="7087" spans="2:9" ht="12.75">
      <c r="B7087" s="114" t="str">
        <f>INDEX(SUM!D:D,MATCH(SUM!$F$3,SUM!B:B,0),0)</f>
        <v>P085</v>
      </c>
      <c r="E7087" s="116">
        <v>2020</v>
      </c>
      <c r="F7087" s="112" t="s">
        <v>13251</v>
      </c>
      <c r="G7087" s="117" t="s">
        <v>15771</v>
      </c>
      <c r="H7087" s="114" t="s">
        <v>16899</v>
      </c>
      <c r="I7087" s="113">
        <f>'24'!C54</f>
        <v>0</v>
      </c>
    </row>
    <row r="7088" spans="2:9" ht="12.75">
      <c r="B7088" s="114" t="str">
        <f>INDEX(SUM!D:D,MATCH(SUM!$F$3,SUM!B:B,0),0)</f>
        <v>P085</v>
      </c>
      <c r="E7088" s="116">
        <v>2020</v>
      </c>
      <c r="F7088" s="112" t="s">
        <v>13252</v>
      </c>
      <c r="G7088" s="117" t="s">
        <v>15772</v>
      </c>
      <c r="H7088" s="114" t="s">
        <v>16899</v>
      </c>
      <c r="I7088" s="113">
        <f>'24'!C55</f>
        <v>0</v>
      </c>
    </row>
    <row r="7089" spans="2:9" ht="12.75">
      <c r="B7089" s="114" t="str">
        <f>INDEX(SUM!D:D,MATCH(SUM!$F$3,SUM!B:B,0),0)</f>
        <v>P085</v>
      </c>
      <c r="E7089" s="116">
        <v>2020</v>
      </c>
      <c r="F7089" s="112" t="s">
        <v>13253</v>
      </c>
      <c r="G7089" s="117" t="s">
        <v>15773</v>
      </c>
      <c r="H7089" s="114" t="s">
        <v>16899</v>
      </c>
      <c r="I7089" s="113">
        <f>'24'!C56</f>
        <v>0</v>
      </c>
    </row>
    <row r="7090" spans="2:9" ht="12.75">
      <c r="B7090" s="114" t="str">
        <f>INDEX(SUM!D:D,MATCH(SUM!$F$3,SUM!B:B,0),0)</f>
        <v>P085</v>
      </c>
      <c r="E7090" s="116">
        <v>2020</v>
      </c>
      <c r="F7090" s="112" t="s">
        <v>13254</v>
      </c>
      <c r="G7090" s="117" t="s">
        <v>15774</v>
      </c>
      <c r="H7090" s="114" t="s">
        <v>16899</v>
      </c>
      <c r="I7090" s="113">
        <f>'24'!C57</f>
        <v>0</v>
      </c>
    </row>
    <row r="7091" spans="2:9" ht="12.75">
      <c r="B7091" s="114" t="str">
        <f>INDEX(SUM!D:D,MATCH(SUM!$F$3,SUM!B:B,0),0)</f>
        <v>P085</v>
      </c>
      <c r="E7091" s="116">
        <v>2020</v>
      </c>
      <c r="F7091" s="112" t="s">
        <v>13255</v>
      </c>
      <c r="G7091" s="117" t="s">
        <v>15775</v>
      </c>
      <c r="H7091" s="114" t="s">
        <v>16899</v>
      </c>
      <c r="I7091" s="113">
        <f>'24'!C58</f>
        <v>0</v>
      </c>
    </row>
    <row r="7092" spans="2:9" ht="12.75">
      <c r="B7092" s="114" t="str">
        <f>INDEX(SUM!D:D,MATCH(SUM!$F$3,SUM!B:B,0),0)</f>
        <v>P085</v>
      </c>
      <c r="E7092" s="116">
        <v>2020</v>
      </c>
      <c r="F7092" s="112" t="s">
        <v>13256</v>
      </c>
      <c r="G7092" s="117" t="s">
        <v>15776</v>
      </c>
      <c r="H7092" s="114" t="s">
        <v>16899</v>
      </c>
      <c r="I7092" s="113">
        <f>'24'!C59</f>
        <v>0</v>
      </c>
    </row>
    <row r="7093" spans="2:9" ht="12.75">
      <c r="B7093" s="114" t="str">
        <f>INDEX(SUM!D:D,MATCH(SUM!$F$3,SUM!B:B,0),0)</f>
        <v>P085</v>
      </c>
      <c r="E7093" s="116">
        <v>2020</v>
      </c>
      <c r="F7093" s="112" t="s">
        <v>13257</v>
      </c>
      <c r="G7093" s="117" t="s">
        <v>15777</v>
      </c>
      <c r="H7093" s="114" t="s">
        <v>16899</v>
      </c>
      <c r="I7093" s="113">
        <f>'24'!C60</f>
        <v>0</v>
      </c>
    </row>
    <row r="7094" spans="2:9" ht="12.75">
      <c r="B7094" s="114" t="str">
        <f>INDEX(SUM!D:D,MATCH(SUM!$F$3,SUM!B:B,0),0)</f>
        <v>P085</v>
      </c>
      <c r="E7094" s="116">
        <v>2020</v>
      </c>
      <c r="F7094" s="112" t="s">
        <v>13258</v>
      </c>
      <c r="G7094" s="117" t="s">
        <v>15778</v>
      </c>
      <c r="H7094" s="114" t="s">
        <v>16899</v>
      </c>
      <c r="I7094" s="113">
        <f>'24'!C61</f>
        <v>0</v>
      </c>
    </row>
    <row r="7095" spans="2:9" ht="12.75">
      <c r="B7095" s="114" t="str">
        <f>INDEX(SUM!D:D,MATCH(SUM!$F$3,SUM!B:B,0),0)</f>
        <v>P085</v>
      </c>
      <c r="E7095" s="116">
        <v>2020</v>
      </c>
      <c r="F7095" s="112" t="s">
        <v>13259</v>
      </c>
      <c r="G7095" s="117" t="s">
        <v>15779</v>
      </c>
      <c r="H7095" s="114" t="s">
        <v>16899</v>
      </c>
      <c r="I7095" s="113">
        <f>'24'!C62</f>
        <v>0</v>
      </c>
    </row>
    <row r="7096" spans="2:9" ht="12.75">
      <c r="B7096" s="114" t="str">
        <f>INDEX(SUM!D:D,MATCH(SUM!$F$3,SUM!B:B,0),0)</f>
        <v>P085</v>
      </c>
      <c r="E7096" s="116">
        <v>2020</v>
      </c>
      <c r="F7096" s="112" t="s">
        <v>13260</v>
      </c>
      <c r="G7096" s="117" t="s">
        <v>15780</v>
      </c>
      <c r="H7096" s="114" t="s">
        <v>16899</v>
      </c>
      <c r="I7096" s="113">
        <f>'24'!C63</f>
        <v>0</v>
      </c>
    </row>
    <row r="7097" spans="2:9" ht="12.75">
      <c r="B7097" s="114" t="str">
        <f>INDEX(SUM!D:D,MATCH(SUM!$F$3,SUM!B:B,0),0)</f>
        <v>P085</v>
      </c>
      <c r="E7097" s="116">
        <v>2020</v>
      </c>
      <c r="F7097" s="112" t="s">
        <v>13261</v>
      </c>
      <c r="G7097" s="117" t="s">
        <v>15781</v>
      </c>
      <c r="H7097" s="114" t="s">
        <v>16899</v>
      </c>
      <c r="I7097" s="113">
        <f>'24'!C64</f>
        <v>0</v>
      </c>
    </row>
    <row r="7098" spans="2:9" ht="12.75">
      <c r="B7098" s="114" t="str">
        <f>INDEX(SUM!D:D,MATCH(SUM!$F$3,SUM!B:B,0),0)</f>
        <v>P085</v>
      </c>
      <c r="E7098" s="116">
        <v>2020</v>
      </c>
      <c r="F7098" s="112" t="s">
        <v>13262</v>
      </c>
      <c r="G7098" s="117" t="s">
        <v>15782</v>
      </c>
      <c r="H7098" s="114" t="s">
        <v>16899</v>
      </c>
      <c r="I7098" s="113">
        <f>'24'!C65</f>
        <v>0</v>
      </c>
    </row>
    <row r="7099" spans="2:9" ht="12.75">
      <c r="B7099" s="114" t="str">
        <f>INDEX(SUM!D:D,MATCH(SUM!$F$3,SUM!B:B,0),0)</f>
        <v>P085</v>
      </c>
      <c r="E7099" s="116">
        <v>2020</v>
      </c>
      <c r="F7099" s="112" t="s">
        <v>13263</v>
      </c>
      <c r="G7099" s="117" t="s">
        <v>15783</v>
      </c>
      <c r="H7099" s="114" t="s">
        <v>16899</v>
      </c>
      <c r="I7099" s="113">
        <f>'24'!C66</f>
        <v>0</v>
      </c>
    </row>
    <row r="7100" spans="2:9" ht="12.75">
      <c r="B7100" s="114" t="str">
        <f>INDEX(SUM!D:D,MATCH(SUM!$F$3,SUM!B:B,0),0)</f>
        <v>P085</v>
      </c>
      <c r="E7100" s="116">
        <v>2020</v>
      </c>
      <c r="F7100" s="112" t="s">
        <v>13264</v>
      </c>
      <c r="G7100" s="117" t="s">
        <v>15784</v>
      </c>
      <c r="H7100" s="114" t="s">
        <v>16899</v>
      </c>
      <c r="I7100" s="113">
        <f>'24'!C67</f>
        <v>0</v>
      </c>
    </row>
    <row r="7101" spans="2:9" ht="12.75">
      <c r="B7101" s="114" t="str">
        <f>INDEX(SUM!D:D,MATCH(SUM!$F$3,SUM!B:B,0),0)</f>
        <v>P085</v>
      </c>
      <c r="E7101" s="116">
        <v>2020</v>
      </c>
      <c r="F7101" s="112" t="s">
        <v>13265</v>
      </c>
      <c r="G7101" s="117" t="s">
        <v>15785</v>
      </c>
      <c r="H7101" s="114" t="s">
        <v>16899</v>
      </c>
      <c r="I7101" s="113">
        <f>'24'!C68</f>
        <v>0</v>
      </c>
    </row>
    <row r="7102" spans="2:9" ht="12.75">
      <c r="B7102" s="114" t="str">
        <f>INDEX(SUM!D:D,MATCH(SUM!$F$3,SUM!B:B,0),0)</f>
        <v>P085</v>
      </c>
      <c r="E7102" s="116">
        <v>2020</v>
      </c>
      <c r="F7102" s="112" t="s">
        <v>13266</v>
      </c>
      <c r="G7102" s="117" t="s">
        <v>15786</v>
      </c>
      <c r="H7102" s="114" t="s">
        <v>16899</v>
      </c>
      <c r="I7102" s="113">
        <f>'24'!C69</f>
        <v>0</v>
      </c>
    </row>
    <row r="7103" spans="2:9" ht="12.75">
      <c r="B7103" s="114" t="str">
        <f>INDEX(SUM!D:D,MATCH(SUM!$F$3,SUM!B:B,0),0)</f>
        <v>P085</v>
      </c>
      <c r="E7103" s="116">
        <v>2020</v>
      </c>
      <c r="F7103" s="112" t="s">
        <v>13267</v>
      </c>
      <c r="G7103" s="117" t="s">
        <v>15787</v>
      </c>
      <c r="H7103" s="114" t="s">
        <v>16899</v>
      </c>
      <c r="I7103" s="113">
        <f>'24'!C70</f>
        <v>0</v>
      </c>
    </row>
    <row r="7104" spans="2:9" ht="12.75">
      <c r="B7104" s="114" t="str">
        <f>INDEX(SUM!D:D,MATCH(SUM!$F$3,SUM!B:B,0),0)</f>
        <v>P085</v>
      </c>
      <c r="E7104" s="116">
        <v>2020</v>
      </c>
      <c r="F7104" s="112" t="s">
        <v>13268</v>
      </c>
      <c r="G7104" s="117" t="s">
        <v>15788</v>
      </c>
      <c r="H7104" s="114" t="s">
        <v>16899</v>
      </c>
      <c r="I7104" s="113">
        <f>'24'!C71</f>
        <v>0</v>
      </c>
    </row>
    <row r="7105" spans="2:9" ht="12.75">
      <c r="B7105" s="114" t="str">
        <f>INDEX(SUM!D:D,MATCH(SUM!$F$3,SUM!B:B,0),0)</f>
        <v>P085</v>
      </c>
      <c r="E7105" s="116">
        <v>2020</v>
      </c>
      <c r="F7105" s="112" t="s">
        <v>13269</v>
      </c>
      <c r="G7105" s="117" t="s">
        <v>15789</v>
      </c>
      <c r="H7105" s="114" t="s">
        <v>16899</v>
      </c>
      <c r="I7105" s="113">
        <f>'24'!C72</f>
        <v>0</v>
      </c>
    </row>
    <row r="7106" spans="2:9" ht="12.75">
      <c r="B7106" s="114" t="str">
        <f>INDEX(SUM!D:D,MATCH(SUM!$F$3,SUM!B:B,0),0)</f>
        <v>P085</v>
      </c>
      <c r="E7106" s="116">
        <v>2020</v>
      </c>
      <c r="F7106" s="112" t="s">
        <v>13270</v>
      </c>
      <c r="G7106" s="117" t="s">
        <v>15790</v>
      </c>
      <c r="H7106" s="114" t="s">
        <v>16899</v>
      </c>
      <c r="I7106" s="113">
        <f>'24'!C73</f>
        <v>0</v>
      </c>
    </row>
    <row r="7107" spans="2:9" ht="12.75">
      <c r="B7107" s="114" t="str">
        <f>INDEX(SUM!D:D,MATCH(SUM!$F$3,SUM!B:B,0),0)</f>
        <v>P085</v>
      </c>
      <c r="E7107" s="116">
        <v>2020</v>
      </c>
      <c r="F7107" s="112" t="s">
        <v>13271</v>
      </c>
      <c r="G7107" s="117" t="s">
        <v>15791</v>
      </c>
      <c r="H7107" s="114" t="s">
        <v>16899</v>
      </c>
      <c r="I7107" s="113">
        <f>'24'!C74</f>
        <v>0</v>
      </c>
    </row>
    <row r="7108" spans="2:9" ht="12.75">
      <c r="B7108" s="114" t="str">
        <f>INDEX(SUM!D:D,MATCH(SUM!$F$3,SUM!B:B,0),0)</f>
        <v>P085</v>
      </c>
      <c r="E7108" s="116">
        <v>2020</v>
      </c>
      <c r="F7108" s="112" t="s">
        <v>13272</v>
      </c>
      <c r="G7108" s="117" t="s">
        <v>15792</v>
      </c>
      <c r="H7108" s="114" t="s">
        <v>16899</v>
      </c>
      <c r="I7108" s="113">
        <f>'24'!C75</f>
        <v>0</v>
      </c>
    </row>
    <row r="7109" spans="2:9" ht="12.75">
      <c r="B7109" s="114" t="str">
        <f>INDEX(SUM!D:D,MATCH(SUM!$F$3,SUM!B:B,0),0)</f>
        <v>P085</v>
      </c>
      <c r="E7109" s="116">
        <v>2020</v>
      </c>
      <c r="F7109" s="112" t="s">
        <v>13273</v>
      </c>
      <c r="G7109" s="117" t="s">
        <v>15793</v>
      </c>
      <c r="H7109" s="114" t="s">
        <v>16899</v>
      </c>
      <c r="I7109" s="113">
        <f>'24'!C76</f>
        <v>0</v>
      </c>
    </row>
    <row r="7110" spans="2:9" ht="12.75">
      <c r="B7110" s="114" t="str">
        <f>INDEX(SUM!D:D,MATCH(SUM!$F$3,SUM!B:B,0),0)</f>
        <v>P085</v>
      </c>
      <c r="E7110" s="116">
        <v>2020</v>
      </c>
      <c r="F7110" s="112" t="s">
        <v>13274</v>
      </c>
      <c r="G7110" s="117" t="s">
        <v>15794</v>
      </c>
      <c r="H7110" s="114" t="s">
        <v>16899</v>
      </c>
      <c r="I7110" s="113">
        <f>'24'!C77</f>
        <v>0</v>
      </c>
    </row>
    <row r="7111" spans="2:9" ht="12.75">
      <c r="B7111" s="114" t="str">
        <f>INDEX(SUM!D:D,MATCH(SUM!$F$3,SUM!B:B,0),0)</f>
        <v>P085</v>
      </c>
      <c r="E7111" s="116">
        <v>2020</v>
      </c>
      <c r="F7111" s="112" t="s">
        <v>13275</v>
      </c>
      <c r="G7111" s="117" t="s">
        <v>15795</v>
      </c>
      <c r="H7111" s="114" t="s">
        <v>16899</v>
      </c>
      <c r="I7111" s="113">
        <f>'24'!C78</f>
        <v>0</v>
      </c>
    </row>
    <row r="7112" spans="2:9" ht="12.75">
      <c r="B7112" s="114" t="str">
        <f>INDEX(SUM!D:D,MATCH(SUM!$F$3,SUM!B:B,0),0)</f>
        <v>P085</v>
      </c>
      <c r="E7112" s="116">
        <v>2020</v>
      </c>
      <c r="F7112" s="112" t="s">
        <v>13276</v>
      </c>
      <c r="G7112" s="117" t="s">
        <v>15796</v>
      </c>
      <c r="H7112" s="114" t="s">
        <v>16899</v>
      </c>
      <c r="I7112" s="113">
        <f>'24'!C79</f>
        <v>0</v>
      </c>
    </row>
    <row r="7113" spans="2:9" ht="12.75">
      <c r="B7113" s="114" t="str">
        <f>INDEX(SUM!D:D,MATCH(SUM!$F$3,SUM!B:B,0),0)</f>
        <v>P085</v>
      </c>
      <c r="E7113" s="116">
        <v>2020</v>
      </c>
      <c r="F7113" s="112" t="s">
        <v>13277</v>
      </c>
      <c r="G7113" s="117" t="s">
        <v>15797</v>
      </c>
      <c r="H7113" s="114" t="s">
        <v>16899</v>
      </c>
      <c r="I7113" s="113">
        <f>'24'!C80</f>
        <v>0</v>
      </c>
    </row>
    <row r="7114" spans="2:9" ht="12.75">
      <c r="B7114" s="114" t="str">
        <f>INDEX(SUM!D:D,MATCH(SUM!$F$3,SUM!B:B,0),0)</f>
        <v>P085</v>
      </c>
      <c r="E7114" s="116">
        <v>2020</v>
      </c>
      <c r="F7114" s="112" t="s">
        <v>13278</v>
      </c>
      <c r="G7114" s="117" t="s">
        <v>15798</v>
      </c>
      <c r="H7114" s="114" t="s">
        <v>16899</v>
      </c>
      <c r="I7114" s="113">
        <f>'24'!C81</f>
        <v>0</v>
      </c>
    </row>
    <row r="7115" spans="2:9" ht="12.75">
      <c r="B7115" s="114" t="str">
        <f>INDEX(SUM!D:D,MATCH(SUM!$F$3,SUM!B:B,0),0)</f>
        <v>P085</v>
      </c>
      <c r="E7115" s="116">
        <v>2020</v>
      </c>
      <c r="F7115" s="112" t="s">
        <v>13279</v>
      </c>
      <c r="G7115" s="117" t="s">
        <v>15799</v>
      </c>
      <c r="H7115" s="114" t="s">
        <v>16899</v>
      </c>
      <c r="I7115" s="113">
        <f>'24'!C82</f>
        <v>0</v>
      </c>
    </row>
    <row r="7116" spans="2:9" ht="12.75">
      <c r="B7116" s="114" t="str">
        <f>INDEX(SUM!D:D,MATCH(SUM!$F$3,SUM!B:B,0),0)</f>
        <v>P085</v>
      </c>
      <c r="E7116" s="116">
        <v>2020</v>
      </c>
      <c r="F7116" s="112" t="s">
        <v>13280</v>
      </c>
      <c r="G7116" s="117" t="s">
        <v>15800</v>
      </c>
      <c r="H7116" s="114" t="s">
        <v>16899</v>
      </c>
      <c r="I7116" s="113">
        <f>'24'!C83</f>
        <v>0</v>
      </c>
    </row>
    <row r="7117" spans="2:9" ht="12.75">
      <c r="B7117" s="114" t="str">
        <f>INDEX(SUM!D:D,MATCH(SUM!$F$3,SUM!B:B,0),0)</f>
        <v>P085</v>
      </c>
      <c r="E7117" s="116">
        <v>2020</v>
      </c>
      <c r="F7117" s="112" t="s">
        <v>13281</v>
      </c>
      <c r="G7117" s="117" t="s">
        <v>15801</v>
      </c>
      <c r="H7117" s="114" t="s">
        <v>16899</v>
      </c>
      <c r="I7117" s="113">
        <f>'24'!C84</f>
        <v>0</v>
      </c>
    </row>
    <row r="7118" spans="2:9" ht="12.75">
      <c r="B7118" s="114" t="str">
        <f>INDEX(SUM!D:D,MATCH(SUM!$F$3,SUM!B:B,0),0)</f>
        <v>P085</v>
      </c>
      <c r="E7118" s="116">
        <v>2020</v>
      </c>
      <c r="F7118" s="112" t="s">
        <v>13282</v>
      </c>
      <c r="G7118" s="117" t="s">
        <v>15802</v>
      </c>
      <c r="H7118" s="114" t="s">
        <v>16899</v>
      </c>
      <c r="I7118" s="113">
        <f>'24'!C85</f>
        <v>0</v>
      </c>
    </row>
    <row r="7119" spans="2:9" ht="12.75">
      <c r="B7119" s="114" t="str">
        <f>INDEX(SUM!D:D,MATCH(SUM!$F$3,SUM!B:B,0),0)</f>
        <v>P085</v>
      </c>
      <c r="E7119" s="116">
        <v>2020</v>
      </c>
      <c r="F7119" s="112" t="s">
        <v>13283</v>
      </c>
      <c r="G7119" s="117" t="s">
        <v>15803</v>
      </c>
      <c r="H7119" s="114" t="s">
        <v>16899</v>
      </c>
      <c r="I7119" s="113">
        <f>'24'!C86</f>
        <v>0</v>
      </c>
    </row>
    <row r="7120" spans="2:9" ht="12.75">
      <c r="B7120" s="114" t="str">
        <f>INDEX(SUM!D:D,MATCH(SUM!$F$3,SUM!B:B,0),0)</f>
        <v>P085</v>
      </c>
      <c r="E7120" s="116">
        <v>2020</v>
      </c>
      <c r="F7120" s="112" t="s">
        <v>13284</v>
      </c>
      <c r="G7120" s="117" t="s">
        <v>15804</v>
      </c>
      <c r="H7120" s="114" t="s">
        <v>16899</v>
      </c>
      <c r="I7120" s="113">
        <f>'24'!C87</f>
        <v>0</v>
      </c>
    </row>
    <row r="7121" spans="2:9" ht="12.75">
      <c r="B7121" s="114" t="str">
        <f>INDEX(SUM!D:D,MATCH(SUM!$F$3,SUM!B:B,0),0)</f>
        <v>P085</v>
      </c>
      <c r="E7121" s="116">
        <v>2020</v>
      </c>
      <c r="F7121" s="112" t="s">
        <v>13285</v>
      </c>
      <c r="G7121" s="117" t="s">
        <v>15805</v>
      </c>
      <c r="H7121" s="114" t="s">
        <v>16899</v>
      </c>
      <c r="I7121" s="113">
        <f>'24'!C88</f>
        <v>0</v>
      </c>
    </row>
    <row r="7122" spans="2:9" ht="12.75">
      <c r="B7122" s="114" t="str">
        <f>INDEX(SUM!D:D,MATCH(SUM!$F$3,SUM!B:B,0),0)</f>
        <v>P085</v>
      </c>
      <c r="E7122" s="116">
        <v>2020</v>
      </c>
      <c r="F7122" s="112" t="s">
        <v>13286</v>
      </c>
      <c r="G7122" s="117" t="s">
        <v>15806</v>
      </c>
      <c r="H7122" s="114" t="s">
        <v>16899</v>
      </c>
      <c r="I7122" s="113">
        <f>'24'!C89</f>
        <v>0</v>
      </c>
    </row>
    <row r="7123" spans="2:9" ht="12.75">
      <c r="B7123" s="114" t="str">
        <f>INDEX(SUM!D:D,MATCH(SUM!$F$3,SUM!B:B,0),0)</f>
        <v>P085</v>
      </c>
      <c r="E7123" s="116">
        <v>2020</v>
      </c>
      <c r="F7123" s="112" t="s">
        <v>13287</v>
      </c>
      <c r="G7123" s="117" t="s">
        <v>15807</v>
      </c>
      <c r="H7123" s="114" t="s">
        <v>16899</v>
      </c>
      <c r="I7123" s="113">
        <f>'24'!C90</f>
        <v>0</v>
      </c>
    </row>
    <row r="7124" spans="2:9" ht="12.75">
      <c r="B7124" s="114" t="str">
        <f>INDEX(SUM!D:D,MATCH(SUM!$F$3,SUM!B:B,0),0)</f>
        <v>P085</v>
      </c>
      <c r="E7124" s="116">
        <v>2020</v>
      </c>
      <c r="F7124" s="112" t="s">
        <v>13288</v>
      </c>
      <c r="G7124" s="117" t="s">
        <v>15808</v>
      </c>
      <c r="H7124" s="114" t="s">
        <v>16899</v>
      </c>
      <c r="I7124" s="113">
        <f>'24'!C91</f>
        <v>0</v>
      </c>
    </row>
    <row r="7125" spans="2:9" ht="12.75">
      <c r="B7125" s="114" t="str">
        <f>INDEX(SUM!D:D,MATCH(SUM!$F$3,SUM!B:B,0),0)</f>
        <v>P085</v>
      </c>
      <c r="E7125" s="116">
        <v>2020</v>
      </c>
      <c r="F7125" s="112" t="s">
        <v>13289</v>
      </c>
      <c r="G7125" s="117" t="s">
        <v>15809</v>
      </c>
      <c r="H7125" s="114" t="s">
        <v>16899</v>
      </c>
      <c r="I7125" s="113">
        <f>'24'!C92</f>
        <v>0</v>
      </c>
    </row>
    <row r="7126" spans="2:9" ht="12.75">
      <c r="B7126" s="114" t="str">
        <f>INDEX(SUM!D:D,MATCH(SUM!$F$3,SUM!B:B,0),0)</f>
        <v>P085</v>
      </c>
      <c r="E7126" s="116">
        <v>2020</v>
      </c>
      <c r="F7126" s="112" t="s">
        <v>13290</v>
      </c>
      <c r="G7126" s="117" t="s">
        <v>15810</v>
      </c>
      <c r="H7126" s="114" t="s">
        <v>16899</v>
      </c>
      <c r="I7126" s="113">
        <f>'24'!C93</f>
        <v>0</v>
      </c>
    </row>
    <row r="7127" spans="2:9" ht="12.75">
      <c r="B7127" s="114" t="str">
        <f>INDEX(SUM!D:D,MATCH(SUM!$F$3,SUM!B:B,0),0)</f>
        <v>P085</v>
      </c>
      <c r="E7127" s="116">
        <v>2020</v>
      </c>
      <c r="F7127" s="112" t="s">
        <v>13291</v>
      </c>
      <c r="G7127" s="117" t="s">
        <v>15811</v>
      </c>
      <c r="H7127" s="114" t="s">
        <v>16899</v>
      </c>
      <c r="I7127" s="113">
        <f>'24'!C94</f>
        <v>0</v>
      </c>
    </row>
    <row r="7128" spans="2:9" ht="12.75">
      <c r="B7128" s="114" t="str">
        <f>INDEX(SUM!D:D,MATCH(SUM!$F$3,SUM!B:B,0),0)</f>
        <v>P085</v>
      </c>
      <c r="E7128" s="116">
        <v>2020</v>
      </c>
      <c r="F7128" s="112" t="s">
        <v>13292</v>
      </c>
      <c r="G7128" s="117" t="s">
        <v>15812</v>
      </c>
      <c r="H7128" s="114" t="s">
        <v>16899</v>
      </c>
      <c r="I7128" s="113">
        <f>'24'!C95</f>
        <v>0</v>
      </c>
    </row>
    <row r="7129" spans="2:9" ht="12.75">
      <c r="B7129" s="114" t="str">
        <f>INDEX(SUM!D:D,MATCH(SUM!$F$3,SUM!B:B,0),0)</f>
        <v>P085</v>
      </c>
      <c r="E7129" s="116">
        <v>2020</v>
      </c>
      <c r="F7129" s="112" t="s">
        <v>13293</v>
      </c>
      <c r="G7129" s="117" t="s">
        <v>15813</v>
      </c>
      <c r="H7129" s="114" t="s">
        <v>16899</v>
      </c>
      <c r="I7129" s="113">
        <f>'24'!C96</f>
        <v>0</v>
      </c>
    </row>
    <row r="7130" spans="2:9" ht="12.75">
      <c r="B7130" s="114" t="str">
        <f>INDEX(SUM!D:D,MATCH(SUM!$F$3,SUM!B:B,0),0)</f>
        <v>P085</v>
      </c>
      <c r="E7130" s="116">
        <v>2020</v>
      </c>
      <c r="F7130" s="112" t="s">
        <v>13294</v>
      </c>
      <c r="G7130" s="117" t="s">
        <v>15814</v>
      </c>
      <c r="H7130" s="114" t="s">
        <v>16899</v>
      </c>
      <c r="I7130" s="113">
        <f>'24'!C97</f>
        <v>0</v>
      </c>
    </row>
    <row r="7131" spans="2:9" ht="12.75">
      <c r="B7131" s="114" t="str">
        <f>INDEX(SUM!D:D,MATCH(SUM!$F$3,SUM!B:B,0),0)</f>
        <v>P085</v>
      </c>
      <c r="E7131" s="116">
        <v>2020</v>
      </c>
      <c r="F7131" s="112" t="s">
        <v>13295</v>
      </c>
      <c r="G7131" s="117" t="s">
        <v>15815</v>
      </c>
      <c r="H7131" s="114" t="s">
        <v>16899</v>
      </c>
      <c r="I7131" s="113">
        <f>'24'!C98</f>
        <v>0</v>
      </c>
    </row>
    <row r="7132" spans="2:9" ht="12.75">
      <c r="B7132" s="114" t="str">
        <f>INDEX(SUM!D:D,MATCH(SUM!$F$3,SUM!B:B,0),0)</f>
        <v>P085</v>
      </c>
      <c r="E7132" s="116">
        <v>2020</v>
      </c>
      <c r="F7132" s="112" t="s">
        <v>13296</v>
      </c>
      <c r="G7132" s="117" t="s">
        <v>15816</v>
      </c>
      <c r="H7132" s="114" t="s">
        <v>16899</v>
      </c>
      <c r="I7132" s="113">
        <f>'24'!C99</f>
        <v>0</v>
      </c>
    </row>
    <row r="7133" spans="2:9" ht="12.75">
      <c r="B7133" s="114" t="str">
        <f>INDEX(SUM!D:D,MATCH(SUM!$F$3,SUM!B:B,0),0)</f>
        <v>P085</v>
      </c>
      <c r="E7133" s="116">
        <v>2020</v>
      </c>
      <c r="F7133" s="112" t="s">
        <v>13297</v>
      </c>
      <c r="G7133" s="117" t="s">
        <v>15817</v>
      </c>
      <c r="H7133" s="114" t="s">
        <v>16899</v>
      </c>
      <c r="I7133" s="113">
        <f>'24'!C100</f>
        <v>0</v>
      </c>
    </row>
    <row r="7134" spans="2:9" ht="12.75">
      <c r="B7134" s="114" t="str">
        <f>INDEX(SUM!D:D,MATCH(SUM!$F$3,SUM!B:B,0),0)</f>
        <v>P085</v>
      </c>
      <c r="E7134" s="116">
        <v>2020</v>
      </c>
      <c r="F7134" s="112" t="s">
        <v>13298</v>
      </c>
      <c r="G7134" s="117" t="s">
        <v>15818</v>
      </c>
      <c r="H7134" s="114" t="s">
        <v>6734</v>
      </c>
      <c r="I7134" s="113">
        <f>'24'!D11</f>
        <v>0</v>
      </c>
    </row>
    <row r="7135" spans="2:9" ht="12.75">
      <c r="B7135" s="114" t="str">
        <f>INDEX(SUM!D:D,MATCH(SUM!$F$3,SUM!B:B,0),0)</f>
        <v>P085</v>
      </c>
      <c r="E7135" s="116">
        <v>2020</v>
      </c>
      <c r="F7135" s="112" t="s">
        <v>13299</v>
      </c>
      <c r="G7135" s="117" t="s">
        <v>15819</v>
      </c>
      <c r="H7135" s="114" t="s">
        <v>6734</v>
      </c>
      <c r="I7135" s="113">
        <f>'24'!D12</f>
        <v>0</v>
      </c>
    </row>
    <row r="7136" spans="2:9" ht="12.75">
      <c r="B7136" s="114" t="str">
        <f>INDEX(SUM!D:D,MATCH(SUM!$F$3,SUM!B:B,0),0)</f>
        <v>P085</v>
      </c>
      <c r="E7136" s="116">
        <v>2020</v>
      </c>
      <c r="F7136" s="112" t="s">
        <v>13300</v>
      </c>
      <c r="G7136" s="117" t="s">
        <v>15820</v>
      </c>
      <c r="H7136" s="114" t="s">
        <v>6734</v>
      </c>
      <c r="I7136" s="113">
        <f>'24'!D13</f>
        <v>0</v>
      </c>
    </row>
    <row r="7137" spans="2:9" ht="12.75">
      <c r="B7137" s="114" t="str">
        <f>INDEX(SUM!D:D,MATCH(SUM!$F$3,SUM!B:B,0),0)</f>
        <v>P085</v>
      </c>
      <c r="E7137" s="116">
        <v>2020</v>
      </c>
      <c r="F7137" s="112" t="s">
        <v>13301</v>
      </c>
      <c r="G7137" s="117" t="s">
        <v>15821</v>
      </c>
      <c r="H7137" s="114" t="s">
        <v>6734</v>
      </c>
      <c r="I7137" s="113">
        <f>'24'!D14</f>
        <v>0</v>
      </c>
    </row>
    <row r="7138" spans="2:9" ht="12.75">
      <c r="B7138" s="114" t="str">
        <f>INDEX(SUM!D:D,MATCH(SUM!$F$3,SUM!B:B,0),0)</f>
        <v>P085</v>
      </c>
      <c r="E7138" s="116">
        <v>2020</v>
      </c>
      <c r="F7138" s="112" t="s">
        <v>13302</v>
      </c>
      <c r="G7138" s="117" t="s">
        <v>15822</v>
      </c>
      <c r="H7138" s="114" t="s">
        <v>6734</v>
      </c>
      <c r="I7138" s="113">
        <f>'24'!D15</f>
        <v>0</v>
      </c>
    </row>
    <row r="7139" spans="2:9" ht="12.75">
      <c r="B7139" s="114" t="str">
        <f>INDEX(SUM!D:D,MATCH(SUM!$F$3,SUM!B:B,0),0)</f>
        <v>P085</v>
      </c>
      <c r="E7139" s="116">
        <v>2020</v>
      </c>
      <c r="F7139" s="112" t="s">
        <v>13303</v>
      </c>
      <c r="G7139" s="117" t="s">
        <v>15823</v>
      </c>
      <c r="H7139" s="114" t="s">
        <v>6734</v>
      </c>
      <c r="I7139" s="113">
        <f>'24'!D16</f>
        <v>0</v>
      </c>
    </row>
    <row r="7140" spans="2:9" ht="12.75">
      <c r="B7140" s="114" t="str">
        <f>INDEX(SUM!D:D,MATCH(SUM!$F$3,SUM!B:B,0),0)</f>
        <v>P085</v>
      </c>
      <c r="E7140" s="116">
        <v>2020</v>
      </c>
      <c r="F7140" s="112" t="s">
        <v>13304</v>
      </c>
      <c r="G7140" s="117" t="s">
        <v>15824</v>
      </c>
      <c r="H7140" s="114" t="s">
        <v>6734</v>
      </c>
      <c r="I7140" s="113">
        <f>'24'!D17</f>
        <v>0</v>
      </c>
    </row>
    <row r="7141" spans="2:9" ht="12.75">
      <c r="B7141" s="114" t="str">
        <f>INDEX(SUM!D:D,MATCH(SUM!$F$3,SUM!B:B,0),0)</f>
        <v>P085</v>
      </c>
      <c r="E7141" s="116">
        <v>2020</v>
      </c>
      <c r="F7141" s="112" t="s">
        <v>13305</v>
      </c>
      <c r="G7141" s="117" t="s">
        <v>15825</v>
      </c>
      <c r="H7141" s="114" t="s">
        <v>6734</v>
      </c>
      <c r="I7141" s="113">
        <f>'24'!D18</f>
        <v>0</v>
      </c>
    </row>
    <row r="7142" spans="2:9" ht="12.75">
      <c r="B7142" s="114" t="str">
        <f>INDEX(SUM!D:D,MATCH(SUM!$F$3,SUM!B:B,0),0)</f>
        <v>P085</v>
      </c>
      <c r="E7142" s="116">
        <v>2020</v>
      </c>
      <c r="F7142" s="112" t="s">
        <v>13306</v>
      </c>
      <c r="G7142" s="117" t="s">
        <v>15826</v>
      </c>
      <c r="H7142" s="114" t="s">
        <v>6734</v>
      </c>
      <c r="I7142" s="113">
        <f>'24'!D19</f>
        <v>0</v>
      </c>
    </row>
    <row r="7143" spans="2:9" ht="12.75">
      <c r="B7143" s="114" t="str">
        <f>INDEX(SUM!D:D,MATCH(SUM!$F$3,SUM!B:B,0),0)</f>
        <v>P085</v>
      </c>
      <c r="E7143" s="116">
        <v>2020</v>
      </c>
      <c r="F7143" s="112" t="s">
        <v>13307</v>
      </c>
      <c r="G7143" s="117" t="s">
        <v>15827</v>
      </c>
      <c r="H7143" s="114" t="s">
        <v>6734</v>
      </c>
      <c r="I7143" s="113">
        <f>'24'!D20</f>
        <v>0</v>
      </c>
    </row>
    <row r="7144" spans="2:9" ht="12.75">
      <c r="B7144" s="114" t="str">
        <f>INDEX(SUM!D:D,MATCH(SUM!$F$3,SUM!B:B,0),0)</f>
        <v>P085</v>
      </c>
      <c r="E7144" s="116">
        <v>2020</v>
      </c>
      <c r="F7144" s="112" t="s">
        <v>13308</v>
      </c>
      <c r="G7144" s="117" t="s">
        <v>15828</v>
      </c>
      <c r="H7144" s="114" t="s">
        <v>6734</v>
      </c>
      <c r="I7144" s="113">
        <f>'24'!D21</f>
        <v>0</v>
      </c>
    </row>
    <row r="7145" spans="2:9" ht="12.75">
      <c r="B7145" s="114" t="str">
        <f>INDEX(SUM!D:D,MATCH(SUM!$F$3,SUM!B:B,0),0)</f>
        <v>P085</v>
      </c>
      <c r="E7145" s="116">
        <v>2020</v>
      </c>
      <c r="F7145" s="112" t="s">
        <v>13309</v>
      </c>
      <c r="G7145" s="117" t="s">
        <v>15829</v>
      </c>
      <c r="H7145" s="114" t="s">
        <v>6734</v>
      </c>
      <c r="I7145" s="113">
        <f>'24'!D22</f>
        <v>0</v>
      </c>
    </row>
    <row r="7146" spans="2:9" ht="12.75">
      <c r="B7146" s="114" t="str">
        <f>INDEX(SUM!D:D,MATCH(SUM!$F$3,SUM!B:B,0),0)</f>
        <v>P085</v>
      </c>
      <c r="E7146" s="116">
        <v>2020</v>
      </c>
      <c r="F7146" s="112" t="s">
        <v>13310</v>
      </c>
      <c r="G7146" s="117" t="s">
        <v>15830</v>
      </c>
      <c r="H7146" s="114" t="s">
        <v>6734</v>
      </c>
      <c r="I7146" s="113">
        <f>'24'!D23</f>
        <v>0</v>
      </c>
    </row>
    <row r="7147" spans="2:9" ht="12.75">
      <c r="B7147" s="114" t="str">
        <f>INDEX(SUM!D:D,MATCH(SUM!$F$3,SUM!B:B,0),0)</f>
        <v>P085</v>
      </c>
      <c r="E7147" s="116">
        <v>2020</v>
      </c>
      <c r="F7147" s="112" t="s">
        <v>13311</v>
      </c>
      <c r="G7147" s="117" t="s">
        <v>15831</v>
      </c>
      <c r="H7147" s="114" t="s">
        <v>6734</v>
      </c>
      <c r="I7147" s="113">
        <f>'24'!D24</f>
        <v>0</v>
      </c>
    </row>
    <row r="7148" spans="2:9" ht="12.75">
      <c r="B7148" s="114" t="str">
        <f>INDEX(SUM!D:D,MATCH(SUM!$F$3,SUM!B:B,0),0)</f>
        <v>P085</v>
      </c>
      <c r="E7148" s="116">
        <v>2020</v>
      </c>
      <c r="F7148" s="112" t="s">
        <v>13312</v>
      </c>
      <c r="G7148" s="117" t="s">
        <v>15832</v>
      </c>
      <c r="H7148" s="114" t="s">
        <v>6734</v>
      </c>
      <c r="I7148" s="113">
        <f>'24'!D25</f>
        <v>0</v>
      </c>
    </row>
    <row r="7149" spans="2:9" ht="12.75">
      <c r="B7149" s="114" t="str">
        <f>INDEX(SUM!D:D,MATCH(SUM!$F$3,SUM!B:B,0),0)</f>
        <v>P085</v>
      </c>
      <c r="E7149" s="116">
        <v>2020</v>
      </c>
      <c r="F7149" s="112" t="s">
        <v>13313</v>
      </c>
      <c r="G7149" s="117" t="s">
        <v>15833</v>
      </c>
      <c r="H7149" s="114" t="s">
        <v>6734</v>
      </c>
      <c r="I7149" s="113">
        <f>'24'!D26</f>
        <v>0</v>
      </c>
    </row>
    <row r="7150" spans="2:9" ht="12.75">
      <c r="B7150" s="114" t="str">
        <f>INDEX(SUM!D:D,MATCH(SUM!$F$3,SUM!B:B,0),0)</f>
        <v>P085</v>
      </c>
      <c r="E7150" s="116">
        <v>2020</v>
      </c>
      <c r="F7150" s="112" t="s">
        <v>13314</v>
      </c>
      <c r="G7150" s="117" t="s">
        <v>15834</v>
      </c>
      <c r="H7150" s="114" t="s">
        <v>6734</v>
      </c>
      <c r="I7150" s="113">
        <f>'24'!D27</f>
        <v>0</v>
      </c>
    </row>
    <row r="7151" spans="2:9" ht="12.75">
      <c r="B7151" s="114" t="str">
        <f>INDEX(SUM!D:D,MATCH(SUM!$F$3,SUM!B:B,0),0)</f>
        <v>P085</v>
      </c>
      <c r="E7151" s="116">
        <v>2020</v>
      </c>
      <c r="F7151" s="112" t="s">
        <v>13315</v>
      </c>
      <c r="G7151" s="117" t="s">
        <v>15835</v>
      </c>
      <c r="H7151" s="114" t="s">
        <v>6734</v>
      </c>
      <c r="I7151" s="113">
        <f>'24'!D28</f>
        <v>0</v>
      </c>
    </row>
    <row r="7152" spans="2:9" ht="12.75">
      <c r="B7152" s="114" t="str">
        <f>INDEX(SUM!D:D,MATCH(SUM!$F$3,SUM!B:B,0),0)</f>
        <v>P085</v>
      </c>
      <c r="E7152" s="116">
        <v>2020</v>
      </c>
      <c r="F7152" s="112" t="s">
        <v>13316</v>
      </c>
      <c r="G7152" s="117" t="s">
        <v>15836</v>
      </c>
      <c r="H7152" s="114" t="s">
        <v>6734</v>
      </c>
      <c r="I7152" s="113">
        <f>'24'!D29</f>
        <v>0</v>
      </c>
    </row>
    <row r="7153" spans="2:9" ht="12.75">
      <c r="B7153" s="114" t="str">
        <f>INDEX(SUM!D:D,MATCH(SUM!$F$3,SUM!B:B,0),0)</f>
        <v>P085</v>
      </c>
      <c r="E7153" s="116">
        <v>2020</v>
      </c>
      <c r="F7153" s="112" t="s">
        <v>13317</v>
      </c>
      <c r="G7153" s="117" t="s">
        <v>15837</v>
      </c>
      <c r="H7153" s="114" t="s">
        <v>6734</v>
      </c>
      <c r="I7153" s="113">
        <f>'24'!D30</f>
        <v>0</v>
      </c>
    </row>
    <row r="7154" spans="2:9" ht="12.75">
      <c r="B7154" s="114" t="str">
        <f>INDEX(SUM!D:D,MATCH(SUM!$F$3,SUM!B:B,0),0)</f>
        <v>P085</v>
      </c>
      <c r="E7154" s="116">
        <v>2020</v>
      </c>
      <c r="F7154" s="112" t="s">
        <v>13318</v>
      </c>
      <c r="G7154" s="117" t="s">
        <v>15838</v>
      </c>
      <c r="H7154" s="114" t="s">
        <v>6734</v>
      </c>
      <c r="I7154" s="113">
        <f>'24'!D31</f>
        <v>0</v>
      </c>
    </row>
    <row r="7155" spans="2:9" ht="12.75">
      <c r="B7155" s="114" t="str">
        <f>INDEX(SUM!D:D,MATCH(SUM!$F$3,SUM!B:B,0),0)</f>
        <v>P085</v>
      </c>
      <c r="E7155" s="116">
        <v>2020</v>
      </c>
      <c r="F7155" s="112" t="s">
        <v>13319</v>
      </c>
      <c r="G7155" s="117" t="s">
        <v>15839</v>
      </c>
      <c r="H7155" s="114" t="s">
        <v>6734</v>
      </c>
      <c r="I7155" s="113">
        <f>'24'!D32</f>
        <v>0</v>
      </c>
    </row>
    <row r="7156" spans="2:9" ht="12.75">
      <c r="B7156" s="114" t="str">
        <f>INDEX(SUM!D:D,MATCH(SUM!$F$3,SUM!B:B,0),0)</f>
        <v>P085</v>
      </c>
      <c r="E7156" s="116">
        <v>2020</v>
      </c>
      <c r="F7156" s="112" t="s">
        <v>13320</v>
      </c>
      <c r="G7156" s="117" t="s">
        <v>15840</v>
      </c>
      <c r="H7156" s="114" t="s">
        <v>6734</v>
      </c>
      <c r="I7156" s="113">
        <f>'24'!D33</f>
        <v>0</v>
      </c>
    </row>
    <row r="7157" spans="2:9" ht="12.75">
      <c r="B7157" s="114" t="str">
        <f>INDEX(SUM!D:D,MATCH(SUM!$F$3,SUM!B:B,0),0)</f>
        <v>P085</v>
      </c>
      <c r="E7157" s="116">
        <v>2020</v>
      </c>
      <c r="F7157" s="112" t="s">
        <v>13321</v>
      </c>
      <c r="G7157" s="117" t="s">
        <v>15841</v>
      </c>
      <c r="H7157" s="114" t="s">
        <v>6734</v>
      </c>
      <c r="I7157" s="113">
        <f>'24'!D34</f>
        <v>0</v>
      </c>
    </row>
    <row r="7158" spans="2:9" ht="12.75">
      <c r="B7158" s="114" t="str">
        <f>INDEX(SUM!D:D,MATCH(SUM!$F$3,SUM!B:B,0),0)</f>
        <v>P085</v>
      </c>
      <c r="E7158" s="116">
        <v>2020</v>
      </c>
      <c r="F7158" s="112" t="s">
        <v>13322</v>
      </c>
      <c r="G7158" s="117" t="s">
        <v>15842</v>
      </c>
      <c r="H7158" s="114" t="s">
        <v>6734</v>
      </c>
      <c r="I7158" s="113">
        <f>'24'!D35</f>
        <v>0</v>
      </c>
    </row>
    <row r="7159" spans="2:9" ht="12.75">
      <c r="B7159" s="114" t="str">
        <f>INDEX(SUM!D:D,MATCH(SUM!$F$3,SUM!B:B,0),0)</f>
        <v>P085</v>
      </c>
      <c r="E7159" s="116">
        <v>2020</v>
      </c>
      <c r="F7159" s="112" t="s">
        <v>13323</v>
      </c>
      <c r="G7159" s="117" t="s">
        <v>15843</v>
      </c>
      <c r="H7159" s="114" t="s">
        <v>6734</v>
      </c>
      <c r="I7159" s="113">
        <f>'24'!D36</f>
        <v>0</v>
      </c>
    </row>
    <row r="7160" spans="2:9" ht="12.75">
      <c r="B7160" s="114" t="str">
        <f>INDEX(SUM!D:D,MATCH(SUM!$F$3,SUM!B:B,0),0)</f>
        <v>P085</v>
      </c>
      <c r="E7160" s="116">
        <v>2020</v>
      </c>
      <c r="F7160" s="112" t="s">
        <v>13324</v>
      </c>
      <c r="G7160" s="117" t="s">
        <v>15844</v>
      </c>
      <c r="H7160" s="114" t="s">
        <v>6734</v>
      </c>
      <c r="I7160" s="113">
        <f>'24'!D37</f>
        <v>0</v>
      </c>
    </row>
    <row r="7161" spans="2:9" ht="12.75">
      <c r="B7161" s="114" t="str">
        <f>INDEX(SUM!D:D,MATCH(SUM!$F$3,SUM!B:B,0),0)</f>
        <v>P085</v>
      </c>
      <c r="E7161" s="116">
        <v>2020</v>
      </c>
      <c r="F7161" s="112" t="s">
        <v>13325</v>
      </c>
      <c r="G7161" s="117" t="s">
        <v>15845</v>
      </c>
      <c r="H7161" s="114" t="s">
        <v>6734</v>
      </c>
      <c r="I7161" s="113">
        <f>'24'!D38</f>
        <v>0</v>
      </c>
    </row>
    <row r="7162" spans="2:9" ht="12.75">
      <c r="B7162" s="114" t="str">
        <f>INDEX(SUM!D:D,MATCH(SUM!$F$3,SUM!B:B,0),0)</f>
        <v>P085</v>
      </c>
      <c r="E7162" s="116">
        <v>2020</v>
      </c>
      <c r="F7162" s="112" t="s">
        <v>13326</v>
      </c>
      <c r="G7162" s="117" t="s">
        <v>15846</v>
      </c>
      <c r="H7162" s="114" t="s">
        <v>6734</v>
      </c>
      <c r="I7162" s="113">
        <f>'24'!D39</f>
        <v>0</v>
      </c>
    </row>
    <row r="7163" spans="2:9" ht="12.75">
      <c r="B7163" s="114" t="str">
        <f>INDEX(SUM!D:D,MATCH(SUM!$F$3,SUM!B:B,0),0)</f>
        <v>P085</v>
      </c>
      <c r="E7163" s="116">
        <v>2020</v>
      </c>
      <c r="F7163" s="112" t="s">
        <v>13327</v>
      </c>
      <c r="G7163" s="117" t="s">
        <v>15847</v>
      </c>
      <c r="H7163" s="114" t="s">
        <v>6734</v>
      </c>
      <c r="I7163" s="113">
        <f>'24'!D40</f>
        <v>0</v>
      </c>
    </row>
    <row r="7164" spans="2:9" ht="12.75">
      <c r="B7164" s="114" t="str">
        <f>INDEX(SUM!D:D,MATCH(SUM!$F$3,SUM!B:B,0),0)</f>
        <v>P085</v>
      </c>
      <c r="E7164" s="116">
        <v>2020</v>
      </c>
      <c r="F7164" s="112" t="s">
        <v>13328</v>
      </c>
      <c r="G7164" s="117" t="s">
        <v>15848</v>
      </c>
      <c r="H7164" s="114" t="s">
        <v>6734</v>
      </c>
      <c r="I7164" s="113">
        <f>'24'!D41</f>
        <v>0</v>
      </c>
    </row>
    <row r="7165" spans="2:9" ht="12.75">
      <c r="B7165" s="114" t="str">
        <f>INDEX(SUM!D:D,MATCH(SUM!$F$3,SUM!B:B,0),0)</f>
        <v>P085</v>
      </c>
      <c r="E7165" s="116">
        <v>2020</v>
      </c>
      <c r="F7165" s="112" t="s">
        <v>13329</v>
      </c>
      <c r="G7165" s="117" t="s">
        <v>15849</v>
      </c>
      <c r="H7165" s="114" t="s">
        <v>6734</v>
      </c>
      <c r="I7165" s="113">
        <f>'24'!D42</f>
        <v>0</v>
      </c>
    </row>
    <row r="7166" spans="2:9" ht="12.75">
      <c r="B7166" s="114" t="str">
        <f>INDEX(SUM!D:D,MATCH(SUM!$F$3,SUM!B:B,0),0)</f>
        <v>P085</v>
      </c>
      <c r="E7166" s="116">
        <v>2020</v>
      </c>
      <c r="F7166" s="112" t="s">
        <v>13330</v>
      </c>
      <c r="G7166" s="117" t="s">
        <v>15850</v>
      </c>
      <c r="H7166" s="114" t="s">
        <v>6734</v>
      </c>
      <c r="I7166" s="113">
        <f>'24'!D43</f>
        <v>0</v>
      </c>
    </row>
    <row r="7167" spans="2:9" ht="12.75">
      <c r="B7167" s="114" t="str">
        <f>INDEX(SUM!D:D,MATCH(SUM!$F$3,SUM!B:B,0),0)</f>
        <v>P085</v>
      </c>
      <c r="E7167" s="116">
        <v>2020</v>
      </c>
      <c r="F7167" s="112" t="s">
        <v>13331</v>
      </c>
      <c r="G7167" s="117" t="s">
        <v>15851</v>
      </c>
      <c r="H7167" s="114" t="s">
        <v>6734</v>
      </c>
      <c r="I7167" s="113">
        <f>'24'!D44</f>
        <v>0</v>
      </c>
    </row>
    <row r="7168" spans="2:9" ht="12.75">
      <c r="B7168" s="114" t="str">
        <f>INDEX(SUM!D:D,MATCH(SUM!$F$3,SUM!B:B,0),0)</f>
        <v>P085</v>
      </c>
      <c r="E7168" s="116">
        <v>2020</v>
      </c>
      <c r="F7168" s="112" t="s">
        <v>13332</v>
      </c>
      <c r="G7168" s="117" t="s">
        <v>15852</v>
      </c>
      <c r="H7168" s="114" t="s">
        <v>6734</v>
      </c>
      <c r="I7168" s="113">
        <f>'24'!D45</f>
        <v>0</v>
      </c>
    </row>
    <row r="7169" spans="2:9" ht="12.75">
      <c r="B7169" s="114" t="str">
        <f>INDEX(SUM!D:D,MATCH(SUM!$F$3,SUM!B:B,0),0)</f>
        <v>P085</v>
      </c>
      <c r="E7169" s="116">
        <v>2020</v>
      </c>
      <c r="F7169" s="112" t="s">
        <v>13333</v>
      </c>
      <c r="G7169" s="117" t="s">
        <v>15853</v>
      </c>
      <c r="H7169" s="114" t="s">
        <v>6734</v>
      </c>
      <c r="I7169" s="113">
        <f>'24'!D46</f>
        <v>0</v>
      </c>
    </row>
    <row r="7170" spans="2:9" ht="12.75">
      <c r="B7170" s="114" t="str">
        <f>INDEX(SUM!D:D,MATCH(SUM!$F$3,SUM!B:B,0),0)</f>
        <v>P085</v>
      </c>
      <c r="E7170" s="116">
        <v>2020</v>
      </c>
      <c r="F7170" s="112" t="s">
        <v>13334</v>
      </c>
      <c r="G7170" s="117" t="s">
        <v>15854</v>
      </c>
      <c r="H7170" s="114" t="s">
        <v>6734</v>
      </c>
      <c r="I7170" s="113">
        <f>'24'!D47</f>
        <v>0</v>
      </c>
    </row>
    <row r="7171" spans="2:9" ht="12.75">
      <c r="B7171" s="114" t="str">
        <f>INDEX(SUM!D:D,MATCH(SUM!$F$3,SUM!B:B,0),0)</f>
        <v>P085</v>
      </c>
      <c r="E7171" s="116">
        <v>2020</v>
      </c>
      <c r="F7171" s="112" t="s">
        <v>13335</v>
      </c>
      <c r="G7171" s="117" t="s">
        <v>15855</v>
      </c>
      <c r="H7171" s="114" t="s">
        <v>6734</v>
      </c>
      <c r="I7171" s="113">
        <f>'24'!D48</f>
        <v>0</v>
      </c>
    </row>
    <row r="7172" spans="2:9" ht="12.75">
      <c r="B7172" s="114" t="str">
        <f>INDEX(SUM!D:D,MATCH(SUM!$F$3,SUM!B:B,0),0)</f>
        <v>P085</v>
      </c>
      <c r="E7172" s="116">
        <v>2020</v>
      </c>
      <c r="F7172" s="112" t="s">
        <v>13336</v>
      </c>
      <c r="G7172" s="117" t="s">
        <v>15856</v>
      </c>
      <c r="H7172" s="114" t="s">
        <v>6734</v>
      </c>
      <c r="I7172" s="113">
        <f>'24'!D49</f>
        <v>0</v>
      </c>
    </row>
    <row r="7173" spans="2:9" ht="12.75">
      <c r="B7173" s="114" t="str">
        <f>INDEX(SUM!D:D,MATCH(SUM!$F$3,SUM!B:B,0),0)</f>
        <v>P085</v>
      </c>
      <c r="E7173" s="116">
        <v>2020</v>
      </c>
      <c r="F7173" s="112" t="s">
        <v>13337</v>
      </c>
      <c r="G7173" s="117" t="s">
        <v>15857</v>
      </c>
      <c r="H7173" s="114" t="s">
        <v>6734</v>
      </c>
      <c r="I7173" s="113">
        <f>'24'!D50</f>
        <v>0</v>
      </c>
    </row>
    <row r="7174" spans="2:9" ht="12.75">
      <c r="B7174" s="114" t="str">
        <f>INDEX(SUM!D:D,MATCH(SUM!$F$3,SUM!B:B,0),0)</f>
        <v>P085</v>
      </c>
      <c r="E7174" s="116">
        <v>2020</v>
      </c>
      <c r="F7174" s="112" t="s">
        <v>13338</v>
      </c>
      <c r="G7174" s="117" t="s">
        <v>15858</v>
      </c>
      <c r="H7174" s="114" t="s">
        <v>6734</v>
      </c>
      <c r="I7174" s="113">
        <f>'24'!D51</f>
        <v>0</v>
      </c>
    </row>
    <row r="7175" spans="2:9" ht="12.75">
      <c r="B7175" s="114" t="str">
        <f>INDEX(SUM!D:D,MATCH(SUM!$F$3,SUM!B:B,0),0)</f>
        <v>P085</v>
      </c>
      <c r="E7175" s="116">
        <v>2020</v>
      </c>
      <c r="F7175" s="112" t="s">
        <v>13339</v>
      </c>
      <c r="G7175" s="117" t="s">
        <v>15859</v>
      </c>
      <c r="H7175" s="114" t="s">
        <v>6734</v>
      </c>
      <c r="I7175" s="113">
        <f>'24'!D52</f>
        <v>0</v>
      </c>
    </row>
    <row r="7176" spans="2:9" ht="12.75">
      <c r="B7176" s="114" t="str">
        <f>INDEX(SUM!D:D,MATCH(SUM!$F$3,SUM!B:B,0),0)</f>
        <v>P085</v>
      </c>
      <c r="E7176" s="116">
        <v>2020</v>
      </c>
      <c r="F7176" s="112" t="s">
        <v>13340</v>
      </c>
      <c r="G7176" s="117" t="s">
        <v>15860</v>
      </c>
      <c r="H7176" s="114" t="s">
        <v>6734</v>
      </c>
      <c r="I7176" s="113">
        <f>'24'!D53</f>
        <v>0</v>
      </c>
    </row>
    <row r="7177" spans="2:9" ht="12.75">
      <c r="B7177" s="114" t="str">
        <f>INDEX(SUM!D:D,MATCH(SUM!$F$3,SUM!B:B,0),0)</f>
        <v>P085</v>
      </c>
      <c r="E7177" s="116">
        <v>2020</v>
      </c>
      <c r="F7177" s="112" t="s">
        <v>13341</v>
      </c>
      <c r="G7177" s="117" t="s">
        <v>15861</v>
      </c>
      <c r="H7177" s="114" t="s">
        <v>6734</v>
      </c>
      <c r="I7177" s="113">
        <f>'24'!D54</f>
        <v>0</v>
      </c>
    </row>
    <row r="7178" spans="2:9" ht="12.75">
      <c r="B7178" s="114" t="str">
        <f>INDEX(SUM!D:D,MATCH(SUM!$F$3,SUM!B:B,0),0)</f>
        <v>P085</v>
      </c>
      <c r="E7178" s="116">
        <v>2020</v>
      </c>
      <c r="F7178" s="112" t="s">
        <v>13342</v>
      </c>
      <c r="G7178" s="117" t="s">
        <v>15862</v>
      </c>
      <c r="H7178" s="114" t="s">
        <v>6734</v>
      </c>
      <c r="I7178" s="113">
        <f>'24'!D55</f>
        <v>0</v>
      </c>
    </row>
    <row r="7179" spans="2:9" ht="12.75">
      <c r="B7179" s="114" t="str">
        <f>INDEX(SUM!D:D,MATCH(SUM!$F$3,SUM!B:B,0),0)</f>
        <v>P085</v>
      </c>
      <c r="E7179" s="116">
        <v>2020</v>
      </c>
      <c r="F7179" s="112" t="s">
        <v>13343</v>
      </c>
      <c r="G7179" s="117" t="s">
        <v>15863</v>
      </c>
      <c r="H7179" s="114" t="s">
        <v>6734</v>
      </c>
      <c r="I7179" s="113">
        <f>'24'!D56</f>
        <v>0</v>
      </c>
    </row>
    <row r="7180" spans="2:9" ht="12.75">
      <c r="B7180" s="114" t="str">
        <f>INDEX(SUM!D:D,MATCH(SUM!$F$3,SUM!B:B,0),0)</f>
        <v>P085</v>
      </c>
      <c r="E7180" s="116">
        <v>2020</v>
      </c>
      <c r="F7180" s="112" t="s">
        <v>13344</v>
      </c>
      <c r="G7180" s="117" t="s">
        <v>15864</v>
      </c>
      <c r="H7180" s="114" t="s">
        <v>6734</v>
      </c>
      <c r="I7180" s="113">
        <f>'24'!D57</f>
        <v>0</v>
      </c>
    </row>
    <row r="7181" spans="2:9" ht="12.75">
      <c r="B7181" s="114" t="str">
        <f>INDEX(SUM!D:D,MATCH(SUM!$F$3,SUM!B:B,0),0)</f>
        <v>P085</v>
      </c>
      <c r="E7181" s="116">
        <v>2020</v>
      </c>
      <c r="F7181" s="112" t="s">
        <v>13345</v>
      </c>
      <c r="G7181" s="117" t="s">
        <v>15865</v>
      </c>
      <c r="H7181" s="114" t="s">
        <v>6734</v>
      </c>
      <c r="I7181" s="113">
        <f>'24'!D58</f>
        <v>0</v>
      </c>
    </row>
    <row r="7182" spans="2:9" ht="12.75">
      <c r="B7182" s="114" t="str">
        <f>INDEX(SUM!D:D,MATCH(SUM!$F$3,SUM!B:B,0),0)</f>
        <v>P085</v>
      </c>
      <c r="E7182" s="116">
        <v>2020</v>
      </c>
      <c r="F7182" s="112" t="s">
        <v>13346</v>
      </c>
      <c r="G7182" s="117" t="s">
        <v>15866</v>
      </c>
      <c r="H7182" s="114" t="s">
        <v>6734</v>
      </c>
      <c r="I7182" s="113">
        <f>'24'!D59</f>
        <v>0</v>
      </c>
    </row>
    <row r="7183" spans="2:9" ht="12.75">
      <c r="B7183" s="114" t="str">
        <f>INDEX(SUM!D:D,MATCH(SUM!$F$3,SUM!B:B,0),0)</f>
        <v>P085</v>
      </c>
      <c r="E7183" s="116">
        <v>2020</v>
      </c>
      <c r="F7183" s="112" t="s">
        <v>13347</v>
      </c>
      <c r="G7183" s="117" t="s">
        <v>15867</v>
      </c>
      <c r="H7183" s="114" t="s">
        <v>6734</v>
      </c>
      <c r="I7183" s="113">
        <f>'24'!D60</f>
        <v>0</v>
      </c>
    </row>
    <row r="7184" spans="2:9" ht="12.75">
      <c r="B7184" s="114" t="str">
        <f>INDEX(SUM!D:D,MATCH(SUM!$F$3,SUM!B:B,0),0)</f>
        <v>P085</v>
      </c>
      <c r="E7184" s="116">
        <v>2020</v>
      </c>
      <c r="F7184" s="112" t="s">
        <v>13348</v>
      </c>
      <c r="G7184" s="117" t="s">
        <v>15868</v>
      </c>
      <c r="H7184" s="114" t="s">
        <v>6734</v>
      </c>
      <c r="I7184" s="113">
        <f>'24'!D61</f>
        <v>0</v>
      </c>
    </row>
    <row r="7185" spans="2:9" ht="12.75">
      <c r="B7185" s="114" t="str">
        <f>INDEX(SUM!D:D,MATCH(SUM!$F$3,SUM!B:B,0),0)</f>
        <v>P085</v>
      </c>
      <c r="E7185" s="116">
        <v>2020</v>
      </c>
      <c r="F7185" s="112" t="s">
        <v>13349</v>
      </c>
      <c r="G7185" s="117" t="s">
        <v>15869</v>
      </c>
      <c r="H7185" s="114" t="s">
        <v>6734</v>
      </c>
      <c r="I7185" s="113">
        <f>'24'!D62</f>
        <v>0</v>
      </c>
    </row>
    <row r="7186" spans="2:9" ht="12.75">
      <c r="B7186" s="114" t="str">
        <f>INDEX(SUM!D:D,MATCH(SUM!$F$3,SUM!B:B,0),0)</f>
        <v>P085</v>
      </c>
      <c r="E7186" s="116">
        <v>2020</v>
      </c>
      <c r="F7186" s="112" t="s">
        <v>13350</v>
      </c>
      <c r="G7186" s="117" t="s">
        <v>15870</v>
      </c>
      <c r="H7186" s="114" t="s">
        <v>6734</v>
      </c>
      <c r="I7186" s="113">
        <f>'24'!D63</f>
        <v>0</v>
      </c>
    </row>
    <row r="7187" spans="2:9" ht="12.75">
      <c r="B7187" s="114" t="str">
        <f>INDEX(SUM!D:D,MATCH(SUM!$F$3,SUM!B:B,0),0)</f>
        <v>P085</v>
      </c>
      <c r="E7187" s="116">
        <v>2020</v>
      </c>
      <c r="F7187" s="112" t="s">
        <v>13351</v>
      </c>
      <c r="G7187" s="117" t="s">
        <v>15871</v>
      </c>
      <c r="H7187" s="114" t="s">
        <v>6734</v>
      </c>
      <c r="I7187" s="113">
        <f>'24'!D64</f>
        <v>0</v>
      </c>
    </row>
    <row r="7188" spans="2:9" ht="12.75">
      <c r="B7188" s="114" t="str">
        <f>INDEX(SUM!D:D,MATCH(SUM!$F$3,SUM!B:B,0),0)</f>
        <v>P085</v>
      </c>
      <c r="E7188" s="116">
        <v>2020</v>
      </c>
      <c r="F7188" s="112" t="s">
        <v>13352</v>
      </c>
      <c r="G7188" s="117" t="s">
        <v>15872</v>
      </c>
      <c r="H7188" s="114" t="s">
        <v>6734</v>
      </c>
      <c r="I7188" s="113">
        <f>'24'!D65</f>
        <v>0</v>
      </c>
    </row>
    <row r="7189" spans="2:9" ht="12.75">
      <c r="B7189" s="114" t="str">
        <f>INDEX(SUM!D:D,MATCH(SUM!$F$3,SUM!B:B,0),0)</f>
        <v>P085</v>
      </c>
      <c r="E7189" s="116">
        <v>2020</v>
      </c>
      <c r="F7189" s="112" t="s">
        <v>13353</v>
      </c>
      <c r="G7189" s="117" t="s">
        <v>15873</v>
      </c>
      <c r="H7189" s="114" t="s">
        <v>6734</v>
      </c>
      <c r="I7189" s="113">
        <f>'24'!D66</f>
        <v>0</v>
      </c>
    </row>
    <row r="7190" spans="2:9" ht="12.75">
      <c r="B7190" s="114" t="str">
        <f>INDEX(SUM!D:D,MATCH(SUM!$F$3,SUM!B:B,0),0)</f>
        <v>P085</v>
      </c>
      <c r="E7190" s="116">
        <v>2020</v>
      </c>
      <c r="F7190" s="112" t="s">
        <v>13354</v>
      </c>
      <c r="G7190" s="117" t="s">
        <v>15874</v>
      </c>
      <c r="H7190" s="114" t="s">
        <v>6734</v>
      </c>
      <c r="I7190" s="113">
        <f>'24'!D67</f>
        <v>0</v>
      </c>
    </row>
    <row r="7191" spans="2:9" ht="12.75">
      <c r="B7191" s="114" t="str">
        <f>INDEX(SUM!D:D,MATCH(SUM!$F$3,SUM!B:B,0),0)</f>
        <v>P085</v>
      </c>
      <c r="E7191" s="116">
        <v>2020</v>
      </c>
      <c r="F7191" s="112" t="s">
        <v>13355</v>
      </c>
      <c r="G7191" s="117" t="s">
        <v>15875</v>
      </c>
      <c r="H7191" s="114" t="s">
        <v>6734</v>
      </c>
      <c r="I7191" s="113">
        <f>'24'!D68</f>
        <v>0</v>
      </c>
    </row>
    <row r="7192" spans="2:9" ht="12.75">
      <c r="B7192" s="114" t="str">
        <f>INDEX(SUM!D:D,MATCH(SUM!$F$3,SUM!B:B,0),0)</f>
        <v>P085</v>
      </c>
      <c r="E7192" s="116">
        <v>2020</v>
      </c>
      <c r="F7192" s="112" t="s">
        <v>13356</v>
      </c>
      <c r="G7192" s="117" t="s">
        <v>15876</v>
      </c>
      <c r="H7192" s="114" t="s">
        <v>6734</v>
      </c>
      <c r="I7192" s="113">
        <f>'24'!D69</f>
        <v>0</v>
      </c>
    </row>
    <row r="7193" spans="2:9" ht="12.75">
      <c r="B7193" s="114" t="str">
        <f>INDEX(SUM!D:D,MATCH(SUM!$F$3,SUM!B:B,0),0)</f>
        <v>P085</v>
      </c>
      <c r="E7193" s="116">
        <v>2020</v>
      </c>
      <c r="F7193" s="112" t="s">
        <v>13357</v>
      </c>
      <c r="G7193" s="117" t="s">
        <v>15877</v>
      </c>
      <c r="H7193" s="114" t="s">
        <v>6734</v>
      </c>
      <c r="I7193" s="113">
        <f>'24'!D70</f>
        <v>0</v>
      </c>
    </row>
    <row r="7194" spans="2:9" ht="12.75">
      <c r="B7194" s="114" t="str">
        <f>INDEX(SUM!D:D,MATCH(SUM!$F$3,SUM!B:B,0),0)</f>
        <v>P085</v>
      </c>
      <c r="E7194" s="116">
        <v>2020</v>
      </c>
      <c r="F7194" s="112" t="s">
        <v>13358</v>
      </c>
      <c r="G7194" s="117" t="s">
        <v>15878</v>
      </c>
      <c r="H7194" s="114" t="s">
        <v>6734</v>
      </c>
      <c r="I7194" s="113">
        <f>'24'!D71</f>
        <v>0</v>
      </c>
    </row>
    <row r="7195" spans="2:9" ht="12.75">
      <c r="B7195" s="114" t="str">
        <f>INDEX(SUM!D:D,MATCH(SUM!$F$3,SUM!B:B,0),0)</f>
        <v>P085</v>
      </c>
      <c r="E7195" s="116">
        <v>2020</v>
      </c>
      <c r="F7195" s="112" t="s">
        <v>13359</v>
      </c>
      <c r="G7195" s="117" t="s">
        <v>15879</v>
      </c>
      <c r="H7195" s="114" t="s">
        <v>6734</v>
      </c>
      <c r="I7195" s="113">
        <f>'24'!D72</f>
        <v>0</v>
      </c>
    </row>
    <row r="7196" spans="2:9" ht="12.75">
      <c r="B7196" s="114" t="str">
        <f>INDEX(SUM!D:D,MATCH(SUM!$F$3,SUM!B:B,0),0)</f>
        <v>P085</v>
      </c>
      <c r="E7196" s="116">
        <v>2020</v>
      </c>
      <c r="F7196" s="112" t="s">
        <v>13360</v>
      </c>
      <c r="G7196" s="117" t="s">
        <v>15880</v>
      </c>
      <c r="H7196" s="114" t="s">
        <v>6734</v>
      </c>
      <c r="I7196" s="113">
        <f>'24'!D73</f>
        <v>0</v>
      </c>
    </row>
    <row r="7197" spans="2:9" ht="12.75">
      <c r="B7197" s="114" t="str">
        <f>INDEX(SUM!D:D,MATCH(SUM!$F$3,SUM!B:B,0),0)</f>
        <v>P085</v>
      </c>
      <c r="E7197" s="116">
        <v>2020</v>
      </c>
      <c r="F7197" s="112" t="s">
        <v>13361</v>
      </c>
      <c r="G7197" s="117" t="s">
        <v>15881</v>
      </c>
      <c r="H7197" s="114" t="s">
        <v>6734</v>
      </c>
      <c r="I7197" s="113">
        <f>'24'!D74</f>
        <v>0</v>
      </c>
    </row>
    <row r="7198" spans="2:9" ht="12.75">
      <c r="B7198" s="114" t="str">
        <f>INDEX(SUM!D:D,MATCH(SUM!$F$3,SUM!B:B,0),0)</f>
        <v>P085</v>
      </c>
      <c r="E7198" s="116">
        <v>2020</v>
      </c>
      <c r="F7198" s="112" t="s">
        <v>13362</v>
      </c>
      <c r="G7198" s="117" t="s">
        <v>15882</v>
      </c>
      <c r="H7198" s="114" t="s">
        <v>6734</v>
      </c>
      <c r="I7198" s="113">
        <f>'24'!D75</f>
        <v>0</v>
      </c>
    </row>
    <row r="7199" spans="2:9" ht="12.75">
      <c r="B7199" s="114" t="str">
        <f>INDEX(SUM!D:D,MATCH(SUM!$F$3,SUM!B:B,0),0)</f>
        <v>P085</v>
      </c>
      <c r="E7199" s="116">
        <v>2020</v>
      </c>
      <c r="F7199" s="112" t="s">
        <v>13363</v>
      </c>
      <c r="G7199" s="117" t="s">
        <v>15883</v>
      </c>
      <c r="H7199" s="114" t="s">
        <v>6734</v>
      </c>
      <c r="I7199" s="113">
        <f>'24'!D76</f>
        <v>0</v>
      </c>
    </row>
    <row r="7200" spans="2:9" ht="12.75">
      <c r="B7200" s="114" t="str">
        <f>INDEX(SUM!D:D,MATCH(SUM!$F$3,SUM!B:B,0),0)</f>
        <v>P085</v>
      </c>
      <c r="E7200" s="116">
        <v>2020</v>
      </c>
      <c r="F7200" s="112" t="s">
        <v>13364</v>
      </c>
      <c r="G7200" s="117" t="s">
        <v>15884</v>
      </c>
      <c r="H7200" s="114" t="s">
        <v>6734</v>
      </c>
      <c r="I7200" s="113">
        <f>'24'!D77</f>
        <v>0</v>
      </c>
    </row>
    <row r="7201" spans="2:9" ht="12.75">
      <c r="B7201" s="114" t="str">
        <f>INDEX(SUM!D:D,MATCH(SUM!$F$3,SUM!B:B,0),0)</f>
        <v>P085</v>
      </c>
      <c r="E7201" s="116">
        <v>2020</v>
      </c>
      <c r="F7201" s="112" t="s">
        <v>13365</v>
      </c>
      <c r="G7201" s="117" t="s">
        <v>15885</v>
      </c>
      <c r="H7201" s="114" t="s">
        <v>6734</v>
      </c>
      <c r="I7201" s="113">
        <f>'24'!D78</f>
        <v>0</v>
      </c>
    </row>
    <row r="7202" spans="2:9" ht="12.75">
      <c r="B7202" s="114" t="str">
        <f>INDEX(SUM!D:D,MATCH(SUM!$F$3,SUM!B:B,0),0)</f>
        <v>P085</v>
      </c>
      <c r="E7202" s="116">
        <v>2020</v>
      </c>
      <c r="F7202" s="112" t="s">
        <v>13366</v>
      </c>
      <c r="G7202" s="117" t="s">
        <v>15886</v>
      </c>
      <c r="H7202" s="114" t="s">
        <v>6734</v>
      </c>
      <c r="I7202" s="113">
        <f>'24'!D79</f>
        <v>0</v>
      </c>
    </row>
    <row r="7203" spans="2:9" ht="12.75">
      <c r="B7203" s="114" t="str">
        <f>INDEX(SUM!D:D,MATCH(SUM!$F$3,SUM!B:B,0),0)</f>
        <v>P085</v>
      </c>
      <c r="E7203" s="116">
        <v>2020</v>
      </c>
      <c r="F7203" s="112" t="s">
        <v>13367</v>
      </c>
      <c r="G7203" s="117" t="s">
        <v>15887</v>
      </c>
      <c r="H7203" s="114" t="s">
        <v>6734</v>
      </c>
      <c r="I7203" s="113">
        <f>'24'!D80</f>
        <v>0</v>
      </c>
    </row>
    <row r="7204" spans="2:9" ht="12.75">
      <c r="B7204" s="114" t="str">
        <f>INDEX(SUM!D:D,MATCH(SUM!$F$3,SUM!B:B,0),0)</f>
        <v>P085</v>
      </c>
      <c r="E7204" s="116">
        <v>2020</v>
      </c>
      <c r="F7204" s="112" t="s">
        <v>13368</v>
      </c>
      <c r="G7204" s="117" t="s">
        <v>15888</v>
      </c>
      <c r="H7204" s="114" t="s">
        <v>6734</v>
      </c>
      <c r="I7204" s="113">
        <f>'24'!D81</f>
        <v>0</v>
      </c>
    </row>
    <row r="7205" spans="2:9" ht="12.75">
      <c r="B7205" s="114" t="str">
        <f>INDEX(SUM!D:D,MATCH(SUM!$F$3,SUM!B:B,0),0)</f>
        <v>P085</v>
      </c>
      <c r="E7205" s="116">
        <v>2020</v>
      </c>
      <c r="F7205" s="112" t="s">
        <v>13369</v>
      </c>
      <c r="G7205" s="117" t="s">
        <v>15889</v>
      </c>
      <c r="H7205" s="114" t="s">
        <v>6734</v>
      </c>
      <c r="I7205" s="113">
        <f>'24'!D82</f>
        <v>0</v>
      </c>
    </row>
    <row r="7206" spans="2:9" ht="12.75">
      <c r="B7206" s="114" t="str">
        <f>INDEX(SUM!D:D,MATCH(SUM!$F$3,SUM!B:B,0),0)</f>
        <v>P085</v>
      </c>
      <c r="E7206" s="116">
        <v>2020</v>
      </c>
      <c r="F7206" s="112" t="s">
        <v>13370</v>
      </c>
      <c r="G7206" s="117" t="s">
        <v>15890</v>
      </c>
      <c r="H7206" s="114" t="s">
        <v>6734</v>
      </c>
      <c r="I7206" s="113">
        <f>'24'!D83</f>
        <v>0</v>
      </c>
    </row>
    <row r="7207" spans="2:9" ht="12.75">
      <c r="B7207" s="114" t="str">
        <f>INDEX(SUM!D:D,MATCH(SUM!$F$3,SUM!B:B,0),0)</f>
        <v>P085</v>
      </c>
      <c r="E7207" s="116">
        <v>2020</v>
      </c>
      <c r="F7207" s="112" t="s">
        <v>13371</v>
      </c>
      <c r="G7207" s="117" t="s">
        <v>15891</v>
      </c>
      <c r="H7207" s="114" t="s">
        <v>6734</v>
      </c>
      <c r="I7207" s="113">
        <f>'24'!D84</f>
        <v>0</v>
      </c>
    </row>
    <row r="7208" spans="2:9" ht="12.75">
      <c r="B7208" s="114" t="str">
        <f>INDEX(SUM!D:D,MATCH(SUM!$F$3,SUM!B:B,0),0)</f>
        <v>P085</v>
      </c>
      <c r="E7208" s="116">
        <v>2020</v>
      </c>
      <c r="F7208" s="112" t="s">
        <v>13372</v>
      </c>
      <c r="G7208" s="117" t="s">
        <v>15892</v>
      </c>
      <c r="H7208" s="114" t="s">
        <v>6734</v>
      </c>
      <c r="I7208" s="113">
        <f>'24'!D85</f>
        <v>0</v>
      </c>
    </row>
    <row r="7209" spans="2:9" ht="12.75">
      <c r="B7209" s="114" t="str">
        <f>INDEX(SUM!D:D,MATCH(SUM!$F$3,SUM!B:B,0),0)</f>
        <v>P085</v>
      </c>
      <c r="E7209" s="116">
        <v>2020</v>
      </c>
      <c r="F7209" s="112" t="s">
        <v>13373</v>
      </c>
      <c r="G7209" s="117" t="s">
        <v>15893</v>
      </c>
      <c r="H7209" s="114" t="s">
        <v>6734</v>
      </c>
      <c r="I7209" s="113">
        <f>'24'!D86</f>
        <v>0</v>
      </c>
    </row>
    <row r="7210" spans="2:9" ht="12.75">
      <c r="B7210" s="114" t="str">
        <f>INDEX(SUM!D:D,MATCH(SUM!$F$3,SUM!B:B,0),0)</f>
        <v>P085</v>
      </c>
      <c r="E7210" s="116">
        <v>2020</v>
      </c>
      <c r="F7210" s="112" t="s">
        <v>13374</v>
      </c>
      <c r="G7210" s="117" t="s">
        <v>15894</v>
      </c>
      <c r="H7210" s="114" t="s">
        <v>6734</v>
      </c>
      <c r="I7210" s="113">
        <f>'24'!D87</f>
        <v>0</v>
      </c>
    </row>
    <row r="7211" spans="2:9" ht="12.75">
      <c r="B7211" s="114" t="str">
        <f>INDEX(SUM!D:D,MATCH(SUM!$F$3,SUM!B:B,0),0)</f>
        <v>P085</v>
      </c>
      <c r="E7211" s="116">
        <v>2020</v>
      </c>
      <c r="F7211" s="112" t="s">
        <v>13375</v>
      </c>
      <c r="G7211" s="117" t="s">
        <v>15895</v>
      </c>
      <c r="H7211" s="114" t="s">
        <v>6734</v>
      </c>
      <c r="I7211" s="113">
        <f>'24'!D88</f>
        <v>0</v>
      </c>
    </row>
    <row r="7212" spans="2:9" ht="12.75">
      <c r="B7212" s="114" t="str">
        <f>INDEX(SUM!D:D,MATCH(SUM!$F$3,SUM!B:B,0),0)</f>
        <v>P085</v>
      </c>
      <c r="E7212" s="116">
        <v>2020</v>
      </c>
      <c r="F7212" s="112" t="s">
        <v>13376</v>
      </c>
      <c r="G7212" s="117" t="s">
        <v>15896</v>
      </c>
      <c r="H7212" s="114" t="s">
        <v>6734</v>
      </c>
      <c r="I7212" s="113">
        <f>'24'!D89</f>
        <v>0</v>
      </c>
    </row>
    <row r="7213" spans="2:9" ht="12.75">
      <c r="B7213" s="114" t="str">
        <f>INDEX(SUM!D:D,MATCH(SUM!$F$3,SUM!B:B,0),0)</f>
        <v>P085</v>
      </c>
      <c r="E7213" s="116">
        <v>2020</v>
      </c>
      <c r="F7213" s="112" t="s">
        <v>13377</v>
      </c>
      <c r="G7213" s="117" t="s">
        <v>15897</v>
      </c>
      <c r="H7213" s="114" t="s">
        <v>6734</v>
      </c>
      <c r="I7213" s="113">
        <f>'24'!D90</f>
        <v>0</v>
      </c>
    </row>
    <row r="7214" spans="2:9" ht="12.75">
      <c r="B7214" s="114" t="str">
        <f>INDEX(SUM!D:D,MATCH(SUM!$F$3,SUM!B:B,0),0)</f>
        <v>P085</v>
      </c>
      <c r="E7214" s="116">
        <v>2020</v>
      </c>
      <c r="F7214" s="112" t="s">
        <v>13378</v>
      </c>
      <c r="G7214" s="117" t="s">
        <v>15898</v>
      </c>
      <c r="H7214" s="114" t="s">
        <v>6734</v>
      </c>
      <c r="I7214" s="113">
        <f>'24'!D91</f>
        <v>0</v>
      </c>
    </row>
    <row r="7215" spans="2:9" ht="12.75">
      <c r="B7215" s="114" t="str">
        <f>INDEX(SUM!D:D,MATCH(SUM!$F$3,SUM!B:B,0),0)</f>
        <v>P085</v>
      </c>
      <c r="E7215" s="116">
        <v>2020</v>
      </c>
      <c r="F7215" s="112" t="s">
        <v>13379</v>
      </c>
      <c r="G7215" s="117" t="s">
        <v>15899</v>
      </c>
      <c r="H7215" s="114" t="s">
        <v>6734</v>
      </c>
      <c r="I7215" s="113">
        <f>'24'!D92</f>
        <v>0</v>
      </c>
    </row>
    <row r="7216" spans="2:9" ht="12.75">
      <c r="B7216" s="114" t="str">
        <f>INDEX(SUM!D:D,MATCH(SUM!$F$3,SUM!B:B,0),0)</f>
        <v>P085</v>
      </c>
      <c r="E7216" s="116">
        <v>2020</v>
      </c>
      <c r="F7216" s="112" t="s">
        <v>13380</v>
      </c>
      <c r="G7216" s="117" t="s">
        <v>15900</v>
      </c>
      <c r="H7216" s="114" t="s">
        <v>6734</v>
      </c>
      <c r="I7216" s="113">
        <f>'24'!D93</f>
        <v>0</v>
      </c>
    </row>
    <row r="7217" spans="2:9" ht="12.75">
      <c r="B7217" s="114" t="str">
        <f>INDEX(SUM!D:D,MATCH(SUM!$F$3,SUM!B:B,0),0)</f>
        <v>P085</v>
      </c>
      <c r="E7217" s="116">
        <v>2020</v>
      </c>
      <c r="F7217" s="112" t="s">
        <v>13381</v>
      </c>
      <c r="G7217" s="117" t="s">
        <v>15901</v>
      </c>
      <c r="H7217" s="114" t="s">
        <v>6734</v>
      </c>
      <c r="I7217" s="113">
        <f>'24'!D94</f>
        <v>0</v>
      </c>
    </row>
    <row r="7218" spans="2:9" ht="12.75">
      <c r="B7218" s="114" t="str">
        <f>INDEX(SUM!D:D,MATCH(SUM!$F$3,SUM!B:B,0),0)</f>
        <v>P085</v>
      </c>
      <c r="E7218" s="116">
        <v>2020</v>
      </c>
      <c r="F7218" s="112" t="s">
        <v>13382</v>
      </c>
      <c r="G7218" s="117" t="s">
        <v>15902</v>
      </c>
      <c r="H7218" s="114" t="s">
        <v>6734</v>
      </c>
      <c r="I7218" s="113">
        <f>'24'!D95</f>
        <v>0</v>
      </c>
    </row>
    <row r="7219" spans="2:9" ht="12.75">
      <c r="B7219" s="114" t="str">
        <f>INDEX(SUM!D:D,MATCH(SUM!$F$3,SUM!B:B,0),0)</f>
        <v>P085</v>
      </c>
      <c r="E7219" s="116">
        <v>2020</v>
      </c>
      <c r="F7219" s="112" t="s">
        <v>13383</v>
      </c>
      <c r="G7219" s="117" t="s">
        <v>15903</v>
      </c>
      <c r="H7219" s="114" t="s">
        <v>6734</v>
      </c>
      <c r="I7219" s="113">
        <f>'24'!D96</f>
        <v>0</v>
      </c>
    </row>
    <row r="7220" spans="2:9" ht="12.75">
      <c r="B7220" s="114" t="str">
        <f>INDEX(SUM!D:D,MATCH(SUM!$F$3,SUM!B:B,0),0)</f>
        <v>P085</v>
      </c>
      <c r="E7220" s="116">
        <v>2020</v>
      </c>
      <c r="F7220" s="112" t="s">
        <v>13384</v>
      </c>
      <c r="G7220" s="117" t="s">
        <v>15904</v>
      </c>
      <c r="H7220" s="114" t="s">
        <v>6734</v>
      </c>
      <c r="I7220" s="113">
        <f>'24'!D97</f>
        <v>0</v>
      </c>
    </row>
    <row r="7221" spans="2:9" ht="12.75">
      <c r="B7221" s="114" t="str">
        <f>INDEX(SUM!D:D,MATCH(SUM!$F$3,SUM!B:B,0),0)</f>
        <v>P085</v>
      </c>
      <c r="E7221" s="116">
        <v>2020</v>
      </c>
      <c r="F7221" s="112" t="s">
        <v>13385</v>
      </c>
      <c r="G7221" s="117" t="s">
        <v>15905</v>
      </c>
      <c r="H7221" s="114" t="s">
        <v>6734</v>
      </c>
      <c r="I7221" s="113">
        <f>'24'!D98</f>
        <v>0</v>
      </c>
    </row>
    <row r="7222" spans="2:9" ht="12.75">
      <c r="B7222" s="114" t="str">
        <f>INDEX(SUM!D:D,MATCH(SUM!$F$3,SUM!B:B,0),0)</f>
        <v>P085</v>
      </c>
      <c r="E7222" s="116">
        <v>2020</v>
      </c>
      <c r="F7222" s="112" t="s">
        <v>13386</v>
      </c>
      <c r="G7222" s="117" t="s">
        <v>15906</v>
      </c>
      <c r="H7222" s="114" t="s">
        <v>6734</v>
      </c>
      <c r="I7222" s="113">
        <f>'24'!D99</f>
        <v>0</v>
      </c>
    </row>
    <row r="7223" spans="2:9" ht="12.75">
      <c r="B7223" s="114" t="str">
        <f>INDEX(SUM!D:D,MATCH(SUM!$F$3,SUM!B:B,0),0)</f>
        <v>P085</v>
      </c>
      <c r="E7223" s="116">
        <v>2020</v>
      </c>
      <c r="F7223" s="112" t="s">
        <v>13387</v>
      </c>
      <c r="G7223" s="117" t="s">
        <v>15907</v>
      </c>
      <c r="H7223" s="114" t="s">
        <v>6734</v>
      </c>
      <c r="I7223" s="113">
        <f>'24'!D100</f>
        <v>0</v>
      </c>
    </row>
    <row r="7224" spans="2:9" ht="12.75">
      <c r="B7224" s="114" t="str">
        <f>INDEX(SUM!D:D,MATCH(SUM!$F$3,SUM!B:B,0),0)</f>
        <v>P085</v>
      </c>
      <c r="E7224" s="116">
        <v>2020</v>
      </c>
      <c r="F7224" s="112" t="s">
        <v>13388</v>
      </c>
      <c r="G7224" s="117" t="s">
        <v>15908</v>
      </c>
      <c r="H7224" s="114" t="s">
        <v>6735</v>
      </c>
      <c r="I7224" s="113">
        <f>'24'!E11</f>
        <v>0</v>
      </c>
    </row>
    <row r="7225" spans="2:9" ht="12.75">
      <c r="B7225" s="114" t="str">
        <f>INDEX(SUM!D:D,MATCH(SUM!$F$3,SUM!B:B,0),0)</f>
        <v>P085</v>
      </c>
      <c r="E7225" s="116">
        <v>2020</v>
      </c>
      <c r="F7225" s="112" t="s">
        <v>13389</v>
      </c>
      <c r="G7225" s="117" t="s">
        <v>15909</v>
      </c>
      <c r="H7225" s="114" t="s">
        <v>6735</v>
      </c>
      <c r="I7225" s="113">
        <f>'24'!E12</f>
        <v>0</v>
      </c>
    </row>
    <row r="7226" spans="2:9" ht="12.75">
      <c r="B7226" s="114" t="str">
        <f>INDEX(SUM!D:D,MATCH(SUM!$F$3,SUM!B:B,0),0)</f>
        <v>P085</v>
      </c>
      <c r="E7226" s="116">
        <v>2020</v>
      </c>
      <c r="F7226" s="112" t="s">
        <v>13390</v>
      </c>
      <c r="G7226" s="117" t="s">
        <v>15910</v>
      </c>
      <c r="H7226" s="114" t="s">
        <v>6735</v>
      </c>
      <c r="I7226" s="113">
        <f>'24'!E13</f>
        <v>0</v>
      </c>
    </row>
    <row r="7227" spans="2:9" ht="12.75">
      <c r="B7227" s="114" t="str">
        <f>INDEX(SUM!D:D,MATCH(SUM!$F$3,SUM!B:B,0),0)</f>
        <v>P085</v>
      </c>
      <c r="E7227" s="116">
        <v>2020</v>
      </c>
      <c r="F7227" s="112" t="s">
        <v>13391</v>
      </c>
      <c r="G7227" s="117" t="s">
        <v>15911</v>
      </c>
      <c r="H7227" s="114" t="s">
        <v>6735</v>
      </c>
      <c r="I7227" s="113">
        <f>'24'!E14</f>
        <v>0</v>
      </c>
    </row>
    <row r="7228" spans="2:9" ht="12.75">
      <c r="B7228" s="114" t="str">
        <f>INDEX(SUM!D:D,MATCH(SUM!$F$3,SUM!B:B,0),0)</f>
        <v>P085</v>
      </c>
      <c r="E7228" s="116">
        <v>2020</v>
      </c>
      <c r="F7228" s="112" t="s">
        <v>13392</v>
      </c>
      <c r="G7228" s="117" t="s">
        <v>15912</v>
      </c>
      <c r="H7228" s="114" t="s">
        <v>6735</v>
      </c>
      <c r="I7228" s="113">
        <f>'24'!E15</f>
        <v>0</v>
      </c>
    </row>
    <row r="7229" spans="2:9" ht="12.75">
      <c r="B7229" s="114" t="str">
        <f>INDEX(SUM!D:D,MATCH(SUM!$F$3,SUM!B:B,0),0)</f>
        <v>P085</v>
      </c>
      <c r="E7229" s="116">
        <v>2020</v>
      </c>
      <c r="F7229" s="112" t="s">
        <v>13393</v>
      </c>
      <c r="G7229" s="117" t="s">
        <v>15913</v>
      </c>
      <c r="H7229" s="114" t="s">
        <v>6735</v>
      </c>
      <c r="I7229" s="113">
        <f>'24'!E16</f>
        <v>0</v>
      </c>
    </row>
    <row r="7230" spans="2:9" ht="12.75">
      <c r="B7230" s="114" t="str">
        <f>INDEX(SUM!D:D,MATCH(SUM!$F$3,SUM!B:B,0),0)</f>
        <v>P085</v>
      </c>
      <c r="E7230" s="116">
        <v>2020</v>
      </c>
      <c r="F7230" s="112" t="s">
        <v>13394</v>
      </c>
      <c r="G7230" s="117" t="s">
        <v>15914</v>
      </c>
      <c r="H7230" s="114" t="s">
        <v>6735</v>
      </c>
      <c r="I7230" s="113">
        <f>'24'!E17</f>
        <v>0</v>
      </c>
    </row>
    <row r="7231" spans="2:9" ht="12.75">
      <c r="B7231" s="114" t="str">
        <f>INDEX(SUM!D:D,MATCH(SUM!$F$3,SUM!B:B,0),0)</f>
        <v>P085</v>
      </c>
      <c r="E7231" s="116">
        <v>2020</v>
      </c>
      <c r="F7231" s="112" t="s">
        <v>13395</v>
      </c>
      <c r="G7231" s="117" t="s">
        <v>15915</v>
      </c>
      <c r="H7231" s="114" t="s">
        <v>6735</v>
      </c>
      <c r="I7231" s="113">
        <f>'24'!E18</f>
        <v>0</v>
      </c>
    </row>
    <row r="7232" spans="2:9" ht="12.75">
      <c r="B7232" s="114" t="str">
        <f>INDEX(SUM!D:D,MATCH(SUM!$F$3,SUM!B:B,0),0)</f>
        <v>P085</v>
      </c>
      <c r="E7232" s="116">
        <v>2020</v>
      </c>
      <c r="F7232" s="112" t="s">
        <v>13396</v>
      </c>
      <c r="G7232" s="117" t="s">
        <v>15916</v>
      </c>
      <c r="H7232" s="114" t="s">
        <v>6735</v>
      </c>
      <c r="I7232" s="113">
        <f>'24'!E19</f>
        <v>0</v>
      </c>
    </row>
    <row r="7233" spans="2:9" ht="12.75">
      <c r="B7233" s="114" t="str">
        <f>INDEX(SUM!D:D,MATCH(SUM!$F$3,SUM!B:B,0),0)</f>
        <v>P085</v>
      </c>
      <c r="E7233" s="116">
        <v>2020</v>
      </c>
      <c r="F7233" s="112" t="s">
        <v>13397</v>
      </c>
      <c r="G7233" s="117" t="s">
        <v>15917</v>
      </c>
      <c r="H7233" s="114" t="s">
        <v>6735</v>
      </c>
      <c r="I7233" s="113">
        <f>'24'!E20</f>
        <v>0</v>
      </c>
    </row>
    <row r="7234" spans="2:9" ht="12.75">
      <c r="B7234" s="114" t="str">
        <f>INDEX(SUM!D:D,MATCH(SUM!$F$3,SUM!B:B,0),0)</f>
        <v>P085</v>
      </c>
      <c r="E7234" s="116">
        <v>2020</v>
      </c>
      <c r="F7234" s="112" t="s">
        <v>13398</v>
      </c>
      <c r="G7234" s="117" t="s">
        <v>15918</v>
      </c>
      <c r="H7234" s="114" t="s">
        <v>6735</v>
      </c>
      <c r="I7234" s="113">
        <f>'24'!E21</f>
        <v>0</v>
      </c>
    </row>
    <row r="7235" spans="2:9" ht="12.75">
      <c r="B7235" s="114" t="str">
        <f>INDEX(SUM!D:D,MATCH(SUM!$F$3,SUM!B:B,0),0)</f>
        <v>P085</v>
      </c>
      <c r="E7235" s="116">
        <v>2020</v>
      </c>
      <c r="F7235" s="112" t="s">
        <v>13399</v>
      </c>
      <c r="G7235" s="117" t="s">
        <v>15919</v>
      </c>
      <c r="H7235" s="114" t="s">
        <v>6735</v>
      </c>
      <c r="I7235" s="113">
        <f>'24'!E22</f>
        <v>0</v>
      </c>
    </row>
    <row r="7236" spans="2:9" ht="12.75">
      <c r="B7236" s="114" t="str">
        <f>INDEX(SUM!D:D,MATCH(SUM!$F$3,SUM!B:B,0),0)</f>
        <v>P085</v>
      </c>
      <c r="E7236" s="116">
        <v>2020</v>
      </c>
      <c r="F7236" s="112" t="s">
        <v>13400</v>
      </c>
      <c r="G7236" s="117" t="s">
        <v>15920</v>
      </c>
      <c r="H7236" s="114" t="s">
        <v>6735</v>
      </c>
      <c r="I7236" s="113">
        <f>'24'!E23</f>
        <v>0</v>
      </c>
    </row>
    <row r="7237" spans="2:9" ht="12.75">
      <c r="B7237" s="114" t="str">
        <f>INDEX(SUM!D:D,MATCH(SUM!$F$3,SUM!B:B,0),0)</f>
        <v>P085</v>
      </c>
      <c r="E7237" s="116">
        <v>2020</v>
      </c>
      <c r="F7237" s="112" t="s">
        <v>13401</v>
      </c>
      <c r="G7237" s="117" t="s">
        <v>15921</v>
      </c>
      <c r="H7237" s="114" t="s">
        <v>6735</v>
      </c>
      <c r="I7237" s="113">
        <f>'24'!E24</f>
        <v>0</v>
      </c>
    </row>
    <row r="7238" spans="2:9" ht="12.75">
      <c r="B7238" s="114" t="str">
        <f>INDEX(SUM!D:D,MATCH(SUM!$F$3,SUM!B:B,0),0)</f>
        <v>P085</v>
      </c>
      <c r="E7238" s="116">
        <v>2020</v>
      </c>
      <c r="F7238" s="112" t="s">
        <v>13402</v>
      </c>
      <c r="G7238" s="117" t="s">
        <v>15922</v>
      </c>
      <c r="H7238" s="114" t="s">
        <v>6735</v>
      </c>
      <c r="I7238" s="113">
        <f>'24'!E25</f>
        <v>0</v>
      </c>
    </row>
    <row r="7239" spans="2:9" ht="12.75">
      <c r="B7239" s="114" t="str">
        <f>INDEX(SUM!D:D,MATCH(SUM!$F$3,SUM!B:B,0),0)</f>
        <v>P085</v>
      </c>
      <c r="E7239" s="116">
        <v>2020</v>
      </c>
      <c r="F7239" s="112" t="s">
        <v>13403</v>
      </c>
      <c r="G7239" s="117" t="s">
        <v>15923</v>
      </c>
      <c r="H7239" s="114" t="s">
        <v>6735</v>
      </c>
      <c r="I7239" s="113">
        <f>'24'!E26</f>
        <v>0</v>
      </c>
    </row>
    <row r="7240" spans="2:9" ht="12.75">
      <c r="B7240" s="114" t="str">
        <f>INDEX(SUM!D:D,MATCH(SUM!$F$3,SUM!B:B,0),0)</f>
        <v>P085</v>
      </c>
      <c r="E7240" s="116">
        <v>2020</v>
      </c>
      <c r="F7240" s="112" t="s">
        <v>13404</v>
      </c>
      <c r="G7240" s="117" t="s">
        <v>15924</v>
      </c>
      <c r="H7240" s="114" t="s">
        <v>6735</v>
      </c>
      <c r="I7240" s="113">
        <f>'24'!E27</f>
        <v>0</v>
      </c>
    </row>
    <row r="7241" spans="2:9" ht="12.75">
      <c r="B7241" s="114" t="str">
        <f>INDEX(SUM!D:D,MATCH(SUM!$F$3,SUM!B:B,0),0)</f>
        <v>P085</v>
      </c>
      <c r="E7241" s="116">
        <v>2020</v>
      </c>
      <c r="F7241" s="112" t="s">
        <v>13405</v>
      </c>
      <c r="G7241" s="117" t="s">
        <v>15925</v>
      </c>
      <c r="H7241" s="114" t="s">
        <v>6735</v>
      </c>
      <c r="I7241" s="113">
        <f>'24'!E28</f>
        <v>0</v>
      </c>
    </row>
    <row r="7242" spans="2:9" ht="12.75">
      <c r="B7242" s="114" t="str">
        <f>INDEX(SUM!D:D,MATCH(SUM!$F$3,SUM!B:B,0),0)</f>
        <v>P085</v>
      </c>
      <c r="E7242" s="116">
        <v>2020</v>
      </c>
      <c r="F7242" s="112" t="s">
        <v>13406</v>
      </c>
      <c r="G7242" s="117" t="s">
        <v>15926</v>
      </c>
      <c r="H7242" s="114" t="s">
        <v>6735</v>
      </c>
      <c r="I7242" s="113">
        <f>'24'!E29</f>
        <v>0</v>
      </c>
    </row>
    <row r="7243" spans="2:9" ht="12.75">
      <c r="B7243" s="114" t="str">
        <f>INDEX(SUM!D:D,MATCH(SUM!$F$3,SUM!B:B,0),0)</f>
        <v>P085</v>
      </c>
      <c r="E7243" s="116">
        <v>2020</v>
      </c>
      <c r="F7243" s="112" t="s">
        <v>13407</v>
      </c>
      <c r="G7243" s="117" t="s">
        <v>15927</v>
      </c>
      <c r="H7243" s="114" t="s">
        <v>6735</v>
      </c>
      <c r="I7243" s="113">
        <f>'24'!E30</f>
        <v>0</v>
      </c>
    </row>
    <row r="7244" spans="2:9" ht="12.75">
      <c r="B7244" s="114" t="str">
        <f>INDEX(SUM!D:D,MATCH(SUM!$F$3,SUM!B:B,0),0)</f>
        <v>P085</v>
      </c>
      <c r="E7244" s="116">
        <v>2020</v>
      </c>
      <c r="F7244" s="112" t="s">
        <v>13408</v>
      </c>
      <c r="G7244" s="117" t="s">
        <v>15928</v>
      </c>
      <c r="H7244" s="114" t="s">
        <v>6735</v>
      </c>
      <c r="I7244" s="113">
        <f>'24'!E31</f>
        <v>0</v>
      </c>
    </row>
    <row r="7245" spans="2:9" ht="12.75">
      <c r="B7245" s="114" t="str">
        <f>INDEX(SUM!D:D,MATCH(SUM!$F$3,SUM!B:B,0),0)</f>
        <v>P085</v>
      </c>
      <c r="E7245" s="116">
        <v>2020</v>
      </c>
      <c r="F7245" s="112" t="s">
        <v>13409</v>
      </c>
      <c r="G7245" s="117" t="s">
        <v>15929</v>
      </c>
      <c r="H7245" s="114" t="s">
        <v>6735</v>
      </c>
      <c r="I7245" s="113">
        <f>'24'!E32</f>
        <v>0</v>
      </c>
    </row>
    <row r="7246" spans="2:9" ht="12.75">
      <c r="B7246" s="114" t="str">
        <f>INDEX(SUM!D:D,MATCH(SUM!$F$3,SUM!B:B,0),0)</f>
        <v>P085</v>
      </c>
      <c r="E7246" s="116">
        <v>2020</v>
      </c>
      <c r="F7246" s="112" t="s">
        <v>13410</v>
      </c>
      <c r="G7246" s="117" t="s">
        <v>15930</v>
      </c>
      <c r="H7246" s="114" t="s">
        <v>6735</v>
      </c>
      <c r="I7246" s="113">
        <f>'24'!E33</f>
        <v>0</v>
      </c>
    </row>
    <row r="7247" spans="2:9" ht="12.75">
      <c r="B7247" s="114" t="str">
        <f>INDEX(SUM!D:D,MATCH(SUM!$F$3,SUM!B:B,0),0)</f>
        <v>P085</v>
      </c>
      <c r="E7247" s="116">
        <v>2020</v>
      </c>
      <c r="F7247" s="112" t="s">
        <v>13411</v>
      </c>
      <c r="G7247" s="117" t="s">
        <v>15931</v>
      </c>
      <c r="H7247" s="114" t="s">
        <v>6735</v>
      </c>
      <c r="I7247" s="113">
        <f>'24'!E34</f>
        <v>0</v>
      </c>
    </row>
    <row r="7248" spans="2:9" ht="12.75">
      <c r="B7248" s="114" t="str">
        <f>INDEX(SUM!D:D,MATCH(SUM!$F$3,SUM!B:B,0),0)</f>
        <v>P085</v>
      </c>
      <c r="E7248" s="116">
        <v>2020</v>
      </c>
      <c r="F7248" s="112" t="s">
        <v>13412</v>
      </c>
      <c r="G7248" s="117" t="s">
        <v>15932</v>
      </c>
      <c r="H7248" s="114" t="s">
        <v>6735</v>
      </c>
      <c r="I7248" s="113">
        <f>'24'!E35</f>
        <v>0</v>
      </c>
    </row>
    <row r="7249" spans="2:9" ht="12.75">
      <c r="B7249" s="114" t="str">
        <f>INDEX(SUM!D:D,MATCH(SUM!$F$3,SUM!B:B,0),0)</f>
        <v>P085</v>
      </c>
      <c r="E7249" s="116">
        <v>2020</v>
      </c>
      <c r="F7249" s="112" t="s">
        <v>13413</v>
      </c>
      <c r="G7249" s="117" t="s">
        <v>15933</v>
      </c>
      <c r="H7249" s="114" t="s">
        <v>6735</v>
      </c>
      <c r="I7249" s="113">
        <f>'24'!E36</f>
        <v>0</v>
      </c>
    </row>
    <row r="7250" spans="2:9" ht="12.75">
      <c r="B7250" s="114" t="str">
        <f>INDEX(SUM!D:D,MATCH(SUM!$F$3,SUM!B:B,0),0)</f>
        <v>P085</v>
      </c>
      <c r="E7250" s="116">
        <v>2020</v>
      </c>
      <c r="F7250" s="112" t="s">
        <v>13414</v>
      </c>
      <c r="G7250" s="117" t="s">
        <v>15934</v>
      </c>
      <c r="H7250" s="114" t="s">
        <v>6735</v>
      </c>
      <c r="I7250" s="113">
        <f>'24'!E37</f>
        <v>0</v>
      </c>
    </row>
    <row r="7251" spans="2:9" ht="12.75">
      <c r="B7251" s="114" t="str">
        <f>INDEX(SUM!D:D,MATCH(SUM!$F$3,SUM!B:B,0),0)</f>
        <v>P085</v>
      </c>
      <c r="E7251" s="116">
        <v>2020</v>
      </c>
      <c r="F7251" s="112" t="s">
        <v>13415</v>
      </c>
      <c r="G7251" s="117" t="s">
        <v>15935</v>
      </c>
      <c r="H7251" s="114" t="s">
        <v>6735</v>
      </c>
      <c r="I7251" s="113">
        <f>'24'!E38</f>
        <v>0</v>
      </c>
    </row>
    <row r="7252" spans="2:9" ht="12.75">
      <c r="B7252" s="114" t="str">
        <f>INDEX(SUM!D:D,MATCH(SUM!$F$3,SUM!B:B,0),0)</f>
        <v>P085</v>
      </c>
      <c r="E7252" s="116">
        <v>2020</v>
      </c>
      <c r="F7252" s="112" t="s">
        <v>13416</v>
      </c>
      <c r="G7252" s="117" t="s">
        <v>15936</v>
      </c>
      <c r="H7252" s="114" t="s">
        <v>6735</v>
      </c>
      <c r="I7252" s="113">
        <f>'24'!E39</f>
        <v>0</v>
      </c>
    </row>
    <row r="7253" spans="2:9" ht="12.75">
      <c r="B7253" s="114" t="str">
        <f>INDEX(SUM!D:D,MATCH(SUM!$F$3,SUM!B:B,0),0)</f>
        <v>P085</v>
      </c>
      <c r="E7253" s="116">
        <v>2020</v>
      </c>
      <c r="F7253" s="112" t="s">
        <v>13417</v>
      </c>
      <c r="G7253" s="117" t="s">
        <v>15937</v>
      </c>
      <c r="H7253" s="114" t="s">
        <v>6735</v>
      </c>
      <c r="I7253" s="113">
        <f>'24'!E40</f>
        <v>0</v>
      </c>
    </row>
    <row r="7254" spans="2:9" ht="12.75">
      <c r="B7254" s="114" t="str">
        <f>INDEX(SUM!D:D,MATCH(SUM!$F$3,SUM!B:B,0),0)</f>
        <v>P085</v>
      </c>
      <c r="E7254" s="116">
        <v>2020</v>
      </c>
      <c r="F7254" s="112" t="s">
        <v>13418</v>
      </c>
      <c r="G7254" s="117" t="s">
        <v>15938</v>
      </c>
      <c r="H7254" s="114" t="s">
        <v>6735</v>
      </c>
      <c r="I7254" s="113">
        <f>'24'!E41</f>
        <v>0</v>
      </c>
    </row>
    <row r="7255" spans="2:9" ht="12.75">
      <c r="B7255" s="114" t="str">
        <f>INDEX(SUM!D:D,MATCH(SUM!$F$3,SUM!B:B,0),0)</f>
        <v>P085</v>
      </c>
      <c r="E7255" s="116">
        <v>2020</v>
      </c>
      <c r="F7255" s="112" t="s">
        <v>13419</v>
      </c>
      <c r="G7255" s="117" t="s">
        <v>15939</v>
      </c>
      <c r="H7255" s="114" t="s">
        <v>6735</v>
      </c>
      <c r="I7255" s="113">
        <f>'24'!E42</f>
        <v>0</v>
      </c>
    </row>
    <row r="7256" spans="2:9" ht="12.75">
      <c r="B7256" s="114" t="str">
        <f>INDEX(SUM!D:D,MATCH(SUM!$F$3,SUM!B:B,0),0)</f>
        <v>P085</v>
      </c>
      <c r="E7256" s="116">
        <v>2020</v>
      </c>
      <c r="F7256" s="112" t="s">
        <v>13420</v>
      </c>
      <c r="G7256" s="117" t="s">
        <v>15940</v>
      </c>
      <c r="H7256" s="114" t="s">
        <v>6735</v>
      </c>
      <c r="I7256" s="113">
        <f>'24'!E43</f>
        <v>0</v>
      </c>
    </row>
    <row r="7257" spans="2:9" ht="12.75">
      <c r="B7257" s="114" t="str">
        <f>INDEX(SUM!D:D,MATCH(SUM!$F$3,SUM!B:B,0),0)</f>
        <v>P085</v>
      </c>
      <c r="E7257" s="116">
        <v>2020</v>
      </c>
      <c r="F7257" s="112" t="s">
        <v>13421</v>
      </c>
      <c r="G7257" s="117" t="s">
        <v>15941</v>
      </c>
      <c r="H7257" s="114" t="s">
        <v>6735</v>
      </c>
      <c r="I7257" s="113">
        <f>'24'!E44</f>
        <v>0</v>
      </c>
    </row>
    <row r="7258" spans="2:9" ht="12.75">
      <c r="B7258" s="114" t="str">
        <f>INDEX(SUM!D:D,MATCH(SUM!$F$3,SUM!B:B,0),0)</f>
        <v>P085</v>
      </c>
      <c r="E7258" s="116">
        <v>2020</v>
      </c>
      <c r="F7258" s="112" t="s">
        <v>13422</v>
      </c>
      <c r="G7258" s="117" t="s">
        <v>15942</v>
      </c>
      <c r="H7258" s="114" t="s">
        <v>6735</v>
      </c>
      <c r="I7258" s="113">
        <f>'24'!E45</f>
        <v>0</v>
      </c>
    </row>
    <row r="7259" spans="2:9" ht="12.75">
      <c r="B7259" s="114" t="str">
        <f>INDEX(SUM!D:D,MATCH(SUM!$F$3,SUM!B:B,0),0)</f>
        <v>P085</v>
      </c>
      <c r="E7259" s="116">
        <v>2020</v>
      </c>
      <c r="F7259" s="112" t="s">
        <v>13423</v>
      </c>
      <c r="G7259" s="117" t="s">
        <v>15943</v>
      </c>
      <c r="H7259" s="114" t="s">
        <v>6735</v>
      </c>
      <c r="I7259" s="113">
        <f>'24'!E46</f>
        <v>0</v>
      </c>
    </row>
    <row r="7260" spans="2:9" ht="12.75">
      <c r="B7260" s="114" t="str">
        <f>INDEX(SUM!D:D,MATCH(SUM!$F$3,SUM!B:B,0),0)</f>
        <v>P085</v>
      </c>
      <c r="E7260" s="116">
        <v>2020</v>
      </c>
      <c r="F7260" s="112" t="s">
        <v>13424</v>
      </c>
      <c r="G7260" s="117" t="s">
        <v>15944</v>
      </c>
      <c r="H7260" s="114" t="s">
        <v>6735</v>
      </c>
      <c r="I7260" s="113">
        <f>'24'!E47</f>
        <v>0</v>
      </c>
    </row>
    <row r="7261" spans="2:9" ht="12.75">
      <c r="B7261" s="114" t="str">
        <f>INDEX(SUM!D:D,MATCH(SUM!$F$3,SUM!B:B,0),0)</f>
        <v>P085</v>
      </c>
      <c r="E7261" s="116">
        <v>2020</v>
      </c>
      <c r="F7261" s="112" t="s">
        <v>13425</v>
      </c>
      <c r="G7261" s="117" t="s">
        <v>15945</v>
      </c>
      <c r="H7261" s="114" t="s">
        <v>6735</v>
      </c>
      <c r="I7261" s="113">
        <f>'24'!E48</f>
        <v>0</v>
      </c>
    </row>
    <row r="7262" spans="2:9" ht="12.75">
      <c r="B7262" s="114" t="str">
        <f>INDEX(SUM!D:D,MATCH(SUM!$F$3,SUM!B:B,0),0)</f>
        <v>P085</v>
      </c>
      <c r="E7262" s="116">
        <v>2020</v>
      </c>
      <c r="F7262" s="112" t="s">
        <v>13426</v>
      </c>
      <c r="G7262" s="117" t="s">
        <v>15946</v>
      </c>
      <c r="H7262" s="114" t="s">
        <v>6735</v>
      </c>
      <c r="I7262" s="113">
        <f>'24'!E49</f>
        <v>0</v>
      </c>
    </row>
    <row r="7263" spans="2:9" ht="12.75">
      <c r="B7263" s="114" t="str">
        <f>INDEX(SUM!D:D,MATCH(SUM!$F$3,SUM!B:B,0),0)</f>
        <v>P085</v>
      </c>
      <c r="E7263" s="116">
        <v>2020</v>
      </c>
      <c r="F7263" s="112" t="s">
        <v>13427</v>
      </c>
      <c r="G7263" s="117" t="s">
        <v>15947</v>
      </c>
      <c r="H7263" s="114" t="s">
        <v>6735</v>
      </c>
      <c r="I7263" s="113">
        <f>'24'!E50</f>
        <v>0</v>
      </c>
    </row>
    <row r="7264" spans="2:9" ht="12.75">
      <c r="B7264" s="114" t="str">
        <f>INDEX(SUM!D:D,MATCH(SUM!$F$3,SUM!B:B,0),0)</f>
        <v>P085</v>
      </c>
      <c r="E7264" s="116">
        <v>2020</v>
      </c>
      <c r="F7264" s="112" t="s">
        <v>13428</v>
      </c>
      <c r="G7264" s="117" t="s">
        <v>15948</v>
      </c>
      <c r="H7264" s="114" t="s">
        <v>6735</v>
      </c>
      <c r="I7264" s="113">
        <f>'24'!E51</f>
        <v>0</v>
      </c>
    </row>
    <row r="7265" spans="2:9" ht="12.75">
      <c r="B7265" s="114" t="str">
        <f>INDEX(SUM!D:D,MATCH(SUM!$F$3,SUM!B:B,0),0)</f>
        <v>P085</v>
      </c>
      <c r="E7265" s="116">
        <v>2020</v>
      </c>
      <c r="F7265" s="112" t="s">
        <v>13429</v>
      </c>
      <c r="G7265" s="117" t="s">
        <v>15949</v>
      </c>
      <c r="H7265" s="114" t="s">
        <v>6735</v>
      </c>
      <c r="I7265" s="113">
        <f>'24'!E52</f>
        <v>0</v>
      </c>
    </row>
    <row r="7266" spans="2:9" ht="12.75">
      <c r="B7266" s="114" t="str">
        <f>INDEX(SUM!D:D,MATCH(SUM!$F$3,SUM!B:B,0),0)</f>
        <v>P085</v>
      </c>
      <c r="E7266" s="116">
        <v>2020</v>
      </c>
      <c r="F7266" s="112" t="s">
        <v>13430</v>
      </c>
      <c r="G7266" s="117" t="s">
        <v>15950</v>
      </c>
      <c r="H7266" s="114" t="s">
        <v>6735</v>
      </c>
      <c r="I7266" s="113">
        <f>'24'!E53</f>
        <v>0</v>
      </c>
    </row>
    <row r="7267" spans="2:9" ht="12.75">
      <c r="B7267" s="114" t="str">
        <f>INDEX(SUM!D:D,MATCH(SUM!$F$3,SUM!B:B,0),0)</f>
        <v>P085</v>
      </c>
      <c r="E7267" s="116">
        <v>2020</v>
      </c>
      <c r="F7267" s="112" t="s">
        <v>13431</v>
      </c>
      <c r="G7267" s="117" t="s">
        <v>15951</v>
      </c>
      <c r="H7267" s="114" t="s">
        <v>6735</v>
      </c>
      <c r="I7267" s="113">
        <f>'24'!E54</f>
        <v>0</v>
      </c>
    </row>
    <row r="7268" spans="2:9" ht="12.75">
      <c r="B7268" s="114" t="str">
        <f>INDEX(SUM!D:D,MATCH(SUM!$F$3,SUM!B:B,0),0)</f>
        <v>P085</v>
      </c>
      <c r="E7268" s="116">
        <v>2020</v>
      </c>
      <c r="F7268" s="112" t="s">
        <v>13432</v>
      </c>
      <c r="G7268" s="117" t="s">
        <v>15952</v>
      </c>
      <c r="H7268" s="114" t="s">
        <v>6735</v>
      </c>
      <c r="I7268" s="113">
        <f>'24'!E55</f>
        <v>0</v>
      </c>
    </row>
    <row r="7269" spans="2:9" ht="12.75">
      <c r="B7269" s="114" t="str">
        <f>INDEX(SUM!D:D,MATCH(SUM!$F$3,SUM!B:B,0),0)</f>
        <v>P085</v>
      </c>
      <c r="E7269" s="116">
        <v>2020</v>
      </c>
      <c r="F7269" s="112" t="s">
        <v>13433</v>
      </c>
      <c r="G7269" s="117" t="s">
        <v>15953</v>
      </c>
      <c r="H7269" s="114" t="s">
        <v>6735</v>
      </c>
      <c r="I7269" s="113">
        <f>'24'!E56</f>
        <v>0</v>
      </c>
    </row>
    <row r="7270" spans="2:9" ht="12.75">
      <c r="B7270" s="114" t="str">
        <f>INDEX(SUM!D:D,MATCH(SUM!$F$3,SUM!B:B,0),0)</f>
        <v>P085</v>
      </c>
      <c r="E7270" s="116">
        <v>2020</v>
      </c>
      <c r="F7270" s="112" t="s">
        <v>13434</v>
      </c>
      <c r="G7270" s="117" t="s">
        <v>15954</v>
      </c>
      <c r="H7270" s="114" t="s">
        <v>6735</v>
      </c>
      <c r="I7270" s="113">
        <f>'24'!E57</f>
        <v>0</v>
      </c>
    </row>
    <row r="7271" spans="2:9" ht="12.75">
      <c r="B7271" s="114" t="str">
        <f>INDEX(SUM!D:D,MATCH(SUM!$F$3,SUM!B:B,0),0)</f>
        <v>P085</v>
      </c>
      <c r="E7271" s="116">
        <v>2020</v>
      </c>
      <c r="F7271" s="112" t="s">
        <v>13435</v>
      </c>
      <c r="G7271" s="117" t="s">
        <v>15955</v>
      </c>
      <c r="H7271" s="114" t="s">
        <v>6735</v>
      </c>
      <c r="I7271" s="113">
        <f>'24'!E58</f>
        <v>0</v>
      </c>
    </row>
    <row r="7272" spans="2:9" ht="12.75">
      <c r="B7272" s="114" t="str">
        <f>INDEX(SUM!D:D,MATCH(SUM!$F$3,SUM!B:B,0),0)</f>
        <v>P085</v>
      </c>
      <c r="E7272" s="116">
        <v>2020</v>
      </c>
      <c r="F7272" s="112" t="s">
        <v>13436</v>
      </c>
      <c r="G7272" s="117" t="s">
        <v>15956</v>
      </c>
      <c r="H7272" s="114" t="s">
        <v>6735</v>
      </c>
      <c r="I7272" s="113">
        <f>'24'!E59</f>
        <v>0</v>
      </c>
    </row>
    <row r="7273" spans="2:9" ht="12.75">
      <c r="B7273" s="114" t="str">
        <f>INDEX(SUM!D:D,MATCH(SUM!$F$3,SUM!B:B,0),0)</f>
        <v>P085</v>
      </c>
      <c r="E7273" s="116">
        <v>2020</v>
      </c>
      <c r="F7273" s="112" t="s">
        <v>13437</v>
      </c>
      <c r="G7273" s="117" t="s">
        <v>15957</v>
      </c>
      <c r="H7273" s="114" t="s">
        <v>6735</v>
      </c>
      <c r="I7273" s="113">
        <f>'24'!E60</f>
        <v>0</v>
      </c>
    </row>
    <row r="7274" spans="2:9" ht="12.75">
      <c r="B7274" s="114" t="str">
        <f>INDEX(SUM!D:D,MATCH(SUM!$F$3,SUM!B:B,0),0)</f>
        <v>P085</v>
      </c>
      <c r="E7274" s="116">
        <v>2020</v>
      </c>
      <c r="F7274" s="112" t="s">
        <v>13438</v>
      </c>
      <c r="G7274" s="117" t="s">
        <v>15958</v>
      </c>
      <c r="H7274" s="114" t="s">
        <v>6735</v>
      </c>
      <c r="I7274" s="113">
        <f>'24'!E61</f>
        <v>0</v>
      </c>
    </row>
    <row r="7275" spans="2:9" ht="12.75">
      <c r="B7275" s="114" t="str">
        <f>INDEX(SUM!D:D,MATCH(SUM!$F$3,SUM!B:B,0),0)</f>
        <v>P085</v>
      </c>
      <c r="E7275" s="116">
        <v>2020</v>
      </c>
      <c r="F7275" s="112" t="s">
        <v>13439</v>
      </c>
      <c r="G7275" s="117" t="s">
        <v>15959</v>
      </c>
      <c r="H7275" s="114" t="s">
        <v>6735</v>
      </c>
      <c r="I7275" s="113">
        <f>'24'!E62</f>
        <v>0</v>
      </c>
    </row>
    <row r="7276" spans="2:9" ht="12.75">
      <c r="B7276" s="114" t="str">
        <f>INDEX(SUM!D:D,MATCH(SUM!$F$3,SUM!B:B,0),0)</f>
        <v>P085</v>
      </c>
      <c r="E7276" s="116">
        <v>2020</v>
      </c>
      <c r="F7276" s="112" t="s">
        <v>13440</v>
      </c>
      <c r="G7276" s="117" t="s">
        <v>15960</v>
      </c>
      <c r="H7276" s="114" t="s">
        <v>6735</v>
      </c>
      <c r="I7276" s="113">
        <f>'24'!E63</f>
        <v>0</v>
      </c>
    </row>
    <row r="7277" spans="2:9" ht="12.75">
      <c r="B7277" s="114" t="str">
        <f>INDEX(SUM!D:D,MATCH(SUM!$F$3,SUM!B:B,0),0)</f>
        <v>P085</v>
      </c>
      <c r="E7277" s="116">
        <v>2020</v>
      </c>
      <c r="F7277" s="112" t="s">
        <v>13441</v>
      </c>
      <c r="G7277" s="117" t="s">
        <v>15961</v>
      </c>
      <c r="H7277" s="114" t="s">
        <v>6735</v>
      </c>
      <c r="I7277" s="113">
        <f>'24'!E64</f>
        <v>0</v>
      </c>
    </row>
    <row r="7278" spans="2:9" ht="12.75">
      <c r="B7278" s="114" t="str">
        <f>INDEX(SUM!D:D,MATCH(SUM!$F$3,SUM!B:B,0),0)</f>
        <v>P085</v>
      </c>
      <c r="E7278" s="116">
        <v>2020</v>
      </c>
      <c r="F7278" s="112" t="s">
        <v>13442</v>
      </c>
      <c r="G7278" s="117" t="s">
        <v>15962</v>
      </c>
      <c r="H7278" s="114" t="s">
        <v>6735</v>
      </c>
      <c r="I7278" s="113">
        <f>'24'!E65</f>
        <v>0</v>
      </c>
    </row>
    <row r="7279" spans="2:9" ht="12.75">
      <c r="B7279" s="114" t="str">
        <f>INDEX(SUM!D:D,MATCH(SUM!$F$3,SUM!B:B,0),0)</f>
        <v>P085</v>
      </c>
      <c r="E7279" s="116">
        <v>2020</v>
      </c>
      <c r="F7279" s="112" t="s">
        <v>13443</v>
      </c>
      <c r="G7279" s="117" t="s">
        <v>15963</v>
      </c>
      <c r="H7279" s="114" t="s">
        <v>6735</v>
      </c>
      <c r="I7279" s="113">
        <f>'24'!E66</f>
        <v>0</v>
      </c>
    </row>
    <row r="7280" spans="2:9" ht="12.75">
      <c r="B7280" s="114" t="str">
        <f>INDEX(SUM!D:D,MATCH(SUM!$F$3,SUM!B:B,0),0)</f>
        <v>P085</v>
      </c>
      <c r="E7280" s="116">
        <v>2020</v>
      </c>
      <c r="F7280" s="112" t="s">
        <v>13444</v>
      </c>
      <c r="G7280" s="117" t="s">
        <v>15964</v>
      </c>
      <c r="H7280" s="114" t="s">
        <v>6735</v>
      </c>
      <c r="I7280" s="113">
        <f>'24'!E67</f>
        <v>0</v>
      </c>
    </row>
    <row r="7281" spans="2:9" ht="12.75">
      <c r="B7281" s="114" t="str">
        <f>INDEX(SUM!D:D,MATCH(SUM!$F$3,SUM!B:B,0),0)</f>
        <v>P085</v>
      </c>
      <c r="E7281" s="116">
        <v>2020</v>
      </c>
      <c r="F7281" s="112" t="s">
        <v>13445</v>
      </c>
      <c r="G7281" s="117" t="s">
        <v>15965</v>
      </c>
      <c r="H7281" s="114" t="s">
        <v>6735</v>
      </c>
      <c r="I7281" s="113">
        <f>'24'!E68</f>
        <v>0</v>
      </c>
    </row>
    <row r="7282" spans="2:9" ht="12.75">
      <c r="B7282" s="114" t="str">
        <f>INDEX(SUM!D:D,MATCH(SUM!$F$3,SUM!B:B,0),0)</f>
        <v>P085</v>
      </c>
      <c r="E7282" s="116">
        <v>2020</v>
      </c>
      <c r="F7282" s="112" t="s">
        <v>13446</v>
      </c>
      <c r="G7282" s="117" t="s">
        <v>15966</v>
      </c>
      <c r="H7282" s="114" t="s">
        <v>6735</v>
      </c>
      <c r="I7282" s="113">
        <f>'24'!E69</f>
        <v>0</v>
      </c>
    </row>
    <row r="7283" spans="2:9" ht="12.75">
      <c r="B7283" s="114" t="str">
        <f>INDEX(SUM!D:D,MATCH(SUM!$F$3,SUM!B:B,0),0)</f>
        <v>P085</v>
      </c>
      <c r="E7283" s="116">
        <v>2020</v>
      </c>
      <c r="F7283" s="112" t="s">
        <v>13447</v>
      </c>
      <c r="G7283" s="117" t="s">
        <v>15967</v>
      </c>
      <c r="H7283" s="114" t="s">
        <v>6735</v>
      </c>
      <c r="I7283" s="113">
        <f>'24'!E70</f>
        <v>0</v>
      </c>
    </row>
    <row r="7284" spans="2:9" ht="12.75">
      <c r="B7284" s="114" t="str">
        <f>INDEX(SUM!D:D,MATCH(SUM!$F$3,SUM!B:B,0),0)</f>
        <v>P085</v>
      </c>
      <c r="E7284" s="116">
        <v>2020</v>
      </c>
      <c r="F7284" s="112" t="s">
        <v>13448</v>
      </c>
      <c r="G7284" s="117" t="s">
        <v>15968</v>
      </c>
      <c r="H7284" s="114" t="s">
        <v>6735</v>
      </c>
      <c r="I7284" s="113">
        <f>'24'!E71</f>
        <v>0</v>
      </c>
    </row>
    <row r="7285" spans="2:9" ht="12.75">
      <c r="B7285" s="114" t="str">
        <f>INDEX(SUM!D:D,MATCH(SUM!$F$3,SUM!B:B,0),0)</f>
        <v>P085</v>
      </c>
      <c r="E7285" s="116">
        <v>2020</v>
      </c>
      <c r="F7285" s="112" t="s">
        <v>13449</v>
      </c>
      <c r="G7285" s="117" t="s">
        <v>15969</v>
      </c>
      <c r="H7285" s="114" t="s">
        <v>6735</v>
      </c>
      <c r="I7285" s="113">
        <f>'24'!E72</f>
        <v>0</v>
      </c>
    </row>
    <row r="7286" spans="2:9" ht="12.75">
      <c r="B7286" s="114" t="str">
        <f>INDEX(SUM!D:D,MATCH(SUM!$F$3,SUM!B:B,0),0)</f>
        <v>P085</v>
      </c>
      <c r="E7286" s="116">
        <v>2020</v>
      </c>
      <c r="F7286" s="112" t="s">
        <v>13450</v>
      </c>
      <c r="G7286" s="117" t="s">
        <v>15970</v>
      </c>
      <c r="H7286" s="114" t="s">
        <v>6735</v>
      </c>
      <c r="I7286" s="113">
        <f>'24'!E73</f>
        <v>0</v>
      </c>
    </row>
    <row r="7287" spans="2:9" ht="12.75">
      <c r="B7287" s="114" t="str">
        <f>INDEX(SUM!D:D,MATCH(SUM!$F$3,SUM!B:B,0),0)</f>
        <v>P085</v>
      </c>
      <c r="E7287" s="116">
        <v>2020</v>
      </c>
      <c r="F7287" s="112" t="s">
        <v>13451</v>
      </c>
      <c r="G7287" s="117" t="s">
        <v>15971</v>
      </c>
      <c r="H7287" s="114" t="s">
        <v>6735</v>
      </c>
      <c r="I7287" s="113">
        <f>'24'!E74</f>
        <v>0</v>
      </c>
    </row>
    <row r="7288" spans="2:9" ht="12.75">
      <c r="B7288" s="114" t="str">
        <f>INDEX(SUM!D:D,MATCH(SUM!$F$3,SUM!B:B,0),0)</f>
        <v>P085</v>
      </c>
      <c r="E7288" s="116">
        <v>2020</v>
      </c>
      <c r="F7288" s="112" t="s">
        <v>13452</v>
      </c>
      <c r="G7288" s="117" t="s">
        <v>15972</v>
      </c>
      <c r="H7288" s="114" t="s">
        <v>6735</v>
      </c>
      <c r="I7288" s="113">
        <f>'24'!E75</f>
        <v>0</v>
      </c>
    </row>
    <row r="7289" spans="2:9" ht="12.75">
      <c r="B7289" s="114" t="str">
        <f>INDEX(SUM!D:D,MATCH(SUM!$F$3,SUM!B:B,0),0)</f>
        <v>P085</v>
      </c>
      <c r="E7289" s="116">
        <v>2020</v>
      </c>
      <c r="F7289" s="112" t="s">
        <v>13453</v>
      </c>
      <c r="G7289" s="117" t="s">
        <v>15973</v>
      </c>
      <c r="H7289" s="114" t="s">
        <v>6735</v>
      </c>
      <c r="I7289" s="113">
        <f>'24'!E76</f>
        <v>0</v>
      </c>
    </row>
    <row r="7290" spans="2:9" ht="12.75">
      <c r="B7290" s="114" t="str">
        <f>INDEX(SUM!D:D,MATCH(SUM!$F$3,SUM!B:B,0),0)</f>
        <v>P085</v>
      </c>
      <c r="E7290" s="116">
        <v>2020</v>
      </c>
      <c r="F7290" s="112" t="s">
        <v>13454</v>
      </c>
      <c r="G7290" s="117" t="s">
        <v>15974</v>
      </c>
      <c r="H7290" s="114" t="s">
        <v>6735</v>
      </c>
      <c r="I7290" s="113">
        <f>'24'!E77</f>
        <v>0</v>
      </c>
    </row>
    <row r="7291" spans="2:9" ht="12.75">
      <c r="B7291" s="114" t="str">
        <f>INDEX(SUM!D:D,MATCH(SUM!$F$3,SUM!B:B,0),0)</f>
        <v>P085</v>
      </c>
      <c r="E7291" s="116">
        <v>2020</v>
      </c>
      <c r="F7291" s="112" t="s">
        <v>13455</v>
      </c>
      <c r="G7291" s="117" t="s">
        <v>15975</v>
      </c>
      <c r="H7291" s="114" t="s">
        <v>6735</v>
      </c>
      <c r="I7291" s="113">
        <f>'24'!E78</f>
        <v>0</v>
      </c>
    </row>
    <row r="7292" spans="2:9" ht="12.75">
      <c r="B7292" s="114" t="str">
        <f>INDEX(SUM!D:D,MATCH(SUM!$F$3,SUM!B:B,0),0)</f>
        <v>P085</v>
      </c>
      <c r="E7292" s="116">
        <v>2020</v>
      </c>
      <c r="F7292" s="112" t="s">
        <v>13456</v>
      </c>
      <c r="G7292" s="117" t="s">
        <v>15976</v>
      </c>
      <c r="H7292" s="114" t="s">
        <v>6735</v>
      </c>
      <c r="I7292" s="113">
        <f>'24'!E79</f>
        <v>0</v>
      </c>
    </row>
    <row r="7293" spans="2:9" ht="12.75">
      <c r="B7293" s="114" t="str">
        <f>INDEX(SUM!D:D,MATCH(SUM!$F$3,SUM!B:B,0),0)</f>
        <v>P085</v>
      </c>
      <c r="E7293" s="116">
        <v>2020</v>
      </c>
      <c r="F7293" s="112" t="s">
        <v>13457</v>
      </c>
      <c r="G7293" s="117" t="s">
        <v>15977</v>
      </c>
      <c r="H7293" s="114" t="s">
        <v>6735</v>
      </c>
      <c r="I7293" s="113">
        <f>'24'!E80</f>
        <v>0</v>
      </c>
    </row>
    <row r="7294" spans="2:9" ht="12.75">
      <c r="B7294" s="114" t="str">
        <f>INDEX(SUM!D:D,MATCH(SUM!$F$3,SUM!B:B,0),0)</f>
        <v>P085</v>
      </c>
      <c r="E7294" s="116">
        <v>2020</v>
      </c>
      <c r="F7294" s="112" t="s">
        <v>13458</v>
      </c>
      <c r="G7294" s="117" t="s">
        <v>15978</v>
      </c>
      <c r="H7294" s="114" t="s">
        <v>6735</v>
      </c>
      <c r="I7294" s="113">
        <f>'24'!E81</f>
        <v>0</v>
      </c>
    </row>
    <row r="7295" spans="2:9" ht="12.75">
      <c r="B7295" s="114" t="str">
        <f>INDEX(SUM!D:D,MATCH(SUM!$F$3,SUM!B:B,0),0)</f>
        <v>P085</v>
      </c>
      <c r="E7295" s="116">
        <v>2020</v>
      </c>
      <c r="F7295" s="112" t="s">
        <v>13459</v>
      </c>
      <c r="G7295" s="117" t="s">
        <v>15979</v>
      </c>
      <c r="H7295" s="114" t="s">
        <v>6735</v>
      </c>
      <c r="I7295" s="113">
        <f>'24'!E82</f>
        <v>0</v>
      </c>
    </row>
    <row r="7296" spans="2:9" ht="12.75">
      <c r="B7296" s="114" t="str">
        <f>INDEX(SUM!D:D,MATCH(SUM!$F$3,SUM!B:B,0),0)</f>
        <v>P085</v>
      </c>
      <c r="E7296" s="116">
        <v>2020</v>
      </c>
      <c r="F7296" s="112" t="s">
        <v>13460</v>
      </c>
      <c r="G7296" s="117" t="s">
        <v>15980</v>
      </c>
      <c r="H7296" s="114" t="s">
        <v>6735</v>
      </c>
      <c r="I7296" s="113">
        <f>'24'!E83</f>
        <v>0</v>
      </c>
    </row>
    <row r="7297" spans="2:9" ht="12.75">
      <c r="B7297" s="114" t="str">
        <f>INDEX(SUM!D:D,MATCH(SUM!$F$3,SUM!B:B,0),0)</f>
        <v>P085</v>
      </c>
      <c r="E7297" s="116">
        <v>2020</v>
      </c>
      <c r="F7297" s="112" t="s">
        <v>13461</v>
      </c>
      <c r="G7297" s="117" t="s">
        <v>15981</v>
      </c>
      <c r="H7297" s="114" t="s">
        <v>6735</v>
      </c>
      <c r="I7297" s="113">
        <f>'24'!E84</f>
        <v>0</v>
      </c>
    </row>
    <row r="7298" spans="2:9" ht="12.75">
      <c r="B7298" s="114" t="str">
        <f>INDEX(SUM!D:D,MATCH(SUM!$F$3,SUM!B:B,0),0)</f>
        <v>P085</v>
      </c>
      <c r="E7298" s="116">
        <v>2020</v>
      </c>
      <c r="F7298" s="112" t="s">
        <v>13462</v>
      </c>
      <c r="G7298" s="117" t="s">
        <v>15982</v>
      </c>
      <c r="H7298" s="114" t="s">
        <v>6735</v>
      </c>
      <c r="I7298" s="113">
        <f>'24'!E85</f>
        <v>0</v>
      </c>
    </row>
    <row r="7299" spans="2:9" ht="12.75">
      <c r="B7299" s="114" t="str">
        <f>INDEX(SUM!D:D,MATCH(SUM!$F$3,SUM!B:B,0),0)</f>
        <v>P085</v>
      </c>
      <c r="E7299" s="116">
        <v>2020</v>
      </c>
      <c r="F7299" s="112" t="s">
        <v>13463</v>
      </c>
      <c r="G7299" s="117" t="s">
        <v>15983</v>
      </c>
      <c r="H7299" s="114" t="s">
        <v>6735</v>
      </c>
      <c r="I7299" s="113">
        <f>'24'!E86</f>
        <v>0</v>
      </c>
    </row>
    <row r="7300" spans="2:9" ht="12.75">
      <c r="B7300" s="114" t="str">
        <f>INDEX(SUM!D:D,MATCH(SUM!$F$3,SUM!B:B,0),0)</f>
        <v>P085</v>
      </c>
      <c r="E7300" s="116">
        <v>2020</v>
      </c>
      <c r="F7300" s="112" t="s">
        <v>13464</v>
      </c>
      <c r="G7300" s="117" t="s">
        <v>15984</v>
      </c>
      <c r="H7300" s="114" t="s">
        <v>6735</v>
      </c>
      <c r="I7300" s="113">
        <f>'24'!E87</f>
        <v>0</v>
      </c>
    </row>
    <row r="7301" spans="2:9" ht="12.75">
      <c r="B7301" s="114" t="str">
        <f>INDEX(SUM!D:D,MATCH(SUM!$F$3,SUM!B:B,0),0)</f>
        <v>P085</v>
      </c>
      <c r="E7301" s="116">
        <v>2020</v>
      </c>
      <c r="F7301" s="112" t="s">
        <v>13465</v>
      </c>
      <c r="G7301" s="117" t="s">
        <v>15985</v>
      </c>
      <c r="H7301" s="114" t="s">
        <v>6735</v>
      </c>
      <c r="I7301" s="113">
        <f>'24'!E88</f>
        <v>0</v>
      </c>
    </row>
    <row r="7302" spans="2:9" ht="12.75">
      <c r="B7302" s="114" t="str">
        <f>INDEX(SUM!D:D,MATCH(SUM!$F$3,SUM!B:B,0),0)</f>
        <v>P085</v>
      </c>
      <c r="E7302" s="116">
        <v>2020</v>
      </c>
      <c r="F7302" s="112" t="s">
        <v>13466</v>
      </c>
      <c r="G7302" s="117" t="s">
        <v>15986</v>
      </c>
      <c r="H7302" s="114" t="s">
        <v>6735</v>
      </c>
      <c r="I7302" s="113">
        <f>'24'!E89</f>
        <v>0</v>
      </c>
    </row>
    <row r="7303" spans="2:9" ht="12.75">
      <c r="B7303" s="114" t="str">
        <f>INDEX(SUM!D:D,MATCH(SUM!$F$3,SUM!B:B,0),0)</f>
        <v>P085</v>
      </c>
      <c r="E7303" s="116">
        <v>2020</v>
      </c>
      <c r="F7303" s="112" t="s">
        <v>13467</v>
      </c>
      <c r="G7303" s="117" t="s">
        <v>15987</v>
      </c>
      <c r="H7303" s="114" t="s">
        <v>6735</v>
      </c>
      <c r="I7303" s="113">
        <f>'24'!E90</f>
        <v>0</v>
      </c>
    </row>
    <row r="7304" spans="2:9" ht="12.75">
      <c r="B7304" s="114" t="str">
        <f>INDEX(SUM!D:D,MATCH(SUM!$F$3,SUM!B:B,0),0)</f>
        <v>P085</v>
      </c>
      <c r="E7304" s="116">
        <v>2020</v>
      </c>
      <c r="F7304" s="112" t="s">
        <v>13468</v>
      </c>
      <c r="G7304" s="117" t="s">
        <v>15988</v>
      </c>
      <c r="H7304" s="114" t="s">
        <v>6735</v>
      </c>
      <c r="I7304" s="113">
        <f>'24'!E91</f>
        <v>0</v>
      </c>
    </row>
    <row r="7305" spans="2:9" ht="12.75">
      <c r="B7305" s="114" t="str">
        <f>INDEX(SUM!D:D,MATCH(SUM!$F$3,SUM!B:B,0),0)</f>
        <v>P085</v>
      </c>
      <c r="E7305" s="116">
        <v>2020</v>
      </c>
      <c r="F7305" s="112" t="s">
        <v>13469</v>
      </c>
      <c r="G7305" s="117" t="s">
        <v>15989</v>
      </c>
      <c r="H7305" s="114" t="s">
        <v>6735</v>
      </c>
      <c r="I7305" s="113">
        <f>'24'!E92</f>
        <v>0</v>
      </c>
    </row>
    <row r="7306" spans="2:9" ht="12.75">
      <c r="B7306" s="114" t="str">
        <f>INDEX(SUM!D:D,MATCH(SUM!$F$3,SUM!B:B,0),0)</f>
        <v>P085</v>
      </c>
      <c r="E7306" s="116">
        <v>2020</v>
      </c>
      <c r="F7306" s="112" t="s">
        <v>13470</v>
      </c>
      <c r="G7306" s="117" t="s">
        <v>15990</v>
      </c>
      <c r="H7306" s="114" t="s">
        <v>6735</v>
      </c>
      <c r="I7306" s="113">
        <f>'24'!E93</f>
        <v>0</v>
      </c>
    </row>
    <row r="7307" spans="2:9" ht="12.75">
      <c r="B7307" s="114" t="str">
        <f>INDEX(SUM!D:D,MATCH(SUM!$F$3,SUM!B:B,0),0)</f>
        <v>P085</v>
      </c>
      <c r="E7307" s="116">
        <v>2020</v>
      </c>
      <c r="F7307" s="112" t="s">
        <v>13471</v>
      </c>
      <c r="G7307" s="117" t="s">
        <v>15991</v>
      </c>
      <c r="H7307" s="114" t="s">
        <v>6735</v>
      </c>
      <c r="I7307" s="113">
        <f>'24'!E94</f>
        <v>0</v>
      </c>
    </row>
    <row r="7308" spans="2:9" ht="12.75">
      <c r="B7308" s="114" t="str">
        <f>INDEX(SUM!D:D,MATCH(SUM!$F$3,SUM!B:B,0),0)</f>
        <v>P085</v>
      </c>
      <c r="E7308" s="116">
        <v>2020</v>
      </c>
      <c r="F7308" s="112" t="s">
        <v>13472</v>
      </c>
      <c r="G7308" s="117" t="s">
        <v>15992</v>
      </c>
      <c r="H7308" s="114" t="s">
        <v>6735</v>
      </c>
      <c r="I7308" s="113">
        <f>'24'!E95</f>
        <v>0</v>
      </c>
    </row>
    <row r="7309" spans="2:9" ht="12.75">
      <c r="B7309" s="114" t="str">
        <f>INDEX(SUM!D:D,MATCH(SUM!$F$3,SUM!B:B,0),0)</f>
        <v>P085</v>
      </c>
      <c r="E7309" s="116">
        <v>2020</v>
      </c>
      <c r="F7309" s="112" t="s">
        <v>13473</v>
      </c>
      <c r="G7309" s="117" t="s">
        <v>15993</v>
      </c>
      <c r="H7309" s="114" t="s">
        <v>6735</v>
      </c>
      <c r="I7309" s="113">
        <f>'24'!E96</f>
        <v>0</v>
      </c>
    </row>
    <row r="7310" spans="2:9" ht="12.75">
      <c r="B7310" s="114" t="str">
        <f>INDEX(SUM!D:D,MATCH(SUM!$F$3,SUM!B:B,0),0)</f>
        <v>P085</v>
      </c>
      <c r="E7310" s="116">
        <v>2020</v>
      </c>
      <c r="F7310" s="112" t="s">
        <v>13474</v>
      </c>
      <c r="G7310" s="117" t="s">
        <v>15994</v>
      </c>
      <c r="H7310" s="114" t="s">
        <v>6735</v>
      </c>
      <c r="I7310" s="113">
        <f>'24'!E97</f>
        <v>0</v>
      </c>
    </row>
    <row r="7311" spans="2:9" ht="12.75">
      <c r="B7311" s="114" t="str">
        <f>INDEX(SUM!D:D,MATCH(SUM!$F$3,SUM!B:B,0),0)</f>
        <v>P085</v>
      </c>
      <c r="E7311" s="116">
        <v>2020</v>
      </c>
      <c r="F7311" s="112" t="s">
        <v>13475</v>
      </c>
      <c r="G7311" s="117" t="s">
        <v>15995</v>
      </c>
      <c r="H7311" s="114" t="s">
        <v>6735</v>
      </c>
      <c r="I7311" s="113">
        <f>'24'!E98</f>
        <v>0</v>
      </c>
    </row>
    <row r="7312" spans="2:9" ht="12.75">
      <c r="B7312" s="114" t="str">
        <f>INDEX(SUM!D:D,MATCH(SUM!$F$3,SUM!B:B,0),0)</f>
        <v>P085</v>
      </c>
      <c r="E7312" s="116">
        <v>2020</v>
      </c>
      <c r="F7312" s="112" t="s">
        <v>13476</v>
      </c>
      <c r="G7312" s="117" t="s">
        <v>15996</v>
      </c>
      <c r="H7312" s="114" t="s">
        <v>6735</v>
      </c>
      <c r="I7312" s="113">
        <f>'24'!E99</f>
        <v>0</v>
      </c>
    </row>
    <row r="7313" spans="2:9" ht="12.75">
      <c r="B7313" s="114" t="str">
        <f>INDEX(SUM!D:D,MATCH(SUM!$F$3,SUM!B:B,0),0)</f>
        <v>P085</v>
      </c>
      <c r="E7313" s="116">
        <v>2020</v>
      </c>
      <c r="F7313" s="112" t="s">
        <v>13477</v>
      </c>
      <c r="G7313" s="117" t="s">
        <v>15997</v>
      </c>
      <c r="H7313" s="114" t="s">
        <v>6735</v>
      </c>
      <c r="I7313" s="113">
        <f>'24'!E100</f>
        <v>0</v>
      </c>
    </row>
    <row r="7314" spans="2:9" ht="12.75">
      <c r="B7314" s="114" t="str">
        <f>INDEX(SUM!D:D,MATCH(SUM!$F$3,SUM!B:B,0),0)</f>
        <v>P085</v>
      </c>
      <c r="E7314" s="116">
        <v>2020</v>
      </c>
      <c r="F7314" s="112" t="s">
        <v>13478</v>
      </c>
      <c r="G7314" s="117" t="s">
        <v>15998</v>
      </c>
      <c r="H7314" s="114" t="s">
        <v>6736</v>
      </c>
      <c r="I7314" s="113">
        <f>'24'!F11</f>
        <v>0</v>
      </c>
    </row>
    <row r="7315" spans="2:9" ht="12.75">
      <c r="B7315" s="114" t="str">
        <f>INDEX(SUM!D:D,MATCH(SUM!$F$3,SUM!B:B,0),0)</f>
        <v>P085</v>
      </c>
      <c r="E7315" s="116">
        <v>2020</v>
      </c>
      <c r="F7315" s="112" t="s">
        <v>13479</v>
      </c>
      <c r="G7315" s="117" t="s">
        <v>15999</v>
      </c>
      <c r="H7315" s="114" t="s">
        <v>6736</v>
      </c>
      <c r="I7315" s="113">
        <f>'24'!F12</f>
        <v>0</v>
      </c>
    </row>
    <row r="7316" spans="2:9" ht="12.75">
      <c r="B7316" s="114" t="str">
        <f>INDEX(SUM!D:D,MATCH(SUM!$F$3,SUM!B:B,0),0)</f>
        <v>P085</v>
      </c>
      <c r="E7316" s="116">
        <v>2020</v>
      </c>
      <c r="F7316" s="112" t="s">
        <v>13480</v>
      </c>
      <c r="G7316" s="117" t="s">
        <v>16000</v>
      </c>
      <c r="H7316" s="114" t="s">
        <v>6736</v>
      </c>
      <c r="I7316" s="113">
        <f>'24'!F13</f>
        <v>0</v>
      </c>
    </row>
    <row r="7317" spans="2:9" ht="12.75">
      <c r="B7317" s="114" t="str">
        <f>INDEX(SUM!D:D,MATCH(SUM!$F$3,SUM!B:B,0),0)</f>
        <v>P085</v>
      </c>
      <c r="E7317" s="116">
        <v>2020</v>
      </c>
      <c r="F7317" s="112" t="s">
        <v>13481</v>
      </c>
      <c r="G7317" s="117" t="s">
        <v>16001</v>
      </c>
      <c r="H7317" s="114" t="s">
        <v>6736</v>
      </c>
      <c r="I7317" s="113">
        <f>'24'!F14</f>
        <v>0</v>
      </c>
    </row>
    <row r="7318" spans="2:9" ht="12.75">
      <c r="B7318" s="114" t="str">
        <f>INDEX(SUM!D:D,MATCH(SUM!$F$3,SUM!B:B,0),0)</f>
        <v>P085</v>
      </c>
      <c r="E7318" s="116">
        <v>2020</v>
      </c>
      <c r="F7318" s="112" t="s">
        <v>13482</v>
      </c>
      <c r="G7318" s="117" t="s">
        <v>16002</v>
      </c>
      <c r="H7318" s="114" t="s">
        <v>6736</v>
      </c>
      <c r="I7318" s="113">
        <f>'24'!F15</f>
        <v>0</v>
      </c>
    </row>
    <row r="7319" spans="2:9" ht="12.75">
      <c r="B7319" s="114" t="str">
        <f>INDEX(SUM!D:D,MATCH(SUM!$F$3,SUM!B:B,0),0)</f>
        <v>P085</v>
      </c>
      <c r="E7319" s="116">
        <v>2020</v>
      </c>
      <c r="F7319" s="112" t="s">
        <v>13483</v>
      </c>
      <c r="G7319" s="117" t="s">
        <v>16003</v>
      </c>
      <c r="H7319" s="114" t="s">
        <v>6736</v>
      </c>
      <c r="I7319" s="113">
        <f>'24'!F16</f>
        <v>0</v>
      </c>
    </row>
    <row r="7320" spans="2:9" ht="12.75">
      <c r="B7320" s="114" t="str">
        <f>INDEX(SUM!D:D,MATCH(SUM!$F$3,SUM!B:B,0),0)</f>
        <v>P085</v>
      </c>
      <c r="E7320" s="116">
        <v>2020</v>
      </c>
      <c r="F7320" s="112" t="s">
        <v>13484</v>
      </c>
      <c r="G7320" s="117" t="s">
        <v>16004</v>
      </c>
      <c r="H7320" s="114" t="s">
        <v>6736</v>
      </c>
      <c r="I7320" s="113">
        <f>'24'!F17</f>
        <v>0</v>
      </c>
    </row>
    <row r="7321" spans="2:9" ht="12.75">
      <c r="B7321" s="114" t="str">
        <f>INDEX(SUM!D:D,MATCH(SUM!$F$3,SUM!B:B,0),0)</f>
        <v>P085</v>
      </c>
      <c r="E7321" s="116">
        <v>2020</v>
      </c>
      <c r="F7321" s="112" t="s">
        <v>13485</v>
      </c>
      <c r="G7321" s="117" t="s">
        <v>16005</v>
      </c>
      <c r="H7321" s="114" t="s">
        <v>6736</v>
      </c>
      <c r="I7321" s="113">
        <f>'24'!F18</f>
        <v>0</v>
      </c>
    </row>
    <row r="7322" spans="2:9" ht="12.75">
      <c r="B7322" s="114" t="str">
        <f>INDEX(SUM!D:D,MATCH(SUM!$F$3,SUM!B:B,0),0)</f>
        <v>P085</v>
      </c>
      <c r="E7322" s="116">
        <v>2020</v>
      </c>
      <c r="F7322" s="112" t="s">
        <v>13486</v>
      </c>
      <c r="G7322" s="117" t="s">
        <v>16006</v>
      </c>
      <c r="H7322" s="114" t="s">
        <v>6736</v>
      </c>
      <c r="I7322" s="113">
        <f>'24'!F19</f>
        <v>0</v>
      </c>
    </row>
    <row r="7323" spans="2:9" ht="12.75">
      <c r="B7323" s="114" t="str">
        <f>INDEX(SUM!D:D,MATCH(SUM!$F$3,SUM!B:B,0),0)</f>
        <v>P085</v>
      </c>
      <c r="E7323" s="116">
        <v>2020</v>
      </c>
      <c r="F7323" s="112" t="s">
        <v>13487</v>
      </c>
      <c r="G7323" s="117" t="s">
        <v>16007</v>
      </c>
      <c r="H7323" s="114" t="s">
        <v>6736</v>
      </c>
      <c r="I7323" s="113">
        <f>'24'!F20</f>
        <v>0</v>
      </c>
    </row>
    <row r="7324" spans="2:9" ht="12.75">
      <c r="B7324" s="114" t="str">
        <f>INDEX(SUM!D:D,MATCH(SUM!$F$3,SUM!B:B,0),0)</f>
        <v>P085</v>
      </c>
      <c r="E7324" s="116">
        <v>2020</v>
      </c>
      <c r="F7324" s="112" t="s">
        <v>13488</v>
      </c>
      <c r="G7324" s="117" t="s">
        <v>16008</v>
      </c>
      <c r="H7324" s="114" t="s">
        <v>6736</v>
      </c>
      <c r="I7324" s="113">
        <f>'24'!F21</f>
        <v>0</v>
      </c>
    </row>
    <row r="7325" spans="2:9" ht="12.75">
      <c r="B7325" s="114" t="str">
        <f>INDEX(SUM!D:D,MATCH(SUM!$F$3,SUM!B:B,0),0)</f>
        <v>P085</v>
      </c>
      <c r="E7325" s="116">
        <v>2020</v>
      </c>
      <c r="F7325" s="112" t="s">
        <v>13489</v>
      </c>
      <c r="G7325" s="117" t="s">
        <v>16009</v>
      </c>
      <c r="H7325" s="114" t="s">
        <v>6736</v>
      </c>
      <c r="I7325" s="113">
        <f>'24'!F22</f>
        <v>0</v>
      </c>
    </row>
    <row r="7326" spans="2:9" ht="12.75">
      <c r="B7326" s="114" t="str">
        <f>INDEX(SUM!D:D,MATCH(SUM!$F$3,SUM!B:B,0),0)</f>
        <v>P085</v>
      </c>
      <c r="E7326" s="116">
        <v>2020</v>
      </c>
      <c r="F7326" s="112" t="s">
        <v>13490</v>
      </c>
      <c r="G7326" s="117" t="s">
        <v>16010</v>
      </c>
      <c r="H7326" s="114" t="s">
        <v>6736</v>
      </c>
      <c r="I7326" s="113">
        <f>'24'!F23</f>
        <v>0</v>
      </c>
    </row>
    <row r="7327" spans="2:9" ht="12.75">
      <c r="B7327" s="114" t="str">
        <f>INDEX(SUM!D:D,MATCH(SUM!$F$3,SUM!B:B,0),0)</f>
        <v>P085</v>
      </c>
      <c r="E7327" s="116">
        <v>2020</v>
      </c>
      <c r="F7327" s="112" t="s">
        <v>13491</v>
      </c>
      <c r="G7327" s="117" t="s">
        <v>16011</v>
      </c>
      <c r="H7327" s="114" t="s">
        <v>6736</v>
      </c>
      <c r="I7327" s="113">
        <f>'24'!F24</f>
        <v>0</v>
      </c>
    </row>
    <row r="7328" spans="2:9" ht="12.75">
      <c r="B7328" s="114" t="str">
        <f>INDEX(SUM!D:D,MATCH(SUM!$F$3,SUM!B:B,0),0)</f>
        <v>P085</v>
      </c>
      <c r="E7328" s="116">
        <v>2020</v>
      </c>
      <c r="F7328" s="112" t="s">
        <v>13492</v>
      </c>
      <c r="G7328" s="117" t="s">
        <v>16012</v>
      </c>
      <c r="H7328" s="114" t="s">
        <v>6736</v>
      </c>
      <c r="I7328" s="113">
        <f>'24'!F25</f>
        <v>0</v>
      </c>
    </row>
    <row r="7329" spans="2:9" ht="12.75">
      <c r="B7329" s="114" t="str">
        <f>INDEX(SUM!D:D,MATCH(SUM!$F$3,SUM!B:B,0),0)</f>
        <v>P085</v>
      </c>
      <c r="E7329" s="116">
        <v>2020</v>
      </c>
      <c r="F7329" s="112" t="s">
        <v>13493</v>
      </c>
      <c r="G7329" s="117" t="s">
        <v>16013</v>
      </c>
      <c r="H7329" s="114" t="s">
        <v>6736</v>
      </c>
      <c r="I7329" s="113">
        <f>'24'!F26</f>
        <v>0</v>
      </c>
    </row>
    <row r="7330" spans="2:9" ht="12.75">
      <c r="B7330" s="114" t="str">
        <f>INDEX(SUM!D:D,MATCH(SUM!$F$3,SUM!B:B,0),0)</f>
        <v>P085</v>
      </c>
      <c r="E7330" s="116">
        <v>2020</v>
      </c>
      <c r="F7330" s="112" t="s">
        <v>13494</v>
      </c>
      <c r="G7330" s="117" t="s">
        <v>16014</v>
      </c>
      <c r="H7330" s="114" t="s">
        <v>6736</v>
      </c>
      <c r="I7330" s="113">
        <f>'24'!F27</f>
        <v>0</v>
      </c>
    </row>
    <row r="7331" spans="2:9" ht="12.75">
      <c r="B7331" s="114" t="str">
        <f>INDEX(SUM!D:D,MATCH(SUM!$F$3,SUM!B:B,0),0)</f>
        <v>P085</v>
      </c>
      <c r="E7331" s="116">
        <v>2020</v>
      </c>
      <c r="F7331" s="112" t="s">
        <v>13495</v>
      </c>
      <c r="G7331" s="117" t="s">
        <v>16015</v>
      </c>
      <c r="H7331" s="114" t="s">
        <v>6736</v>
      </c>
      <c r="I7331" s="113">
        <f>'24'!F28</f>
        <v>0</v>
      </c>
    </row>
    <row r="7332" spans="2:9" ht="12.75">
      <c r="B7332" s="114" t="str">
        <f>INDEX(SUM!D:D,MATCH(SUM!$F$3,SUM!B:B,0),0)</f>
        <v>P085</v>
      </c>
      <c r="E7332" s="116">
        <v>2020</v>
      </c>
      <c r="F7332" s="112" t="s">
        <v>13496</v>
      </c>
      <c r="G7332" s="117" t="s">
        <v>16016</v>
      </c>
      <c r="H7332" s="114" t="s">
        <v>6736</v>
      </c>
      <c r="I7332" s="113">
        <f>'24'!F29</f>
        <v>0</v>
      </c>
    </row>
    <row r="7333" spans="2:9" ht="12.75">
      <c r="B7333" s="114" t="str">
        <f>INDEX(SUM!D:D,MATCH(SUM!$F$3,SUM!B:B,0),0)</f>
        <v>P085</v>
      </c>
      <c r="E7333" s="116">
        <v>2020</v>
      </c>
      <c r="F7333" s="112" t="s">
        <v>13497</v>
      </c>
      <c r="G7333" s="117" t="s">
        <v>16017</v>
      </c>
      <c r="H7333" s="114" t="s">
        <v>6736</v>
      </c>
      <c r="I7333" s="113">
        <f>'24'!F30</f>
        <v>0</v>
      </c>
    </row>
    <row r="7334" spans="2:9" ht="12.75">
      <c r="B7334" s="114" t="str">
        <f>INDEX(SUM!D:D,MATCH(SUM!$F$3,SUM!B:B,0),0)</f>
        <v>P085</v>
      </c>
      <c r="E7334" s="116">
        <v>2020</v>
      </c>
      <c r="F7334" s="112" t="s">
        <v>13498</v>
      </c>
      <c r="G7334" s="117" t="s">
        <v>16018</v>
      </c>
      <c r="H7334" s="114" t="s">
        <v>6736</v>
      </c>
      <c r="I7334" s="113">
        <f>'24'!F31</f>
        <v>0</v>
      </c>
    </row>
    <row r="7335" spans="2:9" ht="12.75">
      <c r="B7335" s="114" t="str">
        <f>INDEX(SUM!D:D,MATCH(SUM!$F$3,SUM!B:B,0),0)</f>
        <v>P085</v>
      </c>
      <c r="E7335" s="116">
        <v>2020</v>
      </c>
      <c r="F7335" s="112" t="s">
        <v>13499</v>
      </c>
      <c r="G7335" s="117" t="s">
        <v>16019</v>
      </c>
      <c r="H7335" s="114" t="s">
        <v>6736</v>
      </c>
      <c r="I7335" s="113">
        <f>'24'!F32</f>
        <v>0</v>
      </c>
    </row>
    <row r="7336" spans="2:9" ht="12.75">
      <c r="B7336" s="114" t="str">
        <f>INDEX(SUM!D:D,MATCH(SUM!$F$3,SUM!B:B,0),0)</f>
        <v>P085</v>
      </c>
      <c r="E7336" s="116">
        <v>2020</v>
      </c>
      <c r="F7336" s="112" t="s">
        <v>13500</v>
      </c>
      <c r="G7336" s="117" t="s">
        <v>16020</v>
      </c>
      <c r="H7336" s="114" t="s">
        <v>6736</v>
      </c>
      <c r="I7336" s="113">
        <f>'24'!F33</f>
        <v>0</v>
      </c>
    </row>
    <row r="7337" spans="2:9" ht="12.75">
      <c r="B7337" s="114" t="str">
        <f>INDEX(SUM!D:D,MATCH(SUM!$F$3,SUM!B:B,0),0)</f>
        <v>P085</v>
      </c>
      <c r="E7337" s="116">
        <v>2020</v>
      </c>
      <c r="F7337" s="112" t="s">
        <v>13501</v>
      </c>
      <c r="G7337" s="117" t="s">
        <v>16021</v>
      </c>
      <c r="H7337" s="114" t="s">
        <v>6736</v>
      </c>
      <c r="I7337" s="113">
        <f>'24'!F34</f>
        <v>0</v>
      </c>
    </row>
    <row r="7338" spans="2:9" ht="12.75">
      <c r="B7338" s="114" t="str">
        <f>INDEX(SUM!D:D,MATCH(SUM!$F$3,SUM!B:B,0),0)</f>
        <v>P085</v>
      </c>
      <c r="E7338" s="116">
        <v>2020</v>
      </c>
      <c r="F7338" s="112" t="s">
        <v>13502</v>
      </c>
      <c r="G7338" s="117" t="s">
        <v>16022</v>
      </c>
      <c r="H7338" s="114" t="s">
        <v>6736</v>
      </c>
      <c r="I7338" s="113">
        <f>'24'!F35</f>
        <v>0</v>
      </c>
    </row>
    <row r="7339" spans="2:9" ht="12.75">
      <c r="B7339" s="114" t="str">
        <f>INDEX(SUM!D:D,MATCH(SUM!$F$3,SUM!B:B,0),0)</f>
        <v>P085</v>
      </c>
      <c r="E7339" s="116">
        <v>2020</v>
      </c>
      <c r="F7339" s="112" t="s">
        <v>13503</v>
      </c>
      <c r="G7339" s="117" t="s">
        <v>16023</v>
      </c>
      <c r="H7339" s="114" t="s">
        <v>6736</v>
      </c>
      <c r="I7339" s="113">
        <f>'24'!F36</f>
        <v>0</v>
      </c>
    </row>
    <row r="7340" spans="2:9" ht="12.75">
      <c r="B7340" s="114" t="str">
        <f>INDEX(SUM!D:D,MATCH(SUM!$F$3,SUM!B:B,0),0)</f>
        <v>P085</v>
      </c>
      <c r="E7340" s="116">
        <v>2020</v>
      </c>
      <c r="F7340" s="112" t="s">
        <v>13504</v>
      </c>
      <c r="G7340" s="117" t="s">
        <v>16024</v>
      </c>
      <c r="H7340" s="114" t="s">
        <v>6736</v>
      </c>
      <c r="I7340" s="113">
        <f>'24'!F37</f>
        <v>0</v>
      </c>
    </row>
    <row r="7341" spans="2:9" ht="12.75">
      <c r="B7341" s="114" t="str">
        <f>INDEX(SUM!D:D,MATCH(SUM!$F$3,SUM!B:B,0),0)</f>
        <v>P085</v>
      </c>
      <c r="E7341" s="116">
        <v>2020</v>
      </c>
      <c r="F7341" s="112" t="s">
        <v>13505</v>
      </c>
      <c r="G7341" s="117" t="s">
        <v>16025</v>
      </c>
      <c r="H7341" s="114" t="s">
        <v>6736</v>
      </c>
      <c r="I7341" s="113">
        <f>'24'!F38</f>
        <v>0</v>
      </c>
    </row>
    <row r="7342" spans="2:9" ht="12.75">
      <c r="B7342" s="114" t="str">
        <f>INDEX(SUM!D:D,MATCH(SUM!$F$3,SUM!B:B,0),0)</f>
        <v>P085</v>
      </c>
      <c r="E7342" s="116">
        <v>2020</v>
      </c>
      <c r="F7342" s="112" t="s">
        <v>13506</v>
      </c>
      <c r="G7342" s="117" t="s">
        <v>16026</v>
      </c>
      <c r="H7342" s="114" t="s">
        <v>6736</v>
      </c>
      <c r="I7342" s="113">
        <f>'24'!F39</f>
        <v>0</v>
      </c>
    </row>
    <row r="7343" spans="2:9" ht="12.75">
      <c r="B7343" s="114" t="str">
        <f>INDEX(SUM!D:D,MATCH(SUM!$F$3,SUM!B:B,0),0)</f>
        <v>P085</v>
      </c>
      <c r="E7343" s="116">
        <v>2020</v>
      </c>
      <c r="F7343" s="112" t="s">
        <v>13507</v>
      </c>
      <c r="G7343" s="117" t="s">
        <v>16027</v>
      </c>
      <c r="H7343" s="114" t="s">
        <v>6736</v>
      </c>
      <c r="I7343" s="113">
        <f>'24'!F40</f>
        <v>0</v>
      </c>
    </row>
    <row r="7344" spans="2:9" ht="12.75">
      <c r="B7344" s="114" t="str">
        <f>INDEX(SUM!D:D,MATCH(SUM!$F$3,SUM!B:B,0),0)</f>
        <v>P085</v>
      </c>
      <c r="E7344" s="116">
        <v>2020</v>
      </c>
      <c r="F7344" s="112" t="s">
        <v>13508</v>
      </c>
      <c r="G7344" s="117" t="s">
        <v>16028</v>
      </c>
      <c r="H7344" s="114" t="s">
        <v>6736</v>
      </c>
      <c r="I7344" s="113">
        <f>'24'!F41</f>
        <v>0</v>
      </c>
    </row>
    <row r="7345" spans="2:9" ht="12.75">
      <c r="B7345" s="114" t="str">
        <f>INDEX(SUM!D:D,MATCH(SUM!$F$3,SUM!B:B,0),0)</f>
        <v>P085</v>
      </c>
      <c r="E7345" s="116">
        <v>2020</v>
      </c>
      <c r="F7345" s="112" t="s">
        <v>13509</v>
      </c>
      <c r="G7345" s="117" t="s">
        <v>16029</v>
      </c>
      <c r="H7345" s="114" t="s">
        <v>6736</v>
      </c>
      <c r="I7345" s="113">
        <f>'24'!F42</f>
        <v>0</v>
      </c>
    </row>
    <row r="7346" spans="2:9" ht="12.75">
      <c r="B7346" s="114" t="str">
        <f>INDEX(SUM!D:D,MATCH(SUM!$F$3,SUM!B:B,0),0)</f>
        <v>P085</v>
      </c>
      <c r="E7346" s="116">
        <v>2020</v>
      </c>
      <c r="F7346" s="112" t="s">
        <v>13510</v>
      </c>
      <c r="G7346" s="117" t="s">
        <v>16030</v>
      </c>
      <c r="H7346" s="114" t="s">
        <v>6736</v>
      </c>
      <c r="I7346" s="113">
        <f>'24'!F43</f>
        <v>0</v>
      </c>
    </row>
    <row r="7347" spans="2:9" ht="12.75">
      <c r="B7347" s="114" t="str">
        <f>INDEX(SUM!D:D,MATCH(SUM!$F$3,SUM!B:B,0),0)</f>
        <v>P085</v>
      </c>
      <c r="E7347" s="116">
        <v>2020</v>
      </c>
      <c r="F7347" s="112" t="s">
        <v>13511</v>
      </c>
      <c r="G7347" s="117" t="s">
        <v>16031</v>
      </c>
      <c r="H7347" s="114" t="s">
        <v>6736</v>
      </c>
      <c r="I7347" s="113">
        <f>'24'!F44</f>
        <v>0</v>
      </c>
    </row>
    <row r="7348" spans="2:9" ht="12.75">
      <c r="B7348" s="114" t="str">
        <f>INDEX(SUM!D:D,MATCH(SUM!$F$3,SUM!B:B,0),0)</f>
        <v>P085</v>
      </c>
      <c r="E7348" s="116">
        <v>2020</v>
      </c>
      <c r="F7348" s="112" t="s">
        <v>13512</v>
      </c>
      <c r="G7348" s="117" t="s">
        <v>16032</v>
      </c>
      <c r="H7348" s="114" t="s">
        <v>6736</v>
      </c>
      <c r="I7348" s="113">
        <f>'24'!F45</f>
        <v>0</v>
      </c>
    </row>
    <row r="7349" spans="2:9" ht="12.75">
      <c r="B7349" s="114" t="str">
        <f>INDEX(SUM!D:D,MATCH(SUM!$F$3,SUM!B:B,0),0)</f>
        <v>P085</v>
      </c>
      <c r="E7349" s="116">
        <v>2020</v>
      </c>
      <c r="F7349" s="112" t="s">
        <v>13513</v>
      </c>
      <c r="G7349" s="117" t="s">
        <v>16033</v>
      </c>
      <c r="H7349" s="114" t="s">
        <v>6736</v>
      </c>
      <c r="I7349" s="113">
        <f>'24'!F46</f>
        <v>0</v>
      </c>
    </row>
    <row r="7350" spans="2:9" ht="12.75">
      <c r="B7350" s="114" t="str">
        <f>INDEX(SUM!D:D,MATCH(SUM!$F$3,SUM!B:B,0),0)</f>
        <v>P085</v>
      </c>
      <c r="E7350" s="116">
        <v>2020</v>
      </c>
      <c r="F7350" s="112" t="s">
        <v>13514</v>
      </c>
      <c r="G7350" s="117" t="s">
        <v>16034</v>
      </c>
      <c r="H7350" s="114" t="s">
        <v>6736</v>
      </c>
      <c r="I7350" s="113">
        <f>'24'!F47</f>
        <v>0</v>
      </c>
    </row>
    <row r="7351" spans="2:9" ht="12.75">
      <c r="B7351" s="114" t="str">
        <f>INDEX(SUM!D:D,MATCH(SUM!$F$3,SUM!B:B,0),0)</f>
        <v>P085</v>
      </c>
      <c r="E7351" s="116">
        <v>2020</v>
      </c>
      <c r="F7351" s="112" t="s">
        <v>13515</v>
      </c>
      <c r="G7351" s="117" t="s">
        <v>16035</v>
      </c>
      <c r="H7351" s="114" t="s">
        <v>6736</v>
      </c>
      <c r="I7351" s="113">
        <f>'24'!F48</f>
        <v>0</v>
      </c>
    </row>
    <row r="7352" spans="2:9" ht="12.75">
      <c r="B7352" s="114" t="str">
        <f>INDEX(SUM!D:D,MATCH(SUM!$F$3,SUM!B:B,0),0)</f>
        <v>P085</v>
      </c>
      <c r="E7352" s="116">
        <v>2020</v>
      </c>
      <c r="F7352" s="112" t="s">
        <v>13516</v>
      </c>
      <c r="G7352" s="117" t="s">
        <v>16036</v>
      </c>
      <c r="H7352" s="114" t="s">
        <v>6736</v>
      </c>
      <c r="I7352" s="113">
        <f>'24'!F49</f>
        <v>0</v>
      </c>
    </row>
    <row r="7353" spans="2:9" ht="12.75">
      <c r="B7353" s="114" t="str">
        <f>INDEX(SUM!D:D,MATCH(SUM!$F$3,SUM!B:B,0),0)</f>
        <v>P085</v>
      </c>
      <c r="E7353" s="116">
        <v>2020</v>
      </c>
      <c r="F7353" s="112" t="s">
        <v>13517</v>
      </c>
      <c r="G7353" s="117" t="s">
        <v>16037</v>
      </c>
      <c r="H7353" s="114" t="s">
        <v>6736</v>
      </c>
      <c r="I7353" s="113">
        <f>'24'!F50</f>
        <v>0</v>
      </c>
    </row>
    <row r="7354" spans="2:9" ht="12.75">
      <c r="B7354" s="114" t="str">
        <f>INDEX(SUM!D:D,MATCH(SUM!$F$3,SUM!B:B,0),0)</f>
        <v>P085</v>
      </c>
      <c r="E7354" s="116">
        <v>2020</v>
      </c>
      <c r="F7354" s="112" t="s">
        <v>13518</v>
      </c>
      <c r="G7354" s="117" t="s">
        <v>16038</v>
      </c>
      <c r="H7354" s="114" t="s">
        <v>6736</v>
      </c>
      <c r="I7354" s="113">
        <f>'24'!F51</f>
        <v>0</v>
      </c>
    </row>
    <row r="7355" spans="2:9" ht="12.75">
      <c r="B7355" s="114" t="str">
        <f>INDEX(SUM!D:D,MATCH(SUM!$F$3,SUM!B:B,0),0)</f>
        <v>P085</v>
      </c>
      <c r="E7355" s="116">
        <v>2020</v>
      </c>
      <c r="F7355" s="112" t="s">
        <v>13519</v>
      </c>
      <c r="G7355" s="117" t="s">
        <v>16039</v>
      </c>
      <c r="H7355" s="114" t="s">
        <v>6736</v>
      </c>
      <c r="I7355" s="113">
        <f>'24'!F52</f>
        <v>0</v>
      </c>
    </row>
    <row r="7356" spans="2:9" ht="12.75">
      <c r="B7356" s="114" t="str">
        <f>INDEX(SUM!D:D,MATCH(SUM!$F$3,SUM!B:B,0),0)</f>
        <v>P085</v>
      </c>
      <c r="E7356" s="116">
        <v>2020</v>
      </c>
      <c r="F7356" s="112" t="s">
        <v>13520</v>
      </c>
      <c r="G7356" s="117" t="s">
        <v>16040</v>
      </c>
      <c r="H7356" s="114" t="s">
        <v>6736</v>
      </c>
      <c r="I7356" s="113">
        <f>'24'!F53</f>
        <v>0</v>
      </c>
    </row>
    <row r="7357" spans="2:9" ht="12.75">
      <c r="B7357" s="114" t="str">
        <f>INDEX(SUM!D:D,MATCH(SUM!$F$3,SUM!B:B,0),0)</f>
        <v>P085</v>
      </c>
      <c r="E7357" s="116">
        <v>2020</v>
      </c>
      <c r="F7357" s="112" t="s">
        <v>13521</v>
      </c>
      <c r="G7357" s="117" t="s">
        <v>16041</v>
      </c>
      <c r="H7357" s="114" t="s">
        <v>6736</v>
      </c>
      <c r="I7357" s="113">
        <f>'24'!F54</f>
        <v>0</v>
      </c>
    </row>
    <row r="7358" spans="2:9" ht="12.75">
      <c r="B7358" s="114" t="str">
        <f>INDEX(SUM!D:D,MATCH(SUM!$F$3,SUM!B:B,0),0)</f>
        <v>P085</v>
      </c>
      <c r="E7358" s="116">
        <v>2020</v>
      </c>
      <c r="F7358" s="112" t="s">
        <v>13522</v>
      </c>
      <c r="G7358" s="117" t="s">
        <v>16042</v>
      </c>
      <c r="H7358" s="114" t="s">
        <v>6736</v>
      </c>
      <c r="I7358" s="113">
        <f>'24'!F55</f>
        <v>0</v>
      </c>
    </row>
    <row r="7359" spans="2:9" ht="12.75">
      <c r="B7359" s="114" t="str">
        <f>INDEX(SUM!D:D,MATCH(SUM!$F$3,SUM!B:B,0),0)</f>
        <v>P085</v>
      </c>
      <c r="E7359" s="116">
        <v>2020</v>
      </c>
      <c r="F7359" s="112" t="s">
        <v>13523</v>
      </c>
      <c r="G7359" s="117" t="s">
        <v>16043</v>
      </c>
      <c r="H7359" s="114" t="s">
        <v>6736</v>
      </c>
      <c r="I7359" s="113">
        <f>'24'!F56</f>
        <v>0</v>
      </c>
    </row>
    <row r="7360" spans="2:9" ht="12.75">
      <c r="B7360" s="114" t="str">
        <f>INDEX(SUM!D:D,MATCH(SUM!$F$3,SUM!B:B,0),0)</f>
        <v>P085</v>
      </c>
      <c r="E7360" s="116">
        <v>2020</v>
      </c>
      <c r="F7360" s="112" t="s">
        <v>13524</v>
      </c>
      <c r="G7360" s="117" t="s">
        <v>16044</v>
      </c>
      <c r="H7360" s="114" t="s">
        <v>6736</v>
      </c>
      <c r="I7360" s="113">
        <f>'24'!F57</f>
        <v>0</v>
      </c>
    </row>
    <row r="7361" spans="2:9" ht="12.75">
      <c r="B7361" s="114" t="str">
        <f>INDEX(SUM!D:D,MATCH(SUM!$F$3,SUM!B:B,0),0)</f>
        <v>P085</v>
      </c>
      <c r="E7361" s="116">
        <v>2020</v>
      </c>
      <c r="F7361" s="112" t="s">
        <v>13525</v>
      </c>
      <c r="G7361" s="117" t="s">
        <v>16045</v>
      </c>
      <c r="H7361" s="114" t="s">
        <v>6736</v>
      </c>
      <c r="I7361" s="113">
        <f>'24'!F58</f>
        <v>0</v>
      </c>
    </row>
    <row r="7362" spans="2:9" ht="12.75">
      <c r="B7362" s="114" t="str">
        <f>INDEX(SUM!D:D,MATCH(SUM!$F$3,SUM!B:B,0),0)</f>
        <v>P085</v>
      </c>
      <c r="E7362" s="116">
        <v>2020</v>
      </c>
      <c r="F7362" s="112" t="s">
        <v>13526</v>
      </c>
      <c r="G7362" s="117" t="s">
        <v>16046</v>
      </c>
      <c r="H7362" s="114" t="s">
        <v>6736</v>
      </c>
      <c r="I7362" s="113">
        <f>'24'!F59</f>
        <v>0</v>
      </c>
    </row>
    <row r="7363" spans="2:9" ht="12.75">
      <c r="B7363" s="114" t="str">
        <f>INDEX(SUM!D:D,MATCH(SUM!$F$3,SUM!B:B,0),0)</f>
        <v>P085</v>
      </c>
      <c r="E7363" s="116">
        <v>2020</v>
      </c>
      <c r="F7363" s="112" t="s">
        <v>13527</v>
      </c>
      <c r="G7363" s="117" t="s">
        <v>16047</v>
      </c>
      <c r="H7363" s="114" t="s">
        <v>6736</v>
      </c>
      <c r="I7363" s="113">
        <f>'24'!F60</f>
        <v>0</v>
      </c>
    </row>
    <row r="7364" spans="2:9" ht="12.75">
      <c r="B7364" s="114" t="str">
        <f>INDEX(SUM!D:D,MATCH(SUM!$F$3,SUM!B:B,0),0)</f>
        <v>P085</v>
      </c>
      <c r="E7364" s="116">
        <v>2020</v>
      </c>
      <c r="F7364" s="112" t="s">
        <v>13528</v>
      </c>
      <c r="G7364" s="117" t="s">
        <v>16048</v>
      </c>
      <c r="H7364" s="114" t="s">
        <v>6736</v>
      </c>
      <c r="I7364" s="113">
        <f>'24'!F61</f>
        <v>0</v>
      </c>
    </row>
    <row r="7365" spans="2:9" ht="12.75">
      <c r="B7365" s="114" t="str">
        <f>INDEX(SUM!D:D,MATCH(SUM!$F$3,SUM!B:B,0),0)</f>
        <v>P085</v>
      </c>
      <c r="E7365" s="116">
        <v>2020</v>
      </c>
      <c r="F7365" s="112" t="s">
        <v>13529</v>
      </c>
      <c r="G7365" s="117" t="s">
        <v>16049</v>
      </c>
      <c r="H7365" s="114" t="s">
        <v>6736</v>
      </c>
      <c r="I7365" s="113">
        <f>'24'!F62</f>
        <v>0</v>
      </c>
    </row>
    <row r="7366" spans="2:9" ht="12.75">
      <c r="B7366" s="114" t="str">
        <f>INDEX(SUM!D:D,MATCH(SUM!$F$3,SUM!B:B,0),0)</f>
        <v>P085</v>
      </c>
      <c r="E7366" s="116">
        <v>2020</v>
      </c>
      <c r="F7366" s="112" t="s">
        <v>13530</v>
      </c>
      <c r="G7366" s="117" t="s">
        <v>16050</v>
      </c>
      <c r="H7366" s="114" t="s">
        <v>6736</v>
      </c>
      <c r="I7366" s="113">
        <f>'24'!F63</f>
        <v>0</v>
      </c>
    </row>
    <row r="7367" spans="2:9" ht="12.75">
      <c r="B7367" s="114" t="str">
        <f>INDEX(SUM!D:D,MATCH(SUM!$F$3,SUM!B:B,0),0)</f>
        <v>P085</v>
      </c>
      <c r="E7367" s="116">
        <v>2020</v>
      </c>
      <c r="F7367" s="112" t="s">
        <v>13531</v>
      </c>
      <c r="G7367" s="117" t="s">
        <v>16051</v>
      </c>
      <c r="H7367" s="114" t="s">
        <v>6736</v>
      </c>
      <c r="I7367" s="113">
        <f>'24'!F64</f>
        <v>0</v>
      </c>
    </row>
    <row r="7368" spans="2:9" ht="12.75">
      <c r="B7368" s="114" t="str">
        <f>INDEX(SUM!D:D,MATCH(SUM!$F$3,SUM!B:B,0),0)</f>
        <v>P085</v>
      </c>
      <c r="E7368" s="116">
        <v>2020</v>
      </c>
      <c r="F7368" s="112" t="s">
        <v>13532</v>
      </c>
      <c r="G7368" s="117" t="s">
        <v>16052</v>
      </c>
      <c r="H7368" s="114" t="s">
        <v>6736</v>
      </c>
      <c r="I7368" s="113">
        <f>'24'!F65</f>
        <v>0</v>
      </c>
    </row>
    <row r="7369" spans="2:9" ht="12.75">
      <c r="B7369" s="114" t="str">
        <f>INDEX(SUM!D:D,MATCH(SUM!$F$3,SUM!B:B,0),0)</f>
        <v>P085</v>
      </c>
      <c r="E7369" s="116">
        <v>2020</v>
      </c>
      <c r="F7369" s="112" t="s">
        <v>13533</v>
      </c>
      <c r="G7369" s="117" t="s">
        <v>16053</v>
      </c>
      <c r="H7369" s="114" t="s">
        <v>6736</v>
      </c>
      <c r="I7369" s="113">
        <f>'24'!F66</f>
        <v>0</v>
      </c>
    </row>
    <row r="7370" spans="2:9" ht="12.75">
      <c r="B7370" s="114" t="str">
        <f>INDEX(SUM!D:D,MATCH(SUM!$F$3,SUM!B:B,0),0)</f>
        <v>P085</v>
      </c>
      <c r="E7370" s="116">
        <v>2020</v>
      </c>
      <c r="F7370" s="112" t="s">
        <v>13534</v>
      </c>
      <c r="G7370" s="117" t="s">
        <v>16054</v>
      </c>
      <c r="H7370" s="114" t="s">
        <v>6736</v>
      </c>
      <c r="I7370" s="113">
        <f>'24'!F67</f>
        <v>0</v>
      </c>
    </row>
    <row r="7371" spans="2:9" ht="12.75">
      <c r="B7371" s="114" t="str">
        <f>INDEX(SUM!D:D,MATCH(SUM!$F$3,SUM!B:B,0),0)</f>
        <v>P085</v>
      </c>
      <c r="E7371" s="116">
        <v>2020</v>
      </c>
      <c r="F7371" s="112" t="s">
        <v>13535</v>
      </c>
      <c r="G7371" s="117" t="s">
        <v>16055</v>
      </c>
      <c r="H7371" s="114" t="s">
        <v>6736</v>
      </c>
      <c r="I7371" s="113">
        <f>'24'!F68</f>
        <v>0</v>
      </c>
    </row>
    <row r="7372" spans="2:9" ht="12.75">
      <c r="B7372" s="114" t="str">
        <f>INDEX(SUM!D:D,MATCH(SUM!$F$3,SUM!B:B,0),0)</f>
        <v>P085</v>
      </c>
      <c r="E7372" s="116">
        <v>2020</v>
      </c>
      <c r="F7372" s="112" t="s">
        <v>13536</v>
      </c>
      <c r="G7372" s="117" t="s">
        <v>16056</v>
      </c>
      <c r="H7372" s="114" t="s">
        <v>6736</v>
      </c>
      <c r="I7372" s="113">
        <f>'24'!F69</f>
        <v>0</v>
      </c>
    </row>
    <row r="7373" spans="2:9" ht="12.75">
      <c r="B7373" s="114" t="str">
        <f>INDEX(SUM!D:D,MATCH(SUM!$F$3,SUM!B:B,0),0)</f>
        <v>P085</v>
      </c>
      <c r="E7373" s="116">
        <v>2020</v>
      </c>
      <c r="F7373" s="112" t="s">
        <v>13537</v>
      </c>
      <c r="G7373" s="117" t="s">
        <v>16057</v>
      </c>
      <c r="H7373" s="114" t="s">
        <v>6736</v>
      </c>
      <c r="I7373" s="113">
        <f>'24'!F70</f>
        <v>0</v>
      </c>
    </row>
    <row r="7374" spans="2:9" ht="12.75">
      <c r="B7374" s="114" t="str">
        <f>INDEX(SUM!D:D,MATCH(SUM!$F$3,SUM!B:B,0),0)</f>
        <v>P085</v>
      </c>
      <c r="E7374" s="116">
        <v>2020</v>
      </c>
      <c r="F7374" s="112" t="s">
        <v>13538</v>
      </c>
      <c r="G7374" s="117" t="s">
        <v>16058</v>
      </c>
      <c r="H7374" s="114" t="s">
        <v>6736</v>
      </c>
      <c r="I7374" s="113">
        <f>'24'!F71</f>
        <v>0</v>
      </c>
    </row>
    <row r="7375" spans="2:9" ht="12.75">
      <c r="B7375" s="114" t="str">
        <f>INDEX(SUM!D:D,MATCH(SUM!$F$3,SUM!B:B,0),0)</f>
        <v>P085</v>
      </c>
      <c r="E7375" s="116">
        <v>2020</v>
      </c>
      <c r="F7375" s="112" t="s">
        <v>13539</v>
      </c>
      <c r="G7375" s="117" t="s">
        <v>16059</v>
      </c>
      <c r="H7375" s="114" t="s">
        <v>6736</v>
      </c>
      <c r="I7375" s="113">
        <f>'24'!F72</f>
        <v>0</v>
      </c>
    </row>
    <row r="7376" spans="2:9" ht="12.75">
      <c r="B7376" s="114" t="str">
        <f>INDEX(SUM!D:D,MATCH(SUM!$F$3,SUM!B:B,0),0)</f>
        <v>P085</v>
      </c>
      <c r="E7376" s="116">
        <v>2020</v>
      </c>
      <c r="F7376" s="112" t="s">
        <v>13540</v>
      </c>
      <c r="G7376" s="117" t="s">
        <v>16060</v>
      </c>
      <c r="H7376" s="114" t="s">
        <v>6736</v>
      </c>
      <c r="I7376" s="113">
        <f>'24'!F73</f>
        <v>0</v>
      </c>
    </row>
    <row r="7377" spans="2:9" ht="12.75">
      <c r="B7377" s="114" t="str">
        <f>INDEX(SUM!D:D,MATCH(SUM!$F$3,SUM!B:B,0),0)</f>
        <v>P085</v>
      </c>
      <c r="E7377" s="116">
        <v>2020</v>
      </c>
      <c r="F7377" s="112" t="s">
        <v>13541</v>
      </c>
      <c r="G7377" s="117" t="s">
        <v>16061</v>
      </c>
      <c r="H7377" s="114" t="s">
        <v>6736</v>
      </c>
      <c r="I7377" s="113">
        <f>'24'!F74</f>
        <v>0</v>
      </c>
    </row>
    <row r="7378" spans="2:9" ht="12.75">
      <c r="B7378" s="114" t="str">
        <f>INDEX(SUM!D:D,MATCH(SUM!$F$3,SUM!B:B,0),0)</f>
        <v>P085</v>
      </c>
      <c r="E7378" s="116">
        <v>2020</v>
      </c>
      <c r="F7378" s="112" t="s">
        <v>13542</v>
      </c>
      <c r="G7378" s="117" t="s">
        <v>16062</v>
      </c>
      <c r="H7378" s="114" t="s">
        <v>6736</v>
      </c>
      <c r="I7378" s="113">
        <f>'24'!F75</f>
        <v>0</v>
      </c>
    </row>
    <row r="7379" spans="2:9" ht="12.75">
      <c r="B7379" s="114" t="str">
        <f>INDEX(SUM!D:D,MATCH(SUM!$F$3,SUM!B:B,0),0)</f>
        <v>P085</v>
      </c>
      <c r="E7379" s="116">
        <v>2020</v>
      </c>
      <c r="F7379" s="112" t="s">
        <v>13543</v>
      </c>
      <c r="G7379" s="117" t="s">
        <v>16063</v>
      </c>
      <c r="H7379" s="114" t="s">
        <v>6736</v>
      </c>
      <c r="I7379" s="113">
        <f>'24'!F76</f>
        <v>0</v>
      </c>
    </row>
    <row r="7380" spans="2:9" ht="12.75">
      <c r="B7380" s="114" t="str">
        <f>INDEX(SUM!D:D,MATCH(SUM!$F$3,SUM!B:B,0),0)</f>
        <v>P085</v>
      </c>
      <c r="E7380" s="116">
        <v>2020</v>
      </c>
      <c r="F7380" s="112" t="s">
        <v>13544</v>
      </c>
      <c r="G7380" s="117" t="s">
        <v>16064</v>
      </c>
      <c r="H7380" s="114" t="s">
        <v>6736</v>
      </c>
      <c r="I7380" s="113">
        <f>'24'!F77</f>
        <v>0</v>
      </c>
    </row>
    <row r="7381" spans="2:9" ht="12.75">
      <c r="B7381" s="114" t="str">
        <f>INDEX(SUM!D:D,MATCH(SUM!$F$3,SUM!B:B,0),0)</f>
        <v>P085</v>
      </c>
      <c r="E7381" s="116">
        <v>2020</v>
      </c>
      <c r="F7381" s="112" t="s">
        <v>13545</v>
      </c>
      <c r="G7381" s="117" t="s">
        <v>16065</v>
      </c>
      <c r="H7381" s="114" t="s">
        <v>6736</v>
      </c>
      <c r="I7381" s="113">
        <f>'24'!F78</f>
        <v>0</v>
      </c>
    </row>
    <row r="7382" spans="2:9" ht="12.75">
      <c r="B7382" s="114" t="str">
        <f>INDEX(SUM!D:D,MATCH(SUM!$F$3,SUM!B:B,0),0)</f>
        <v>P085</v>
      </c>
      <c r="E7382" s="116">
        <v>2020</v>
      </c>
      <c r="F7382" s="112" t="s">
        <v>13546</v>
      </c>
      <c r="G7382" s="117" t="s">
        <v>16066</v>
      </c>
      <c r="H7382" s="114" t="s">
        <v>6736</v>
      </c>
      <c r="I7382" s="113">
        <f>'24'!F79</f>
        <v>0</v>
      </c>
    </row>
    <row r="7383" spans="2:9" ht="12.75">
      <c r="B7383" s="114" t="str">
        <f>INDEX(SUM!D:D,MATCH(SUM!$F$3,SUM!B:B,0),0)</f>
        <v>P085</v>
      </c>
      <c r="E7383" s="116">
        <v>2020</v>
      </c>
      <c r="F7383" s="112" t="s">
        <v>13547</v>
      </c>
      <c r="G7383" s="117" t="s">
        <v>16067</v>
      </c>
      <c r="H7383" s="114" t="s">
        <v>6736</v>
      </c>
      <c r="I7383" s="113">
        <f>'24'!F80</f>
        <v>0</v>
      </c>
    </row>
    <row r="7384" spans="2:9" ht="12.75">
      <c r="B7384" s="114" t="str">
        <f>INDEX(SUM!D:D,MATCH(SUM!$F$3,SUM!B:B,0),0)</f>
        <v>P085</v>
      </c>
      <c r="E7384" s="116">
        <v>2020</v>
      </c>
      <c r="F7384" s="112" t="s">
        <v>13548</v>
      </c>
      <c r="G7384" s="117" t="s">
        <v>16068</v>
      </c>
      <c r="H7384" s="114" t="s">
        <v>6736</v>
      </c>
      <c r="I7384" s="113">
        <f>'24'!F81</f>
        <v>0</v>
      </c>
    </row>
    <row r="7385" spans="2:9" ht="12.75">
      <c r="B7385" s="114" t="str">
        <f>INDEX(SUM!D:D,MATCH(SUM!$F$3,SUM!B:B,0),0)</f>
        <v>P085</v>
      </c>
      <c r="E7385" s="116">
        <v>2020</v>
      </c>
      <c r="F7385" s="112" t="s">
        <v>13549</v>
      </c>
      <c r="G7385" s="117" t="s">
        <v>16069</v>
      </c>
      <c r="H7385" s="114" t="s">
        <v>6736</v>
      </c>
      <c r="I7385" s="113">
        <f>'24'!F82</f>
        <v>0</v>
      </c>
    </row>
    <row r="7386" spans="2:9" ht="12.75">
      <c r="B7386" s="114" t="str">
        <f>INDEX(SUM!D:D,MATCH(SUM!$F$3,SUM!B:B,0),0)</f>
        <v>P085</v>
      </c>
      <c r="E7386" s="116">
        <v>2020</v>
      </c>
      <c r="F7386" s="112" t="s">
        <v>13550</v>
      </c>
      <c r="G7386" s="117" t="s">
        <v>16070</v>
      </c>
      <c r="H7386" s="114" t="s">
        <v>6736</v>
      </c>
      <c r="I7386" s="113">
        <f>'24'!F83</f>
        <v>0</v>
      </c>
    </row>
    <row r="7387" spans="2:9" ht="12.75">
      <c r="B7387" s="114" t="str">
        <f>INDEX(SUM!D:D,MATCH(SUM!$F$3,SUM!B:B,0),0)</f>
        <v>P085</v>
      </c>
      <c r="E7387" s="116">
        <v>2020</v>
      </c>
      <c r="F7387" s="112" t="s">
        <v>13551</v>
      </c>
      <c r="G7387" s="117" t="s">
        <v>16071</v>
      </c>
      <c r="H7387" s="114" t="s">
        <v>6736</v>
      </c>
      <c r="I7387" s="113">
        <f>'24'!F84</f>
        <v>0</v>
      </c>
    </row>
    <row r="7388" spans="2:9" ht="12.75">
      <c r="B7388" s="114" t="str">
        <f>INDEX(SUM!D:D,MATCH(SUM!$F$3,SUM!B:B,0),0)</f>
        <v>P085</v>
      </c>
      <c r="E7388" s="116">
        <v>2020</v>
      </c>
      <c r="F7388" s="112" t="s">
        <v>13552</v>
      </c>
      <c r="G7388" s="117" t="s">
        <v>16072</v>
      </c>
      <c r="H7388" s="114" t="s">
        <v>6736</v>
      </c>
      <c r="I7388" s="113">
        <f>'24'!F85</f>
        <v>0</v>
      </c>
    </row>
    <row r="7389" spans="2:9" ht="12.75">
      <c r="B7389" s="114" t="str">
        <f>INDEX(SUM!D:D,MATCH(SUM!$F$3,SUM!B:B,0),0)</f>
        <v>P085</v>
      </c>
      <c r="E7389" s="116">
        <v>2020</v>
      </c>
      <c r="F7389" s="112" t="s">
        <v>13553</v>
      </c>
      <c r="G7389" s="117" t="s">
        <v>16073</v>
      </c>
      <c r="H7389" s="114" t="s">
        <v>6736</v>
      </c>
      <c r="I7389" s="113">
        <f>'24'!F86</f>
        <v>0</v>
      </c>
    </row>
    <row r="7390" spans="2:9" ht="12.75">
      <c r="B7390" s="114" t="str">
        <f>INDEX(SUM!D:D,MATCH(SUM!$F$3,SUM!B:B,0),0)</f>
        <v>P085</v>
      </c>
      <c r="E7390" s="116">
        <v>2020</v>
      </c>
      <c r="F7390" s="112" t="s">
        <v>13554</v>
      </c>
      <c r="G7390" s="117" t="s">
        <v>16074</v>
      </c>
      <c r="H7390" s="114" t="s">
        <v>6736</v>
      </c>
      <c r="I7390" s="113">
        <f>'24'!F87</f>
        <v>0</v>
      </c>
    </row>
    <row r="7391" spans="2:9" ht="12.75">
      <c r="B7391" s="114" t="str">
        <f>INDEX(SUM!D:D,MATCH(SUM!$F$3,SUM!B:B,0),0)</f>
        <v>P085</v>
      </c>
      <c r="E7391" s="116">
        <v>2020</v>
      </c>
      <c r="F7391" s="112" t="s">
        <v>13555</v>
      </c>
      <c r="G7391" s="117" t="s">
        <v>16075</v>
      </c>
      <c r="H7391" s="114" t="s">
        <v>6736</v>
      </c>
      <c r="I7391" s="113">
        <f>'24'!F88</f>
        <v>0</v>
      </c>
    </row>
    <row r="7392" spans="2:9" ht="12.75">
      <c r="B7392" s="114" t="str">
        <f>INDEX(SUM!D:D,MATCH(SUM!$F$3,SUM!B:B,0),0)</f>
        <v>P085</v>
      </c>
      <c r="E7392" s="116">
        <v>2020</v>
      </c>
      <c r="F7392" s="112" t="s">
        <v>13556</v>
      </c>
      <c r="G7392" s="117" t="s">
        <v>16076</v>
      </c>
      <c r="H7392" s="114" t="s">
        <v>6736</v>
      </c>
      <c r="I7392" s="113">
        <f>'24'!F89</f>
        <v>0</v>
      </c>
    </row>
    <row r="7393" spans="2:9" ht="12.75">
      <c r="B7393" s="114" t="str">
        <f>INDEX(SUM!D:D,MATCH(SUM!$F$3,SUM!B:B,0),0)</f>
        <v>P085</v>
      </c>
      <c r="E7393" s="116">
        <v>2020</v>
      </c>
      <c r="F7393" s="112" t="s">
        <v>13557</v>
      </c>
      <c r="G7393" s="117" t="s">
        <v>16077</v>
      </c>
      <c r="H7393" s="114" t="s">
        <v>6736</v>
      </c>
      <c r="I7393" s="113">
        <f>'24'!F90</f>
        <v>0</v>
      </c>
    </row>
    <row r="7394" spans="2:9" ht="12.75">
      <c r="B7394" s="114" t="str">
        <f>INDEX(SUM!D:D,MATCH(SUM!$F$3,SUM!B:B,0),0)</f>
        <v>P085</v>
      </c>
      <c r="E7394" s="116">
        <v>2020</v>
      </c>
      <c r="F7394" s="112" t="s">
        <v>13558</v>
      </c>
      <c r="G7394" s="117" t="s">
        <v>16078</v>
      </c>
      <c r="H7394" s="114" t="s">
        <v>6736</v>
      </c>
      <c r="I7394" s="113">
        <f>'24'!F91</f>
        <v>0</v>
      </c>
    </row>
    <row r="7395" spans="2:9" ht="12.75">
      <c r="B7395" s="114" t="str">
        <f>INDEX(SUM!D:D,MATCH(SUM!$F$3,SUM!B:B,0),0)</f>
        <v>P085</v>
      </c>
      <c r="E7395" s="116">
        <v>2020</v>
      </c>
      <c r="F7395" s="112" t="s">
        <v>13559</v>
      </c>
      <c r="G7395" s="117" t="s">
        <v>16079</v>
      </c>
      <c r="H7395" s="114" t="s">
        <v>6736</v>
      </c>
      <c r="I7395" s="113">
        <f>'24'!F92</f>
        <v>0</v>
      </c>
    </row>
    <row r="7396" spans="2:9" ht="12.75">
      <c r="B7396" s="114" t="str">
        <f>INDEX(SUM!D:D,MATCH(SUM!$F$3,SUM!B:B,0),0)</f>
        <v>P085</v>
      </c>
      <c r="E7396" s="116">
        <v>2020</v>
      </c>
      <c r="F7396" s="112" t="s">
        <v>13560</v>
      </c>
      <c r="G7396" s="117" t="s">
        <v>16080</v>
      </c>
      <c r="H7396" s="114" t="s">
        <v>6736</v>
      </c>
      <c r="I7396" s="113">
        <f>'24'!F93</f>
        <v>0</v>
      </c>
    </row>
    <row r="7397" spans="2:9" ht="12.75">
      <c r="B7397" s="114" t="str">
        <f>INDEX(SUM!D:D,MATCH(SUM!$F$3,SUM!B:B,0),0)</f>
        <v>P085</v>
      </c>
      <c r="E7397" s="116">
        <v>2020</v>
      </c>
      <c r="F7397" s="112" t="s">
        <v>13561</v>
      </c>
      <c r="G7397" s="117" t="s">
        <v>16081</v>
      </c>
      <c r="H7397" s="114" t="s">
        <v>6736</v>
      </c>
      <c r="I7397" s="113">
        <f>'24'!F94</f>
        <v>0</v>
      </c>
    </row>
    <row r="7398" spans="2:9" ht="12.75">
      <c r="B7398" s="114" t="str">
        <f>INDEX(SUM!D:D,MATCH(SUM!$F$3,SUM!B:B,0),0)</f>
        <v>P085</v>
      </c>
      <c r="E7398" s="116">
        <v>2020</v>
      </c>
      <c r="F7398" s="112" t="s">
        <v>13562</v>
      </c>
      <c r="G7398" s="117" t="s">
        <v>16082</v>
      </c>
      <c r="H7398" s="114" t="s">
        <v>6736</v>
      </c>
      <c r="I7398" s="113">
        <f>'24'!F95</f>
        <v>0</v>
      </c>
    </row>
    <row r="7399" spans="2:9" ht="12.75">
      <c r="B7399" s="114" t="str">
        <f>INDEX(SUM!D:D,MATCH(SUM!$F$3,SUM!B:B,0),0)</f>
        <v>P085</v>
      </c>
      <c r="E7399" s="116">
        <v>2020</v>
      </c>
      <c r="F7399" s="112" t="s">
        <v>13563</v>
      </c>
      <c r="G7399" s="117" t="s">
        <v>16083</v>
      </c>
      <c r="H7399" s="114" t="s">
        <v>6736</v>
      </c>
      <c r="I7399" s="113">
        <f>'24'!F96</f>
        <v>0</v>
      </c>
    </row>
    <row r="7400" spans="2:9" ht="12.75">
      <c r="B7400" s="114" t="str">
        <f>INDEX(SUM!D:D,MATCH(SUM!$F$3,SUM!B:B,0),0)</f>
        <v>P085</v>
      </c>
      <c r="E7400" s="116">
        <v>2020</v>
      </c>
      <c r="F7400" s="112" t="s">
        <v>13564</v>
      </c>
      <c r="G7400" s="117" t="s">
        <v>16084</v>
      </c>
      <c r="H7400" s="114" t="s">
        <v>6736</v>
      </c>
      <c r="I7400" s="113">
        <f>'24'!F97</f>
        <v>0</v>
      </c>
    </row>
    <row r="7401" spans="2:9" ht="12.75">
      <c r="B7401" s="114" t="str">
        <f>INDEX(SUM!D:D,MATCH(SUM!$F$3,SUM!B:B,0),0)</f>
        <v>P085</v>
      </c>
      <c r="E7401" s="116">
        <v>2020</v>
      </c>
      <c r="F7401" s="112" t="s">
        <v>13565</v>
      </c>
      <c r="G7401" s="117" t="s">
        <v>16085</v>
      </c>
      <c r="H7401" s="114" t="s">
        <v>6736</v>
      </c>
      <c r="I7401" s="113">
        <f>'24'!F98</f>
        <v>0</v>
      </c>
    </row>
    <row r="7402" spans="2:9" ht="12.75">
      <c r="B7402" s="114" t="str">
        <f>INDEX(SUM!D:D,MATCH(SUM!$F$3,SUM!B:B,0),0)</f>
        <v>P085</v>
      </c>
      <c r="E7402" s="116">
        <v>2020</v>
      </c>
      <c r="F7402" s="112" t="s">
        <v>13566</v>
      </c>
      <c r="G7402" s="117" t="s">
        <v>16086</v>
      </c>
      <c r="H7402" s="114" t="s">
        <v>6736</v>
      </c>
      <c r="I7402" s="113">
        <f>'24'!F99</f>
        <v>0</v>
      </c>
    </row>
    <row r="7403" spans="2:9" ht="12.75">
      <c r="B7403" s="114" t="str">
        <f>INDEX(SUM!D:D,MATCH(SUM!$F$3,SUM!B:B,0),0)</f>
        <v>P085</v>
      </c>
      <c r="E7403" s="116">
        <v>2020</v>
      </c>
      <c r="F7403" s="112" t="s">
        <v>13567</v>
      </c>
      <c r="G7403" s="117" t="s">
        <v>16087</v>
      </c>
      <c r="H7403" s="114" t="s">
        <v>6736</v>
      </c>
      <c r="I7403" s="113">
        <f>'24'!F100</f>
        <v>0</v>
      </c>
    </row>
    <row r="7404" spans="2:9" ht="12.75">
      <c r="B7404" s="114" t="str">
        <f>INDEX(SUM!D:D,MATCH(SUM!$F$3,SUM!B:B,0),0)</f>
        <v>P085</v>
      </c>
      <c r="E7404" s="116">
        <v>2020</v>
      </c>
      <c r="F7404" s="112" t="s">
        <v>13568</v>
      </c>
      <c r="G7404" s="117" t="s">
        <v>16088</v>
      </c>
      <c r="H7404" s="114" t="s">
        <v>6737</v>
      </c>
      <c r="I7404" s="113">
        <f>'24'!G11</f>
        <v>2</v>
      </c>
    </row>
    <row r="7405" spans="2:9" ht="12.75">
      <c r="B7405" s="114" t="str">
        <f>INDEX(SUM!D:D,MATCH(SUM!$F$3,SUM!B:B,0),0)</f>
        <v>P085</v>
      </c>
      <c r="E7405" s="116">
        <v>2020</v>
      </c>
      <c r="F7405" s="112" t="s">
        <v>13569</v>
      </c>
      <c r="G7405" s="117" t="s">
        <v>16089</v>
      </c>
      <c r="H7405" s="114" t="s">
        <v>6737</v>
      </c>
      <c r="I7405" s="113">
        <f>'24'!G12</f>
        <v>0</v>
      </c>
    </row>
    <row r="7406" spans="2:9" ht="12.75">
      <c r="B7406" s="114" t="str">
        <f>INDEX(SUM!D:D,MATCH(SUM!$F$3,SUM!B:B,0),0)</f>
        <v>P085</v>
      </c>
      <c r="E7406" s="116">
        <v>2020</v>
      </c>
      <c r="F7406" s="112" t="s">
        <v>13570</v>
      </c>
      <c r="G7406" s="117" t="s">
        <v>16090</v>
      </c>
      <c r="H7406" s="114" t="s">
        <v>6737</v>
      </c>
      <c r="I7406" s="113">
        <f>'24'!G13</f>
        <v>0</v>
      </c>
    </row>
    <row r="7407" spans="2:9" ht="12.75">
      <c r="B7407" s="114" t="str">
        <f>INDEX(SUM!D:D,MATCH(SUM!$F$3,SUM!B:B,0),0)</f>
        <v>P085</v>
      </c>
      <c r="E7407" s="116">
        <v>2020</v>
      </c>
      <c r="F7407" s="112" t="s">
        <v>13571</v>
      </c>
      <c r="G7407" s="117" t="s">
        <v>16091</v>
      </c>
      <c r="H7407" s="114" t="s">
        <v>6737</v>
      </c>
      <c r="I7407" s="113">
        <f>'24'!G14</f>
        <v>0</v>
      </c>
    </row>
    <row r="7408" spans="2:9" ht="12.75">
      <c r="B7408" s="114" t="str">
        <f>INDEX(SUM!D:D,MATCH(SUM!$F$3,SUM!B:B,0),0)</f>
        <v>P085</v>
      </c>
      <c r="E7408" s="116">
        <v>2020</v>
      </c>
      <c r="F7408" s="112" t="s">
        <v>13572</v>
      </c>
      <c r="G7408" s="117" t="s">
        <v>16092</v>
      </c>
      <c r="H7408" s="114" t="s">
        <v>6737</v>
      </c>
      <c r="I7408" s="113">
        <f>'24'!G15</f>
        <v>0</v>
      </c>
    </row>
    <row r="7409" spans="2:9" ht="12.75">
      <c r="B7409" s="114" t="str">
        <f>INDEX(SUM!D:D,MATCH(SUM!$F$3,SUM!B:B,0),0)</f>
        <v>P085</v>
      </c>
      <c r="E7409" s="116">
        <v>2020</v>
      </c>
      <c r="F7409" s="112" t="s">
        <v>13573</v>
      </c>
      <c r="G7409" s="117" t="s">
        <v>16093</v>
      </c>
      <c r="H7409" s="114" t="s">
        <v>6737</v>
      </c>
      <c r="I7409" s="113">
        <f>'24'!G16</f>
        <v>0</v>
      </c>
    </row>
    <row r="7410" spans="2:9" ht="12.75">
      <c r="B7410" s="114" t="str">
        <f>INDEX(SUM!D:D,MATCH(SUM!$F$3,SUM!B:B,0),0)</f>
        <v>P085</v>
      </c>
      <c r="E7410" s="116">
        <v>2020</v>
      </c>
      <c r="F7410" s="112" t="s">
        <v>13574</v>
      </c>
      <c r="G7410" s="117" t="s">
        <v>16094</v>
      </c>
      <c r="H7410" s="114" t="s">
        <v>6737</v>
      </c>
      <c r="I7410" s="113">
        <f>'24'!G17</f>
        <v>0</v>
      </c>
    </row>
    <row r="7411" spans="2:9" ht="12.75">
      <c r="B7411" s="114" t="str">
        <f>INDEX(SUM!D:D,MATCH(SUM!$F$3,SUM!B:B,0),0)</f>
        <v>P085</v>
      </c>
      <c r="E7411" s="116">
        <v>2020</v>
      </c>
      <c r="F7411" s="112" t="s">
        <v>13575</v>
      </c>
      <c r="G7411" s="117" t="s">
        <v>16095</v>
      </c>
      <c r="H7411" s="114" t="s">
        <v>6737</v>
      </c>
      <c r="I7411" s="113">
        <f>'24'!G18</f>
        <v>0</v>
      </c>
    </row>
    <row r="7412" spans="2:9" ht="12.75">
      <c r="B7412" s="114" t="str">
        <f>INDEX(SUM!D:D,MATCH(SUM!$F$3,SUM!B:B,0),0)</f>
        <v>P085</v>
      </c>
      <c r="E7412" s="116">
        <v>2020</v>
      </c>
      <c r="F7412" s="112" t="s">
        <v>13576</v>
      </c>
      <c r="G7412" s="117" t="s">
        <v>16096</v>
      </c>
      <c r="H7412" s="114" t="s">
        <v>6737</v>
      </c>
      <c r="I7412" s="113">
        <f>'24'!G19</f>
        <v>0</v>
      </c>
    </row>
    <row r="7413" spans="2:9" ht="12.75">
      <c r="B7413" s="114" t="str">
        <f>INDEX(SUM!D:D,MATCH(SUM!$F$3,SUM!B:B,0),0)</f>
        <v>P085</v>
      </c>
      <c r="E7413" s="116">
        <v>2020</v>
      </c>
      <c r="F7413" s="112" t="s">
        <v>13577</v>
      </c>
      <c r="G7413" s="117" t="s">
        <v>16097</v>
      </c>
      <c r="H7413" s="114" t="s">
        <v>6737</v>
      </c>
      <c r="I7413" s="113">
        <f>'24'!G20</f>
        <v>0</v>
      </c>
    </row>
    <row r="7414" spans="2:9" ht="12.75">
      <c r="B7414" s="114" t="str">
        <f>INDEX(SUM!D:D,MATCH(SUM!$F$3,SUM!B:B,0),0)</f>
        <v>P085</v>
      </c>
      <c r="E7414" s="116">
        <v>2020</v>
      </c>
      <c r="F7414" s="112" t="s">
        <v>13578</v>
      </c>
      <c r="G7414" s="117" t="s">
        <v>16098</v>
      </c>
      <c r="H7414" s="114" t="s">
        <v>6737</v>
      </c>
      <c r="I7414" s="113">
        <f>'24'!G21</f>
        <v>0</v>
      </c>
    </row>
    <row r="7415" spans="2:9" ht="12.75">
      <c r="B7415" s="114" t="str">
        <f>INDEX(SUM!D:D,MATCH(SUM!$F$3,SUM!B:B,0),0)</f>
        <v>P085</v>
      </c>
      <c r="E7415" s="116">
        <v>2020</v>
      </c>
      <c r="F7415" s="112" t="s">
        <v>13579</v>
      </c>
      <c r="G7415" s="117" t="s">
        <v>16099</v>
      </c>
      <c r="H7415" s="114" t="s">
        <v>6737</v>
      </c>
      <c r="I7415" s="113">
        <f>'24'!G22</f>
        <v>1</v>
      </c>
    </row>
    <row r="7416" spans="2:9" ht="12.75">
      <c r="B7416" s="114" t="str">
        <f>INDEX(SUM!D:D,MATCH(SUM!$F$3,SUM!B:B,0),0)</f>
        <v>P085</v>
      </c>
      <c r="E7416" s="116">
        <v>2020</v>
      </c>
      <c r="F7416" s="112" t="s">
        <v>13580</v>
      </c>
      <c r="G7416" s="117" t="s">
        <v>16100</v>
      </c>
      <c r="H7416" s="114" t="s">
        <v>6737</v>
      </c>
      <c r="I7416" s="113">
        <f>'24'!G23</f>
        <v>0</v>
      </c>
    </row>
    <row r="7417" spans="2:9" ht="12.75">
      <c r="B7417" s="114" t="str">
        <f>INDEX(SUM!D:D,MATCH(SUM!$F$3,SUM!B:B,0),0)</f>
        <v>P085</v>
      </c>
      <c r="E7417" s="116">
        <v>2020</v>
      </c>
      <c r="F7417" s="112" t="s">
        <v>13581</v>
      </c>
      <c r="G7417" s="117" t="s">
        <v>16101</v>
      </c>
      <c r="H7417" s="114" t="s">
        <v>6737</v>
      </c>
      <c r="I7417" s="113">
        <f>'24'!G24</f>
        <v>0</v>
      </c>
    </row>
    <row r="7418" spans="2:9" ht="12.75">
      <c r="B7418" s="114" t="str">
        <f>INDEX(SUM!D:D,MATCH(SUM!$F$3,SUM!B:B,0),0)</f>
        <v>P085</v>
      </c>
      <c r="E7418" s="116">
        <v>2020</v>
      </c>
      <c r="F7418" s="112" t="s">
        <v>13582</v>
      </c>
      <c r="G7418" s="117" t="s">
        <v>16102</v>
      </c>
      <c r="H7418" s="114" t="s">
        <v>6737</v>
      </c>
      <c r="I7418" s="113">
        <f>'24'!G25</f>
        <v>0</v>
      </c>
    </row>
    <row r="7419" spans="2:9" ht="12.75">
      <c r="B7419" s="114" t="str">
        <f>INDEX(SUM!D:D,MATCH(SUM!$F$3,SUM!B:B,0),0)</f>
        <v>P085</v>
      </c>
      <c r="E7419" s="116">
        <v>2020</v>
      </c>
      <c r="F7419" s="112" t="s">
        <v>13583</v>
      </c>
      <c r="G7419" s="117" t="s">
        <v>16103</v>
      </c>
      <c r="H7419" s="114" t="s">
        <v>6737</v>
      </c>
      <c r="I7419" s="113">
        <f>'24'!G26</f>
        <v>0</v>
      </c>
    </row>
    <row r="7420" spans="2:9" ht="12.75">
      <c r="B7420" s="114" t="str">
        <f>INDEX(SUM!D:D,MATCH(SUM!$F$3,SUM!B:B,0),0)</f>
        <v>P085</v>
      </c>
      <c r="E7420" s="116">
        <v>2020</v>
      </c>
      <c r="F7420" s="112" t="s">
        <v>13584</v>
      </c>
      <c r="G7420" s="117" t="s">
        <v>16104</v>
      </c>
      <c r="H7420" s="114" t="s">
        <v>6737</v>
      </c>
      <c r="I7420" s="113">
        <f>'24'!G27</f>
        <v>0</v>
      </c>
    </row>
    <row r="7421" spans="2:9" ht="12.75">
      <c r="B7421" s="114" t="str">
        <f>INDEX(SUM!D:D,MATCH(SUM!$F$3,SUM!B:B,0),0)</f>
        <v>P085</v>
      </c>
      <c r="E7421" s="116">
        <v>2020</v>
      </c>
      <c r="F7421" s="112" t="s">
        <v>13585</v>
      </c>
      <c r="G7421" s="117" t="s">
        <v>16105</v>
      </c>
      <c r="H7421" s="114" t="s">
        <v>6737</v>
      </c>
      <c r="I7421" s="113">
        <f>'24'!G28</f>
        <v>0</v>
      </c>
    </row>
    <row r="7422" spans="2:9" ht="12.75">
      <c r="B7422" s="114" t="str">
        <f>INDEX(SUM!D:D,MATCH(SUM!$F$3,SUM!B:B,0),0)</f>
        <v>P085</v>
      </c>
      <c r="E7422" s="116">
        <v>2020</v>
      </c>
      <c r="F7422" s="112" t="s">
        <v>13586</v>
      </c>
      <c r="G7422" s="117" t="s">
        <v>16106</v>
      </c>
      <c r="H7422" s="114" t="s">
        <v>6737</v>
      </c>
      <c r="I7422" s="113">
        <f>'24'!G29</f>
        <v>0</v>
      </c>
    </row>
    <row r="7423" spans="2:9" ht="12.75">
      <c r="B7423" s="114" t="str">
        <f>INDEX(SUM!D:D,MATCH(SUM!$F$3,SUM!B:B,0),0)</f>
        <v>P085</v>
      </c>
      <c r="E7423" s="116">
        <v>2020</v>
      </c>
      <c r="F7423" s="112" t="s">
        <v>13587</v>
      </c>
      <c r="G7423" s="117" t="s">
        <v>16107</v>
      </c>
      <c r="H7423" s="114" t="s">
        <v>6737</v>
      </c>
      <c r="I7423" s="113">
        <f>'24'!G30</f>
        <v>0</v>
      </c>
    </row>
    <row r="7424" spans="2:9" ht="12.75">
      <c r="B7424" s="114" t="str">
        <f>INDEX(SUM!D:D,MATCH(SUM!$F$3,SUM!B:B,0),0)</f>
        <v>P085</v>
      </c>
      <c r="E7424" s="116">
        <v>2020</v>
      </c>
      <c r="F7424" s="112" t="s">
        <v>13588</v>
      </c>
      <c r="G7424" s="117" t="s">
        <v>16108</v>
      </c>
      <c r="H7424" s="114" t="s">
        <v>6737</v>
      </c>
      <c r="I7424" s="113">
        <f>'24'!G31</f>
        <v>0</v>
      </c>
    </row>
    <row r="7425" spans="2:9" ht="12.75">
      <c r="B7425" s="114" t="str">
        <f>INDEX(SUM!D:D,MATCH(SUM!$F$3,SUM!B:B,0),0)</f>
        <v>P085</v>
      </c>
      <c r="E7425" s="116">
        <v>2020</v>
      </c>
      <c r="F7425" s="112" t="s">
        <v>13589</v>
      </c>
      <c r="G7425" s="117" t="s">
        <v>16109</v>
      </c>
      <c r="H7425" s="114" t="s">
        <v>6737</v>
      </c>
      <c r="I7425" s="113">
        <f>'24'!G32</f>
        <v>0</v>
      </c>
    </row>
    <row r="7426" spans="2:9" ht="12.75">
      <c r="B7426" s="114" t="str">
        <f>INDEX(SUM!D:D,MATCH(SUM!$F$3,SUM!B:B,0),0)</f>
        <v>P085</v>
      </c>
      <c r="E7426" s="116">
        <v>2020</v>
      </c>
      <c r="F7426" s="112" t="s">
        <v>13590</v>
      </c>
      <c r="G7426" s="117" t="s">
        <v>16110</v>
      </c>
      <c r="H7426" s="114" t="s">
        <v>6737</v>
      </c>
      <c r="I7426" s="113">
        <f>'24'!G33</f>
        <v>0</v>
      </c>
    </row>
    <row r="7427" spans="2:9" ht="12.75">
      <c r="B7427" s="114" t="str">
        <f>INDEX(SUM!D:D,MATCH(SUM!$F$3,SUM!B:B,0),0)</f>
        <v>P085</v>
      </c>
      <c r="E7427" s="116">
        <v>2020</v>
      </c>
      <c r="F7427" s="112" t="s">
        <v>13591</v>
      </c>
      <c r="G7427" s="117" t="s">
        <v>16111</v>
      </c>
      <c r="H7427" s="114" t="s">
        <v>6737</v>
      </c>
      <c r="I7427" s="113">
        <f>'24'!G34</f>
        <v>0</v>
      </c>
    </row>
    <row r="7428" spans="2:9" ht="12.75">
      <c r="B7428" s="114" t="str">
        <f>INDEX(SUM!D:D,MATCH(SUM!$F$3,SUM!B:B,0),0)</f>
        <v>P085</v>
      </c>
      <c r="E7428" s="116">
        <v>2020</v>
      </c>
      <c r="F7428" s="112" t="s">
        <v>13592</v>
      </c>
      <c r="G7428" s="117" t="s">
        <v>16112</v>
      </c>
      <c r="H7428" s="114" t="s">
        <v>6737</v>
      </c>
      <c r="I7428" s="113">
        <f>'24'!G35</f>
        <v>0</v>
      </c>
    </row>
    <row r="7429" spans="2:9" ht="12.75">
      <c r="B7429" s="114" t="str">
        <f>INDEX(SUM!D:D,MATCH(SUM!$F$3,SUM!B:B,0),0)</f>
        <v>P085</v>
      </c>
      <c r="E7429" s="116">
        <v>2020</v>
      </c>
      <c r="F7429" s="112" t="s">
        <v>13593</v>
      </c>
      <c r="G7429" s="117" t="s">
        <v>16113</v>
      </c>
      <c r="H7429" s="114" t="s">
        <v>6737</v>
      </c>
      <c r="I7429" s="113">
        <f>'24'!G36</f>
        <v>0</v>
      </c>
    </row>
    <row r="7430" spans="2:9" ht="12.75">
      <c r="B7430" s="114" t="str">
        <f>INDEX(SUM!D:D,MATCH(SUM!$F$3,SUM!B:B,0),0)</f>
        <v>P085</v>
      </c>
      <c r="E7430" s="116">
        <v>2020</v>
      </c>
      <c r="F7430" s="112" t="s">
        <v>13594</v>
      </c>
      <c r="G7430" s="117" t="s">
        <v>16114</v>
      </c>
      <c r="H7430" s="114" t="s">
        <v>6737</v>
      </c>
      <c r="I7430" s="113">
        <f>'24'!G37</f>
        <v>0</v>
      </c>
    </row>
    <row r="7431" spans="2:9" ht="12.75">
      <c r="B7431" s="114" t="str">
        <f>INDEX(SUM!D:D,MATCH(SUM!$F$3,SUM!B:B,0),0)</f>
        <v>P085</v>
      </c>
      <c r="E7431" s="116">
        <v>2020</v>
      </c>
      <c r="F7431" s="112" t="s">
        <v>13595</v>
      </c>
      <c r="G7431" s="117" t="s">
        <v>16115</v>
      </c>
      <c r="H7431" s="114" t="s">
        <v>6737</v>
      </c>
      <c r="I7431" s="113">
        <f>'24'!G38</f>
        <v>0</v>
      </c>
    </row>
    <row r="7432" spans="2:9" ht="12.75">
      <c r="B7432" s="114" t="str">
        <f>INDEX(SUM!D:D,MATCH(SUM!$F$3,SUM!B:B,0),0)</f>
        <v>P085</v>
      </c>
      <c r="E7432" s="116">
        <v>2020</v>
      </c>
      <c r="F7432" s="112" t="s">
        <v>13596</v>
      </c>
      <c r="G7432" s="117" t="s">
        <v>16116</v>
      </c>
      <c r="H7432" s="114" t="s">
        <v>6737</v>
      </c>
      <c r="I7432" s="113">
        <f>'24'!G39</f>
        <v>0</v>
      </c>
    </row>
    <row r="7433" spans="2:9" ht="12.75">
      <c r="B7433" s="114" t="str">
        <f>INDEX(SUM!D:D,MATCH(SUM!$F$3,SUM!B:B,0),0)</f>
        <v>P085</v>
      </c>
      <c r="E7433" s="116">
        <v>2020</v>
      </c>
      <c r="F7433" s="112" t="s">
        <v>13597</v>
      </c>
      <c r="G7433" s="117" t="s">
        <v>16117</v>
      </c>
      <c r="H7433" s="114" t="s">
        <v>6737</v>
      </c>
      <c r="I7433" s="113">
        <f>'24'!G40</f>
        <v>0</v>
      </c>
    </row>
    <row r="7434" spans="2:9" ht="12.75">
      <c r="B7434" s="114" t="str">
        <f>INDEX(SUM!D:D,MATCH(SUM!$F$3,SUM!B:B,0),0)</f>
        <v>P085</v>
      </c>
      <c r="E7434" s="116">
        <v>2020</v>
      </c>
      <c r="F7434" s="112" t="s">
        <v>13598</v>
      </c>
      <c r="G7434" s="117" t="s">
        <v>16118</v>
      </c>
      <c r="H7434" s="114" t="s">
        <v>6737</v>
      </c>
      <c r="I7434" s="113">
        <f>'24'!G41</f>
        <v>0</v>
      </c>
    </row>
    <row r="7435" spans="2:9" ht="12.75">
      <c r="B7435" s="114" t="str">
        <f>INDEX(SUM!D:D,MATCH(SUM!$F$3,SUM!B:B,0),0)</f>
        <v>P085</v>
      </c>
      <c r="E7435" s="116">
        <v>2020</v>
      </c>
      <c r="F7435" s="112" t="s">
        <v>13599</v>
      </c>
      <c r="G7435" s="117" t="s">
        <v>16119</v>
      </c>
      <c r="H7435" s="114" t="s">
        <v>6737</v>
      </c>
      <c r="I7435" s="113">
        <f>'24'!G42</f>
        <v>0</v>
      </c>
    </row>
    <row r="7436" spans="2:9" ht="12.75">
      <c r="B7436" s="114" t="str">
        <f>INDEX(SUM!D:D,MATCH(SUM!$F$3,SUM!B:B,0),0)</f>
        <v>P085</v>
      </c>
      <c r="E7436" s="116">
        <v>2020</v>
      </c>
      <c r="F7436" s="112" t="s">
        <v>13600</v>
      </c>
      <c r="G7436" s="117" t="s">
        <v>16120</v>
      </c>
      <c r="H7436" s="114" t="s">
        <v>6737</v>
      </c>
      <c r="I7436" s="113">
        <f>'24'!G43</f>
        <v>0</v>
      </c>
    </row>
    <row r="7437" spans="2:9" ht="12.75">
      <c r="B7437" s="114" t="str">
        <f>INDEX(SUM!D:D,MATCH(SUM!$F$3,SUM!B:B,0),0)</f>
        <v>P085</v>
      </c>
      <c r="E7437" s="116">
        <v>2020</v>
      </c>
      <c r="F7437" s="112" t="s">
        <v>13601</v>
      </c>
      <c r="G7437" s="117" t="s">
        <v>16121</v>
      </c>
      <c r="H7437" s="114" t="s">
        <v>6737</v>
      </c>
      <c r="I7437" s="113">
        <f>'24'!G44</f>
        <v>0</v>
      </c>
    </row>
    <row r="7438" spans="2:9" ht="12.75">
      <c r="B7438" s="114" t="str">
        <f>INDEX(SUM!D:D,MATCH(SUM!$F$3,SUM!B:B,0),0)</f>
        <v>P085</v>
      </c>
      <c r="E7438" s="116">
        <v>2020</v>
      </c>
      <c r="F7438" s="112" t="s">
        <v>13602</v>
      </c>
      <c r="G7438" s="117" t="s">
        <v>16122</v>
      </c>
      <c r="H7438" s="114" t="s">
        <v>6737</v>
      </c>
      <c r="I7438" s="113">
        <f>'24'!G45</f>
        <v>0</v>
      </c>
    </row>
    <row r="7439" spans="2:9" ht="12.75">
      <c r="B7439" s="114" t="str">
        <f>INDEX(SUM!D:D,MATCH(SUM!$F$3,SUM!B:B,0),0)</f>
        <v>P085</v>
      </c>
      <c r="E7439" s="116">
        <v>2020</v>
      </c>
      <c r="F7439" s="112" t="s">
        <v>13603</v>
      </c>
      <c r="G7439" s="117" t="s">
        <v>16123</v>
      </c>
      <c r="H7439" s="114" t="s">
        <v>6737</v>
      </c>
      <c r="I7439" s="113">
        <f>'24'!G46</f>
        <v>0</v>
      </c>
    </row>
    <row r="7440" spans="2:9" ht="12.75">
      <c r="B7440" s="114" t="str">
        <f>INDEX(SUM!D:D,MATCH(SUM!$F$3,SUM!B:B,0),0)</f>
        <v>P085</v>
      </c>
      <c r="E7440" s="116">
        <v>2020</v>
      </c>
      <c r="F7440" s="112" t="s">
        <v>13604</v>
      </c>
      <c r="G7440" s="117" t="s">
        <v>16124</v>
      </c>
      <c r="H7440" s="114" t="s">
        <v>6737</v>
      </c>
      <c r="I7440" s="113">
        <f>'24'!G47</f>
        <v>0</v>
      </c>
    </row>
    <row r="7441" spans="2:9" ht="12.75">
      <c r="B7441" s="114" t="str">
        <f>INDEX(SUM!D:D,MATCH(SUM!$F$3,SUM!B:B,0),0)</f>
        <v>P085</v>
      </c>
      <c r="E7441" s="116">
        <v>2020</v>
      </c>
      <c r="F7441" s="112" t="s">
        <v>13605</v>
      </c>
      <c r="G7441" s="117" t="s">
        <v>16125</v>
      </c>
      <c r="H7441" s="114" t="s">
        <v>6737</v>
      </c>
      <c r="I7441" s="113">
        <f>'24'!G48</f>
        <v>0</v>
      </c>
    </row>
    <row r="7442" spans="2:9" ht="12.75">
      <c r="B7442" s="114" t="str">
        <f>INDEX(SUM!D:D,MATCH(SUM!$F$3,SUM!B:B,0),0)</f>
        <v>P085</v>
      </c>
      <c r="E7442" s="116">
        <v>2020</v>
      </c>
      <c r="F7442" s="112" t="s">
        <v>13606</v>
      </c>
      <c r="G7442" s="117" t="s">
        <v>16126</v>
      </c>
      <c r="H7442" s="114" t="s">
        <v>6737</v>
      </c>
      <c r="I7442" s="113">
        <f>'24'!G49</f>
        <v>0</v>
      </c>
    </row>
    <row r="7443" spans="2:9" ht="12.75">
      <c r="B7443" s="114" t="str">
        <f>INDEX(SUM!D:D,MATCH(SUM!$F$3,SUM!B:B,0),0)</f>
        <v>P085</v>
      </c>
      <c r="E7443" s="116">
        <v>2020</v>
      </c>
      <c r="F7443" s="112" t="s">
        <v>13607</v>
      </c>
      <c r="G7443" s="117" t="s">
        <v>16127</v>
      </c>
      <c r="H7443" s="114" t="s">
        <v>6737</v>
      </c>
      <c r="I7443" s="113">
        <f>'24'!G50</f>
        <v>0</v>
      </c>
    </row>
    <row r="7444" spans="2:9" ht="12.75">
      <c r="B7444" s="114" t="str">
        <f>INDEX(SUM!D:D,MATCH(SUM!$F$3,SUM!B:B,0),0)</f>
        <v>P085</v>
      </c>
      <c r="E7444" s="116">
        <v>2020</v>
      </c>
      <c r="F7444" s="112" t="s">
        <v>13608</v>
      </c>
      <c r="G7444" s="117" t="s">
        <v>16128</v>
      </c>
      <c r="H7444" s="114" t="s">
        <v>6737</v>
      </c>
      <c r="I7444" s="113">
        <f>'24'!G51</f>
        <v>0</v>
      </c>
    </row>
    <row r="7445" spans="2:9" ht="12.75">
      <c r="B7445" s="114" t="str">
        <f>INDEX(SUM!D:D,MATCH(SUM!$F$3,SUM!B:B,0),0)</f>
        <v>P085</v>
      </c>
      <c r="E7445" s="116">
        <v>2020</v>
      </c>
      <c r="F7445" s="112" t="s">
        <v>13609</v>
      </c>
      <c r="G7445" s="117" t="s">
        <v>16129</v>
      </c>
      <c r="H7445" s="114" t="s">
        <v>6737</v>
      </c>
      <c r="I7445" s="113">
        <f>'24'!G52</f>
        <v>0</v>
      </c>
    </row>
    <row r="7446" spans="2:9" ht="12.75">
      <c r="B7446" s="114" t="str">
        <f>INDEX(SUM!D:D,MATCH(SUM!$F$3,SUM!B:B,0),0)</f>
        <v>P085</v>
      </c>
      <c r="E7446" s="116">
        <v>2020</v>
      </c>
      <c r="F7446" s="112" t="s">
        <v>13610</v>
      </c>
      <c r="G7446" s="117" t="s">
        <v>16130</v>
      </c>
      <c r="H7446" s="114" t="s">
        <v>6737</v>
      </c>
      <c r="I7446" s="113">
        <f>'24'!G53</f>
        <v>0</v>
      </c>
    </row>
    <row r="7447" spans="2:9" ht="12.75">
      <c r="B7447" s="114" t="str">
        <f>INDEX(SUM!D:D,MATCH(SUM!$F$3,SUM!B:B,0),0)</f>
        <v>P085</v>
      </c>
      <c r="E7447" s="116">
        <v>2020</v>
      </c>
      <c r="F7447" s="112" t="s">
        <v>13611</v>
      </c>
      <c r="G7447" s="117" t="s">
        <v>16131</v>
      </c>
      <c r="H7447" s="114" t="s">
        <v>6737</v>
      </c>
      <c r="I7447" s="113">
        <f>'24'!G54</f>
        <v>0</v>
      </c>
    </row>
    <row r="7448" spans="2:9" ht="12.75">
      <c r="B7448" s="114" t="str">
        <f>INDEX(SUM!D:D,MATCH(SUM!$F$3,SUM!B:B,0),0)</f>
        <v>P085</v>
      </c>
      <c r="E7448" s="116">
        <v>2020</v>
      </c>
      <c r="F7448" s="112" t="s">
        <v>13612</v>
      </c>
      <c r="G7448" s="117" t="s">
        <v>16132</v>
      </c>
      <c r="H7448" s="114" t="s">
        <v>6737</v>
      </c>
      <c r="I7448" s="113">
        <f>'24'!G55</f>
        <v>0</v>
      </c>
    </row>
    <row r="7449" spans="2:9" ht="12.75">
      <c r="B7449" s="114" t="str">
        <f>INDEX(SUM!D:D,MATCH(SUM!$F$3,SUM!B:B,0),0)</f>
        <v>P085</v>
      </c>
      <c r="E7449" s="116">
        <v>2020</v>
      </c>
      <c r="F7449" s="112" t="s">
        <v>13613</v>
      </c>
      <c r="G7449" s="117" t="s">
        <v>16133</v>
      </c>
      <c r="H7449" s="114" t="s">
        <v>6737</v>
      </c>
      <c r="I7449" s="113">
        <f>'24'!G56</f>
        <v>0</v>
      </c>
    </row>
    <row r="7450" spans="2:9" ht="12.75">
      <c r="B7450" s="114" t="str">
        <f>INDEX(SUM!D:D,MATCH(SUM!$F$3,SUM!B:B,0),0)</f>
        <v>P085</v>
      </c>
      <c r="E7450" s="116">
        <v>2020</v>
      </c>
      <c r="F7450" s="112" t="s">
        <v>13614</v>
      </c>
      <c r="G7450" s="117" t="s">
        <v>16134</v>
      </c>
      <c r="H7450" s="114" t="s">
        <v>6737</v>
      </c>
      <c r="I7450" s="113">
        <f>'24'!G57</f>
        <v>0</v>
      </c>
    </row>
    <row r="7451" spans="2:9" ht="12.75">
      <c r="B7451" s="114" t="str">
        <f>INDEX(SUM!D:D,MATCH(SUM!$F$3,SUM!B:B,0),0)</f>
        <v>P085</v>
      </c>
      <c r="E7451" s="116">
        <v>2020</v>
      </c>
      <c r="F7451" s="112" t="s">
        <v>13615</v>
      </c>
      <c r="G7451" s="117" t="s">
        <v>16135</v>
      </c>
      <c r="H7451" s="114" t="s">
        <v>6737</v>
      </c>
      <c r="I7451" s="113">
        <f>'24'!G58</f>
        <v>0</v>
      </c>
    </row>
    <row r="7452" spans="2:9" ht="12.75">
      <c r="B7452" s="114" t="str">
        <f>INDEX(SUM!D:D,MATCH(SUM!$F$3,SUM!B:B,0),0)</f>
        <v>P085</v>
      </c>
      <c r="E7452" s="116">
        <v>2020</v>
      </c>
      <c r="F7452" s="112" t="s">
        <v>13616</v>
      </c>
      <c r="G7452" s="117" t="s">
        <v>16136</v>
      </c>
      <c r="H7452" s="114" t="s">
        <v>6737</v>
      </c>
      <c r="I7452" s="113">
        <f>'24'!G59</f>
        <v>0</v>
      </c>
    </row>
    <row r="7453" spans="2:9" ht="12.75">
      <c r="B7453" s="114" t="str">
        <f>INDEX(SUM!D:D,MATCH(SUM!$F$3,SUM!B:B,0),0)</f>
        <v>P085</v>
      </c>
      <c r="E7453" s="116">
        <v>2020</v>
      </c>
      <c r="F7453" s="112" t="s">
        <v>13617</v>
      </c>
      <c r="G7453" s="117" t="s">
        <v>16137</v>
      </c>
      <c r="H7453" s="114" t="s">
        <v>6737</v>
      </c>
      <c r="I7453" s="113">
        <f>'24'!G60</f>
        <v>0</v>
      </c>
    </row>
    <row r="7454" spans="2:9" ht="12.75">
      <c r="B7454" s="114" t="str">
        <f>INDEX(SUM!D:D,MATCH(SUM!$F$3,SUM!B:B,0),0)</f>
        <v>P085</v>
      </c>
      <c r="E7454" s="116">
        <v>2020</v>
      </c>
      <c r="F7454" s="112" t="s">
        <v>13618</v>
      </c>
      <c r="G7454" s="117" t="s">
        <v>16138</v>
      </c>
      <c r="H7454" s="114" t="s">
        <v>6737</v>
      </c>
      <c r="I7454" s="113">
        <f>'24'!G61</f>
        <v>0</v>
      </c>
    </row>
    <row r="7455" spans="2:9" ht="12.75">
      <c r="B7455" s="114" t="str">
        <f>INDEX(SUM!D:D,MATCH(SUM!$F$3,SUM!B:B,0),0)</f>
        <v>P085</v>
      </c>
      <c r="E7455" s="116">
        <v>2020</v>
      </c>
      <c r="F7455" s="112" t="s">
        <v>13619</v>
      </c>
      <c r="G7455" s="117" t="s">
        <v>16139</v>
      </c>
      <c r="H7455" s="114" t="s">
        <v>6737</v>
      </c>
      <c r="I7455" s="113">
        <f>'24'!G62</f>
        <v>0</v>
      </c>
    </row>
    <row r="7456" spans="2:9" ht="12.75">
      <c r="B7456" s="114" t="str">
        <f>INDEX(SUM!D:D,MATCH(SUM!$F$3,SUM!B:B,0),0)</f>
        <v>P085</v>
      </c>
      <c r="E7456" s="116">
        <v>2020</v>
      </c>
      <c r="F7456" s="112" t="s">
        <v>13620</v>
      </c>
      <c r="G7456" s="117" t="s">
        <v>16140</v>
      </c>
      <c r="H7456" s="114" t="s">
        <v>6737</v>
      </c>
      <c r="I7456" s="113">
        <f>'24'!G63</f>
        <v>0</v>
      </c>
    </row>
    <row r="7457" spans="2:9" ht="12.75">
      <c r="B7457" s="114" t="str">
        <f>INDEX(SUM!D:D,MATCH(SUM!$F$3,SUM!B:B,0),0)</f>
        <v>P085</v>
      </c>
      <c r="E7457" s="116">
        <v>2020</v>
      </c>
      <c r="F7457" s="112" t="s">
        <v>13621</v>
      </c>
      <c r="G7457" s="117" t="s">
        <v>16141</v>
      </c>
      <c r="H7457" s="114" t="s">
        <v>6737</v>
      </c>
      <c r="I7457" s="113">
        <f>'24'!G64</f>
        <v>0</v>
      </c>
    </row>
    <row r="7458" spans="2:9" ht="12.75">
      <c r="B7458" s="114" t="str">
        <f>INDEX(SUM!D:D,MATCH(SUM!$F$3,SUM!B:B,0),0)</f>
        <v>P085</v>
      </c>
      <c r="E7458" s="116">
        <v>2020</v>
      </c>
      <c r="F7458" s="112" t="s">
        <v>13622</v>
      </c>
      <c r="G7458" s="117" t="s">
        <v>16142</v>
      </c>
      <c r="H7458" s="114" t="s">
        <v>6737</v>
      </c>
      <c r="I7458" s="113">
        <f>'24'!G65</f>
        <v>0</v>
      </c>
    </row>
    <row r="7459" spans="2:9" ht="12.75">
      <c r="B7459" s="114" t="str">
        <f>INDEX(SUM!D:D,MATCH(SUM!$F$3,SUM!B:B,0),0)</f>
        <v>P085</v>
      </c>
      <c r="E7459" s="116">
        <v>2020</v>
      </c>
      <c r="F7459" s="112" t="s">
        <v>13623</v>
      </c>
      <c r="G7459" s="117" t="s">
        <v>16143</v>
      </c>
      <c r="H7459" s="114" t="s">
        <v>6737</v>
      </c>
      <c r="I7459" s="113">
        <f>'24'!G66</f>
        <v>0</v>
      </c>
    </row>
    <row r="7460" spans="2:9" ht="12.75">
      <c r="B7460" s="114" t="str">
        <f>INDEX(SUM!D:D,MATCH(SUM!$F$3,SUM!B:B,0),0)</f>
        <v>P085</v>
      </c>
      <c r="E7460" s="116">
        <v>2020</v>
      </c>
      <c r="F7460" s="112" t="s">
        <v>13624</v>
      </c>
      <c r="G7460" s="117" t="s">
        <v>16144</v>
      </c>
      <c r="H7460" s="114" t="s">
        <v>6737</v>
      </c>
      <c r="I7460" s="113">
        <f>'24'!G67</f>
        <v>0</v>
      </c>
    </row>
    <row r="7461" spans="2:9" ht="12.75">
      <c r="B7461" s="114" t="str">
        <f>INDEX(SUM!D:D,MATCH(SUM!$F$3,SUM!B:B,0),0)</f>
        <v>P085</v>
      </c>
      <c r="E7461" s="116">
        <v>2020</v>
      </c>
      <c r="F7461" s="112" t="s">
        <v>13625</v>
      </c>
      <c r="G7461" s="117" t="s">
        <v>16145</v>
      </c>
      <c r="H7461" s="114" t="s">
        <v>6737</v>
      </c>
      <c r="I7461" s="113">
        <f>'24'!G68</f>
        <v>0</v>
      </c>
    </row>
    <row r="7462" spans="2:9" ht="12.75">
      <c r="B7462" s="114" t="str">
        <f>INDEX(SUM!D:D,MATCH(SUM!$F$3,SUM!B:B,0),0)</f>
        <v>P085</v>
      </c>
      <c r="E7462" s="116">
        <v>2020</v>
      </c>
      <c r="F7462" s="112" t="s">
        <v>13626</v>
      </c>
      <c r="G7462" s="117" t="s">
        <v>16146</v>
      </c>
      <c r="H7462" s="114" t="s">
        <v>6737</v>
      </c>
      <c r="I7462" s="113">
        <f>'24'!G69</f>
        <v>0</v>
      </c>
    </row>
    <row r="7463" spans="2:9" ht="12.75">
      <c r="B7463" s="114" t="str">
        <f>INDEX(SUM!D:D,MATCH(SUM!$F$3,SUM!B:B,0),0)</f>
        <v>P085</v>
      </c>
      <c r="E7463" s="116">
        <v>2020</v>
      </c>
      <c r="F7463" s="112" t="s">
        <v>13627</v>
      </c>
      <c r="G7463" s="117" t="s">
        <v>16147</v>
      </c>
      <c r="H7463" s="114" t="s">
        <v>6737</v>
      </c>
      <c r="I7463" s="113">
        <f>'24'!G70</f>
        <v>0</v>
      </c>
    </row>
    <row r="7464" spans="2:9" ht="12.75">
      <c r="B7464" s="114" t="str">
        <f>INDEX(SUM!D:D,MATCH(SUM!$F$3,SUM!B:B,0),0)</f>
        <v>P085</v>
      </c>
      <c r="E7464" s="116">
        <v>2020</v>
      </c>
      <c r="F7464" s="112" t="s">
        <v>13628</v>
      </c>
      <c r="G7464" s="117" t="s">
        <v>16148</v>
      </c>
      <c r="H7464" s="114" t="s">
        <v>6737</v>
      </c>
      <c r="I7464" s="113">
        <f>'24'!G71</f>
        <v>0</v>
      </c>
    </row>
    <row r="7465" spans="2:9" ht="12.75">
      <c r="B7465" s="114" t="str">
        <f>INDEX(SUM!D:D,MATCH(SUM!$F$3,SUM!B:B,0),0)</f>
        <v>P085</v>
      </c>
      <c r="E7465" s="116">
        <v>2020</v>
      </c>
      <c r="F7465" s="112" t="s">
        <v>13629</v>
      </c>
      <c r="G7465" s="117" t="s">
        <v>16149</v>
      </c>
      <c r="H7465" s="114" t="s">
        <v>6737</v>
      </c>
      <c r="I7465" s="113">
        <f>'24'!G72</f>
        <v>0</v>
      </c>
    </row>
    <row r="7466" spans="2:9" ht="12.75">
      <c r="B7466" s="114" t="str">
        <f>INDEX(SUM!D:D,MATCH(SUM!$F$3,SUM!B:B,0),0)</f>
        <v>P085</v>
      </c>
      <c r="E7466" s="116">
        <v>2020</v>
      </c>
      <c r="F7466" s="112" t="s">
        <v>13630</v>
      </c>
      <c r="G7466" s="117" t="s">
        <v>16150</v>
      </c>
      <c r="H7466" s="114" t="s">
        <v>6737</v>
      </c>
      <c r="I7466" s="113">
        <f>'24'!G73</f>
        <v>0</v>
      </c>
    </row>
    <row r="7467" spans="2:9" ht="12.75">
      <c r="B7467" s="114" t="str">
        <f>INDEX(SUM!D:D,MATCH(SUM!$F$3,SUM!B:B,0),0)</f>
        <v>P085</v>
      </c>
      <c r="E7467" s="116">
        <v>2020</v>
      </c>
      <c r="F7467" s="112" t="s">
        <v>13631</v>
      </c>
      <c r="G7467" s="117" t="s">
        <v>16151</v>
      </c>
      <c r="H7467" s="114" t="s">
        <v>6737</v>
      </c>
      <c r="I7467" s="113">
        <f>'24'!G74</f>
        <v>0</v>
      </c>
    </row>
    <row r="7468" spans="2:9" ht="12.75">
      <c r="B7468" s="114" t="str">
        <f>INDEX(SUM!D:D,MATCH(SUM!$F$3,SUM!B:B,0),0)</f>
        <v>P085</v>
      </c>
      <c r="E7468" s="116">
        <v>2020</v>
      </c>
      <c r="F7468" s="112" t="s">
        <v>13632</v>
      </c>
      <c r="G7468" s="117" t="s">
        <v>16152</v>
      </c>
      <c r="H7468" s="114" t="s">
        <v>6737</v>
      </c>
      <c r="I7468" s="113">
        <f>'24'!G75</f>
        <v>0</v>
      </c>
    </row>
    <row r="7469" spans="2:9" ht="12.75">
      <c r="B7469" s="114" t="str">
        <f>INDEX(SUM!D:D,MATCH(SUM!$F$3,SUM!B:B,0),0)</f>
        <v>P085</v>
      </c>
      <c r="E7469" s="116">
        <v>2020</v>
      </c>
      <c r="F7469" s="112" t="s">
        <v>13633</v>
      </c>
      <c r="G7469" s="117" t="s">
        <v>16153</v>
      </c>
      <c r="H7469" s="114" t="s">
        <v>6737</v>
      </c>
      <c r="I7469" s="113">
        <f>'24'!G76</f>
        <v>0</v>
      </c>
    </row>
    <row r="7470" spans="2:9" ht="12.75">
      <c r="B7470" s="114" t="str">
        <f>INDEX(SUM!D:D,MATCH(SUM!$F$3,SUM!B:B,0),0)</f>
        <v>P085</v>
      </c>
      <c r="E7470" s="116">
        <v>2020</v>
      </c>
      <c r="F7470" s="112" t="s">
        <v>13634</v>
      </c>
      <c r="G7470" s="117" t="s">
        <v>16154</v>
      </c>
      <c r="H7470" s="114" t="s">
        <v>6737</v>
      </c>
      <c r="I7470" s="113">
        <f>'24'!G77</f>
        <v>0</v>
      </c>
    </row>
    <row r="7471" spans="2:9" ht="12.75">
      <c r="B7471" s="114" t="str">
        <f>INDEX(SUM!D:D,MATCH(SUM!$F$3,SUM!B:B,0),0)</f>
        <v>P085</v>
      </c>
      <c r="E7471" s="116">
        <v>2020</v>
      </c>
      <c r="F7471" s="112" t="s">
        <v>13635</v>
      </c>
      <c r="G7471" s="117" t="s">
        <v>16155</v>
      </c>
      <c r="H7471" s="114" t="s">
        <v>6737</v>
      </c>
      <c r="I7471" s="113">
        <f>'24'!G78</f>
        <v>0</v>
      </c>
    </row>
    <row r="7472" spans="2:9" ht="12.75">
      <c r="B7472" s="114" t="str">
        <f>INDEX(SUM!D:D,MATCH(SUM!$F$3,SUM!B:B,0),0)</f>
        <v>P085</v>
      </c>
      <c r="E7472" s="116">
        <v>2020</v>
      </c>
      <c r="F7472" s="112" t="s">
        <v>13636</v>
      </c>
      <c r="G7472" s="117" t="s">
        <v>16156</v>
      </c>
      <c r="H7472" s="114" t="s">
        <v>6737</v>
      </c>
      <c r="I7472" s="113">
        <f>'24'!G79</f>
        <v>0</v>
      </c>
    </row>
    <row r="7473" spans="2:9" ht="12.75">
      <c r="B7473" s="114" t="str">
        <f>INDEX(SUM!D:D,MATCH(SUM!$F$3,SUM!B:B,0),0)</f>
        <v>P085</v>
      </c>
      <c r="E7473" s="116">
        <v>2020</v>
      </c>
      <c r="F7473" s="112" t="s">
        <v>13637</v>
      </c>
      <c r="G7473" s="117" t="s">
        <v>16157</v>
      </c>
      <c r="H7473" s="114" t="s">
        <v>6737</v>
      </c>
      <c r="I7473" s="113">
        <f>'24'!G80</f>
        <v>0</v>
      </c>
    </row>
    <row r="7474" spans="2:9" ht="12.75">
      <c r="B7474" s="114" t="str">
        <f>INDEX(SUM!D:D,MATCH(SUM!$F$3,SUM!B:B,0),0)</f>
        <v>P085</v>
      </c>
      <c r="E7474" s="116">
        <v>2020</v>
      </c>
      <c r="F7474" s="112" t="s">
        <v>13638</v>
      </c>
      <c r="G7474" s="117" t="s">
        <v>16158</v>
      </c>
      <c r="H7474" s="114" t="s">
        <v>6737</v>
      </c>
      <c r="I7474" s="113">
        <f>'24'!G81</f>
        <v>0</v>
      </c>
    </row>
    <row r="7475" spans="2:9" ht="12.75">
      <c r="B7475" s="114" t="str">
        <f>INDEX(SUM!D:D,MATCH(SUM!$F$3,SUM!B:B,0),0)</f>
        <v>P085</v>
      </c>
      <c r="E7475" s="116">
        <v>2020</v>
      </c>
      <c r="F7475" s="112" t="s">
        <v>13639</v>
      </c>
      <c r="G7475" s="117" t="s">
        <v>16159</v>
      </c>
      <c r="H7475" s="114" t="s">
        <v>6737</v>
      </c>
      <c r="I7475" s="113">
        <f>'24'!G82</f>
        <v>0</v>
      </c>
    </row>
    <row r="7476" spans="2:9" ht="12.75">
      <c r="B7476" s="114" t="str">
        <f>INDEX(SUM!D:D,MATCH(SUM!$F$3,SUM!B:B,0),0)</f>
        <v>P085</v>
      </c>
      <c r="E7476" s="116">
        <v>2020</v>
      </c>
      <c r="F7476" s="112" t="s">
        <v>13640</v>
      </c>
      <c r="G7476" s="117" t="s">
        <v>16160</v>
      </c>
      <c r="H7476" s="114" t="s">
        <v>6737</v>
      </c>
      <c r="I7476" s="113">
        <f>'24'!G83</f>
        <v>0</v>
      </c>
    </row>
    <row r="7477" spans="2:9" ht="12.75">
      <c r="B7477" s="114" t="str">
        <f>INDEX(SUM!D:D,MATCH(SUM!$F$3,SUM!B:B,0),0)</f>
        <v>P085</v>
      </c>
      <c r="E7477" s="116">
        <v>2020</v>
      </c>
      <c r="F7477" s="112" t="s">
        <v>13641</v>
      </c>
      <c r="G7477" s="117" t="s">
        <v>16161</v>
      </c>
      <c r="H7477" s="114" t="s">
        <v>6737</v>
      </c>
      <c r="I7477" s="113">
        <f>'24'!G84</f>
        <v>0</v>
      </c>
    </row>
    <row r="7478" spans="2:9" ht="12.75">
      <c r="B7478" s="114" t="str">
        <f>INDEX(SUM!D:D,MATCH(SUM!$F$3,SUM!B:B,0),0)</f>
        <v>P085</v>
      </c>
      <c r="E7478" s="116">
        <v>2020</v>
      </c>
      <c r="F7478" s="112" t="s">
        <v>13642</v>
      </c>
      <c r="G7478" s="117" t="s">
        <v>16162</v>
      </c>
      <c r="H7478" s="114" t="s">
        <v>6737</v>
      </c>
      <c r="I7478" s="113">
        <f>'24'!G85</f>
        <v>0</v>
      </c>
    </row>
    <row r="7479" spans="2:9" ht="12.75">
      <c r="B7479" s="114" t="str">
        <f>INDEX(SUM!D:D,MATCH(SUM!$F$3,SUM!B:B,0),0)</f>
        <v>P085</v>
      </c>
      <c r="E7479" s="116">
        <v>2020</v>
      </c>
      <c r="F7479" s="112" t="s">
        <v>13643</v>
      </c>
      <c r="G7479" s="117" t="s">
        <v>16163</v>
      </c>
      <c r="H7479" s="114" t="s">
        <v>6737</v>
      </c>
      <c r="I7479" s="113">
        <f>'24'!G86</f>
        <v>0</v>
      </c>
    </row>
    <row r="7480" spans="2:9" ht="12.75">
      <c r="B7480" s="114" t="str">
        <f>INDEX(SUM!D:D,MATCH(SUM!$F$3,SUM!B:B,0),0)</f>
        <v>P085</v>
      </c>
      <c r="E7480" s="116">
        <v>2020</v>
      </c>
      <c r="F7480" s="112" t="s">
        <v>13644</v>
      </c>
      <c r="G7480" s="117" t="s">
        <v>16164</v>
      </c>
      <c r="H7480" s="114" t="s">
        <v>6737</v>
      </c>
      <c r="I7480" s="113">
        <f>'24'!G87</f>
        <v>0</v>
      </c>
    </row>
    <row r="7481" spans="2:9" ht="12.75">
      <c r="B7481" s="114" t="str">
        <f>INDEX(SUM!D:D,MATCH(SUM!$F$3,SUM!B:B,0),0)</f>
        <v>P085</v>
      </c>
      <c r="E7481" s="116">
        <v>2020</v>
      </c>
      <c r="F7481" s="112" t="s">
        <v>13645</v>
      </c>
      <c r="G7481" s="117" t="s">
        <v>16165</v>
      </c>
      <c r="H7481" s="114" t="s">
        <v>6737</v>
      </c>
      <c r="I7481" s="113">
        <f>'24'!G88</f>
        <v>0</v>
      </c>
    </row>
    <row r="7482" spans="2:9" ht="12.75">
      <c r="B7482" s="114" t="str">
        <f>INDEX(SUM!D:D,MATCH(SUM!$F$3,SUM!B:B,0),0)</f>
        <v>P085</v>
      </c>
      <c r="E7482" s="116">
        <v>2020</v>
      </c>
      <c r="F7482" s="112" t="s">
        <v>13646</v>
      </c>
      <c r="G7482" s="117" t="s">
        <v>16166</v>
      </c>
      <c r="H7482" s="114" t="s">
        <v>6737</v>
      </c>
      <c r="I7482" s="113">
        <f>'24'!G89</f>
        <v>0</v>
      </c>
    </row>
    <row r="7483" spans="2:9" ht="12.75">
      <c r="B7483" s="114" t="str">
        <f>INDEX(SUM!D:D,MATCH(SUM!$F$3,SUM!B:B,0),0)</f>
        <v>P085</v>
      </c>
      <c r="E7483" s="116">
        <v>2020</v>
      </c>
      <c r="F7483" s="112" t="s">
        <v>13647</v>
      </c>
      <c r="G7483" s="117" t="s">
        <v>16167</v>
      </c>
      <c r="H7483" s="114" t="s">
        <v>6737</v>
      </c>
      <c r="I7483" s="113">
        <f>'24'!G90</f>
        <v>0</v>
      </c>
    </row>
    <row r="7484" spans="2:9" ht="12.75">
      <c r="B7484" s="114" t="str">
        <f>INDEX(SUM!D:D,MATCH(SUM!$F$3,SUM!B:B,0),0)</f>
        <v>P085</v>
      </c>
      <c r="E7484" s="116">
        <v>2020</v>
      </c>
      <c r="F7484" s="112" t="s">
        <v>13648</v>
      </c>
      <c r="G7484" s="117" t="s">
        <v>16168</v>
      </c>
      <c r="H7484" s="114" t="s">
        <v>6737</v>
      </c>
      <c r="I7484" s="113">
        <f>'24'!G91</f>
        <v>0</v>
      </c>
    </row>
    <row r="7485" spans="2:9" ht="12.75">
      <c r="B7485" s="114" t="str">
        <f>INDEX(SUM!D:D,MATCH(SUM!$F$3,SUM!B:B,0),0)</f>
        <v>P085</v>
      </c>
      <c r="E7485" s="116">
        <v>2020</v>
      </c>
      <c r="F7485" s="112" t="s">
        <v>13649</v>
      </c>
      <c r="G7485" s="117" t="s">
        <v>16169</v>
      </c>
      <c r="H7485" s="114" t="s">
        <v>6737</v>
      </c>
      <c r="I7485" s="113">
        <f>'24'!G92</f>
        <v>0</v>
      </c>
    </row>
    <row r="7486" spans="2:9" ht="12.75">
      <c r="B7486" s="114" t="str">
        <f>INDEX(SUM!D:D,MATCH(SUM!$F$3,SUM!B:B,0),0)</f>
        <v>P085</v>
      </c>
      <c r="E7486" s="116">
        <v>2020</v>
      </c>
      <c r="F7486" s="112" t="s">
        <v>13650</v>
      </c>
      <c r="G7486" s="117" t="s">
        <v>16170</v>
      </c>
      <c r="H7486" s="114" t="s">
        <v>6737</v>
      </c>
      <c r="I7486" s="113">
        <f>'24'!G93</f>
        <v>0</v>
      </c>
    </row>
    <row r="7487" spans="2:9" ht="12.75">
      <c r="B7487" s="114" t="str">
        <f>INDEX(SUM!D:D,MATCH(SUM!$F$3,SUM!B:B,0),0)</f>
        <v>P085</v>
      </c>
      <c r="E7487" s="116">
        <v>2020</v>
      </c>
      <c r="F7487" s="112" t="s">
        <v>13651</v>
      </c>
      <c r="G7487" s="117" t="s">
        <v>16171</v>
      </c>
      <c r="H7487" s="114" t="s">
        <v>6737</v>
      </c>
      <c r="I7487" s="113">
        <f>'24'!G94</f>
        <v>0</v>
      </c>
    </row>
    <row r="7488" spans="2:9" ht="12.75">
      <c r="B7488" s="114" t="str">
        <f>INDEX(SUM!D:D,MATCH(SUM!$F$3,SUM!B:B,0),0)</f>
        <v>P085</v>
      </c>
      <c r="E7488" s="116">
        <v>2020</v>
      </c>
      <c r="F7488" s="112" t="s">
        <v>13652</v>
      </c>
      <c r="G7488" s="117" t="s">
        <v>16172</v>
      </c>
      <c r="H7488" s="114" t="s">
        <v>6737</v>
      </c>
      <c r="I7488" s="113">
        <f>'24'!G95</f>
        <v>0</v>
      </c>
    </row>
    <row r="7489" spans="2:9" ht="12.75">
      <c r="B7489" s="114" t="str">
        <f>INDEX(SUM!D:D,MATCH(SUM!$F$3,SUM!B:B,0),0)</f>
        <v>P085</v>
      </c>
      <c r="E7489" s="116">
        <v>2020</v>
      </c>
      <c r="F7489" s="112" t="s">
        <v>13653</v>
      </c>
      <c r="G7489" s="117" t="s">
        <v>16173</v>
      </c>
      <c r="H7489" s="114" t="s">
        <v>6737</v>
      </c>
      <c r="I7489" s="113">
        <f>'24'!G96</f>
        <v>0</v>
      </c>
    </row>
    <row r="7490" spans="2:9" ht="12.75">
      <c r="B7490" s="114" t="str">
        <f>INDEX(SUM!D:D,MATCH(SUM!$F$3,SUM!B:B,0),0)</f>
        <v>P085</v>
      </c>
      <c r="E7490" s="116">
        <v>2020</v>
      </c>
      <c r="F7490" s="112" t="s">
        <v>13654</v>
      </c>
      <c r="G7490" s="117" t="s">
        <v>16174</v>
      </c>
      <c r="H7490" s="114" t="s">
        <v>6737</v>
      </c>
      <c r="I7490" s="113">
        <f>'24'!G97</f>
        <v>0</v>
      </c>
    </row>
    <row r="7491" spans="2:9" ht="12.75">
      <c r="B7491" s="114" t="str">
        <f>INDEX(SUM!D:D,MATCH(SUM!$F$3,SUM!B:B,0),0)</f>
        <v>P085</v>
      </c>
      <c r="E7491" s="116">
        <v>2020</v>
      </c>
      <c r="F7491" s="112" t="s">
        <v>13655</v>
      </c>
      <c r="G7491" s="117" t="s">
        <v>16175</v>
      </c>
      <c r="H7491" s="114" t="s">
        <v>6737</v>
      </c>
      <c r="I7491" s="113">
        <f>'24'!G98</f>
        <v>0</v>
      </c>
    </row>
    <row r="7492" spans="2:9" ht="12.75">
      <c r="B7492" s="114" t="str">
        <f>INDEX(SUM!D:D,MATCH(SUM!$F$3,SUM!B:B,0),0)</f>
        <v>P085</v>
      </c>
      <c r="E7492" s="116">
        <v>2020</v>
      </c>
      <c r="F7492" s="112" t="s">
        <v>13656</v>
      </c>
      <c r="G7492" s="117" t="s">
        <v>16176</v>
      </c>
      <c r="H7492" s="114" t="s">
        <v>6737</v>
      </c>
      <c r="I7492" s="113">
        <f>'24'!G99</f>
        <v>0</v>
      </c>
    </row>
    <row r="7493" spans="2:9" ht="12.75">
      <c r="B7493" s="114" t="str">
        <f>INDEX(SUM!D:D,MATCH(SUM!$F$3,SUM!B:B,0),0)</f>
        <v>P085</v>
      </c>
      <c r="E7493" s="116">
        <v>2020</v>
      </c>
      <c r="F7493" s="112" t="s">
        <v>13657</v>
      </c>
      <c r="G7493" s="117" t="s">
        <v>16177</v>
      </c>
      <c r="H7493" s="114" t="s">
        <v>6737</v>
      </c>
      <c r="I7493" s="113">
        <f>'24'!G100</f>
        <v>0</v>
      </c>
    </row>
    <row r="7494" spans="2:9" ht="12.75">
      <c r="B7494" s="114" t="str">
        <f>INDEX(SUM!D:D,MATCH(SUM!$F$3,SUM!B:B,0),0)</f>
        <v>P085</v>
      </c>
      <c r="E7494" s="116">
        <v>2020</v>
      </c>
      <c r="F7494" s="112" t="s">
        <v>13658</v>
      </c>
      <c r="G7494" s="117" t="s">
        <v>16178</v>
      </c>
      <c r="H7494" s="114" t="s">
        <v>6738</v>
      </c>
      <c r="I7494" s="113">
        <f>'24'!H11</f>
        <v>19</v>
      </c>
    </row>
    <row r="7495" spans="2:9" ht="12.75">
      <c r="B7495" s="114" t="str">
        <f>INDEX(SUM!D:D,MATCH(SUM!$F$3,SUM!B:B,0),0)</f>
        <v>P085</v>
      </c>
      <c r="E7495" s="116">
        <v>2020</v>
      </c>
      <c r="F7495" s="112" t="s">
        <v>13659</v>
      </c>
      <c r="G7495" s="117" t="s">
        <v>16179</v>
      </c>
      <c r="H7495" s="114" t="s">
        <v>6738</v>
      </c>
      <c r="I7495" s="113">
        <f>'24'!H12</f>
        <v>1</v>
      </c>
    </row>
    <row r="7496" spans="2:9" ht="12.75">
      <c r="B7496" s="114" t="str">
        <f>INDEX(SUM!D:D,MATCH(SUM!$F$3,SUM!B:B,0),0)</f>
        <v>P085</v>
      </c>
      <c r="E7496" s="116">
        <v>2020</v>
      </c>
      <c r="F7496" s="112" t="s">
        <v>13660</v>
      </c>
      <c r="G7496" s="117" t="s">
        <v>16180</v>
      </c>
      <c r="H7496" s="114" t="s">
        <v>6738</v>
      </c>
      <c r="I7496" s="113">
        <f>'24'!H13</f>
        <v>2</v>
      </c>
    </row>
    <row r="7497" spans="2:9" ht="12.75">
      <c r="B7497" s="114" t="str">
        <f>INDEX(SUM!D:D,MATCH(SUM!$F$3,SUM!B:B,0),0)</f>
        <v>P085</v>
      </c>
      <c r="E7497" s="116">
        <v>2020</v>
      </c>
      <c r="F7497" s="112" t="s">
        <v>13661</v>
      </c>
      <c r="G7497" s="117" t="s">
        <v>16181</v>
      </c>
      <c r="H7497" s="114" t="s">
        <v>6738</v>
      </c>
      <c r="I7497" s="113">
        <f>'24'!H14</f>
        <v>3</v>
      </c>
    </row>
    <row r="7498" spans="2:9" ht="12.75">
      <c r="B7498" s="114" t="str">
        <f>INDEX(SUM!D:D,MATCH(SUM!$F$3,SUM!B:B,0),0)</f>
        <v>P085</v>
      </c>
      <c r="E7498" s="116">
        <v>2020</v>
      </c>
      <c r="F7498" s="112" t="s">
        <v>13662</v>
      </c>
      <c r="G7498" s="117" t="s">
        <v>16182</v>
      </c>
      <c r="H7498" s="114" t="s">
        <v>6738</v>
      </c>
      <c r="I7498" s="113">
        <f>'24'!H15</f>
        <v>0</v>
      </c>
    </row>
    <row r="7499" spans="2:9" ht="12.75">
      <c r="B7499" s="114" t="str">
        <f>INDEX(SUM!D:D,MATCH(SUM!$F$3,SUM!B:B,0),0)</f>
        <v>P085</v>
      </c>
      <c r="E7499" s="116">
        <v>2020</v>
      </c>
      <c r="F7499" s="112" t="s">
        <v>13663</v>
      </c>
      <c r="G7499" s="117" t="s">
        <v>16183</v>
      </c>
      <c r="H7499" s="114" t="s">
        <v>6738</v>
      </c>
      <c r="I7499" s="113">
        <f>'24'!H16</f>
        <v>0</v>
      </c>
    </row>
    <row r="7500" spans="2:9" ht="12.75">
      <c r="B7500" s="114" t="str">
        <f>INDEX(SUM!D:D,MATCH(SUM!$F$3,SUM!B:B,0),0)</f>
        <v>P085</v>
      </c>
      <c r="E7500" s="116">
        <v>2020</v>
      </c>
      <c r="F7500" s="112" t="s">
        <v>13664</v>
      </c>
      <c r="G7500" s="117" t="s">
        <v>16184</v>
      </c>
      <c r="H7500" s="114" t="s">
        <v>6738</v>
      </c>
      <c r="I7500" s="113">
        <f>'24'!H17</f>
        <v>1</v>
      </c>
    </row>
    <row r="7501" spans="2:9" ht="12.75">
      <c r="B7501" s="114" t="str">
        <f>INDEX(SUM!D:D,MATCH(SUM!$F$3,SUM!B:B,0),0)</f>
        <v>P085</v>
      </c>
      <c r="E7501" s="116">
        <v>2020</v>
      </c>
      <c r="F7501" s="112" t="s">
        <v>13665</v>
      </c>
      <c r="G7501" s="117" t="s">
        <v>16185</v>
      </c>
      <c r="H7501" s="114" t="s">
        <v>6738</v>
      </c>
      <c r="I7501" s="113">
        <f>'24'!H18</f>
        <v>0</v>
      </c>
    </row>
    <row r="7502" spans="2:9" ht="12.75">
      <c r="B7502" s="114" t="str">
        <f>INDEX(SUM!D:D,MATCH(SUM!$F$3,SUM!B:B,0),0)</f>
        <v>P085</v>
      </c>
      <c r="E7502" s="116">
        <v>2020</v>
      </c>
      <c r="F7502" s="112" t="s">
        <v>13666</v>
      </c>
      <c r="G7502" s="117" t="s">
        <v>16186</v>
      </c>
      <c r="H7502" s="114" t="s">
        <v>6738</v>
      </c>
      <c r="I7502" s="113">
        <f>'24'!H19</f>
        <v>0</v>
      </c>
    </row>
    <row r="7503" spans="2:9" ht="12.75">
      <c r="B7503" s="114" t="str">
        <f>INDEX(SUM!D:D,MATCH(SUM!$F$3,SUM!B:B,0),0)</f>
        <v>P085</v>
      </c>
      <c r="E7503" s="116">
        <v>2020</v>
      </c>
      <c r="F7503" s="112" t="s">
        <v>13667</v>
      </c>
      <c r="G7503" s="117" t="s">
        <v>16187</v>
      </c>
      <c r="H7503" s="114" t="s">
        <v>6738</v>
      </c>
      <c r="I7503" s="113">
        <f>'24'!H20</f>
        <v>0</v>
      </c>
    </row>
    <row r="7504" spans="2:9" ht="12.75">
      <c r="B7504" s="114" t="str">
        <f>INDEX(SUM!D:D,MATCH(SUM!$F$3,SUM!B:B,0),0)</f>
        <v>P085</v>
      </c>
      <c r="E7504" s="116">
        <v>2020</v>
      </c>
      <c r="F7504" s="112" t="s">
        <v>13668</v>
      </c>
      <c r="G7504" s="117" t="s">
        <v>16188</v>
      </c>
      <c r="H7504" s="114" t="s">
        <v>6738</v>
      </c>
      <c r="I7504" s="113">
        <f>'24'!H21</f>
        <v>0</v>
      </c>
    </row>
    <row r="7505" spans="2:9" ht="12.75">
      <c r="B7505" s="114" t="str">
        <f>INDEX(SUM!D:D,MATCH(SUM!$F$3,SUM!B:B,0),0)</f>
        <v>P085</v>
      </c>
      <c r="E7505" s="116">
        <v>2020</v>
      </c>
      <c r="F7505" s="112" t="s">
        <v>13669</v>
      </c>
      <c r="G7505" s="117" t="s">
        <v>16189</v>
      </c>
      <c r="H7505" s="114" t="s">
        <v>6738</v>
      </c>
      <c r="I7505" s="113">
        <f>'24'!H22</f>
        <v>8</v>
      </c>
    </row>
    <row r="7506" spans="2:9" ht="12.75">
      <c r="B7506" s="114" t="str">
        <f>INDEX(SUM!D:D,MATCH(SUM!$F$3,SUM!B:B,0),0)</f>
        <v>P085</v>
      </c>
      <c r="E7506" s="116">
        <v>2020</v>
      </c>
      <c r="F7506" s="112" t="s">
        <v>13670</v>
      </c>
      <c r="G7506" s="117" t="s">
        <v>16190</v>
      </c>
      <c r="H7506" s="114" t="s">
        <v>6738</v>
      </c>
      <c r="I7506" s="113">
        <f>'24'!H23</f>
        <v>0</v>
      </c>
    </row>
    <row r="7507" spans="2:9" ht="12.75">
      <c r="B7507" s="114" t="str">
        <f>INDEX(SUM!D:D,MATCH(SUM!$F$3,SUM!B:B,0),0)</f>
        <v>P085</v>
      </c>
      <c r="E7507" s="116">
        <v>2020</v>
      </c>
      <c r="F7507" s="112" t="s">
        <v>13671</v>
      </c>
      <c r="G7507" s="117" t="s">
        <v>16191</v>
      </c>
      <c r="H7507" s="114" t="s">
        <v>6738</v>
      </c>
      <c r="I7507" s="113">
        <f>'24'!H24</f>
        <v>0</v>
      </c>
    </row>
    <row r="7508" spans="2:9" ht="12.75">
      <c r="B7508" s="114" t="str">
        <f>INDEX(SUM!D:D,MATCH(SUM!$F$3,SUM!B:B,0),0)</f>
        <v>P085</v>
      </c>
      <c r="E7508" s="116">
        <v>2020</v>
      </c>
      <c r="F7508" s="112" t="s">
        <v>13672</v>
      </c>
      <c r="G7508" s="117" t="s">
        <v>16192</v>
      </c>
      <c r="H7508" s="114" t="s">
        <v>6738</v>
      </c>
      <c r="I7508" s="113">
        <f>'24'!H25</f>
        <v>0</v>
      </c>
    </row>
    <row r="7509" spans="2:9" ht="12.75">
      <c r="B7509" s="114" t="str">
        <f>INDEX(SUM!D:D,MATCH(SUM!$F$3,SUM!B:B,0),0)</f>
        <v>P085</v>
      </c>
      <c r="E7509" s="116">
        <v>2020</v>
      </c>
      <c r="F7509" s="112" t="s">
        <v>13673</v>
      </c>
      <c r="G7509" s="117" t="s">
        <v>16193</v>
      </c>
      <c r="H7509" s="114" t="s">
        <v>6738</v>
      </c>
      <c r="I7509" s="113">
        <f>'24'!H26</f>
        <v>0</v>
      </c>
    </row>
    <row r="7510" spans="2:9" ht="12.75">
      <c r="B7510" s="114" t="str">
        <f>INDEX(SUM!D:D,MATCH(SUM!$F$3,SUM!B:B,0),0)</f>
        <v>P085</v>
      </c>
      <c r="E7510" s="116">
        <v>2020</v>
      </c>
      <c r="F7510" s="112" t="s">
        <v>13674</v>
      </c>
      <c r="G7510" s="117" t="s">
        <v>16194</v>
      </c>
      <c r="H7510" s="114" t="s">
        <v>6738</v>
      </c>
      <c r="I7510" s="113">
        <f>'24'!H27</f>
        <v>0</v>
      </c>
    </row>
    <row r="7511" spans="2:9" ht="12.75">
      <c r="B7511" s="114" t="str">
        <f>INDEX(SUM!D:D,MATCH(SUM!$F$3,SUM!B:B,0),0)</f>
        <v>P085</v>
      </c>
      <c r="E7511" s="116">
        <v>2020</v>
      </c>
      <c r="F7511" s="112" t="s">
        <v>13675</v>
      </c>
      <c r="G7511" s="117" t="s">
        <v>16195</v>
      </c>
      <c r="H7511" s="114" t="s">
        <v>6738</v>
      </c>
      <c r="I7511" s="113">
        <f>'24'!H28</f>
        <v>0</v>
      </c>
    </row>
    <row r="7512" spans="2:9" ht="12.75">
      <c r="B7512" s="114" t="str">
        <f>INDEX(SUM!D:D,MATCH(SUM!$F$3,SUM!B:B,0),0)</f>
        <v>P085</v>
      </c>
      <c r="E7512" s="116">
        <v>2020</v>
      </c>
      <c r="F7512" s="112" t="s">
        <v>13676</v>
      </c>
      <c r="G7512" s="117" t="s">
        <v>16196</v>
      </c>
      <c r="H7512" s="114" t="s">
        <v>6738</v>
      </c>
      <c r="I7512" s="113">
        <f>'24'!H29</f>
        <v>0</v>
      </c>
    </row>
    <row r="7513" spans="2:9" ht="12.75">
      <c r="B7513" s="114" t="str">
        <f>INDEX(SUM!D:D,MATCH(SUM!$F$3,SUM!B:B,0),0)</f>
        <v>P085</v>
      </c>
      <c r="E7513" s="116">
        <v>2020</v>
      </c>
      <c r="F7513" s="112" t="s">
        <v>13677</v>
      </c>
      <c r="G7513" s="117" t="s">
        <v>16197</v>
      </c>
      <c r="H7513" s="114" t="s">
        <v>6738</v>
      </c>
      <c r="I7513" s="113">
        <f>'24'!H30</f>
        <v>0</v>
      </c>
    </row>
    <row r="7514" spans="2:9" ht="12.75">
      <c r="B7514" s="114" t="str">
        <f>INDEX(SUM!D:D,MATCH(SUM!$F$3,SUM!B:B,0),0)</f>
        <v>P085</v>
      </c>
      <c r="E7514" s="116">
        <v>2020</v>
      </c>
      <c r="F7514" s="112" t="s">
        <v>13678</v>
      </c>
      <c r="G7514" s="117" t="s">
        <v>16198</v>
      </c>
      <c r="H7514" s="114" t="s">
        <v>6738</v>
      </c>
      <c r="I7514" s="113">
        <f>'24'!H31</f>
        <v>0</v>
      </c>
    </row>
    <row r="7515" spans="2:9" ht="12.75">
      <c r="B7515" s="114" t="str">
        <f>INDEX(SUM!D:D,MATCH(SUM!$F$3,SUM!B:B,0),0)</f>
        <v>P085</v>
      </c>
      <c r="E7515" s="116">
        <v>2020</v>
      </c>
      <c r="F7515" s="112" t="s">
        <v>13679</v>
      </c>
      <c r="G7515" s="117" t="s">
        <v>16199</v>
      </c>
      <c r="H7515" s="114" t="s">
        <v>6738</v>
      </c>
      <c r="I7515" s="113">
        <f>'24'!H32</f>
        <v>0</v>
      </c>
    </row>
    <row r="7516" spans="2:9" ht="12.75">
      <c r="B7516" s="114" t="str">
        <f>INDEX(SUM!D:D,MATCH(SUM!$F$3,SUM!B:B,0),0)</f>
        <v>P085</v>
      </c>
      <c r="E7516" s="116">
        <v>2020</v>
      </c>
      <c r="F7516" s="112" t="s">
        <v>13680</v>
      </c>
      <c r="G7516" s="117" t="s">
        <v>16200</v>
      </c>
      <c r="H7516" s="114" t="s">
        <v>6738</v>
      </c>
      <c r="I7516" s="113">
        <f>'24'!H33</f>
        <v>0</v>
      </c>
    </row>
    <row r="7517" spans="2:9" ht="12.75">
      <c r="B7517" s="114" t="str">
        <f>INDEX(SUM!D:D,MATCH(SUM!$F$3,SUM!B:B,0),0)</f>
        <v>P085</v>
      </c>
      <c r="E7517" s="116">
        <v>2020</v>
      </c>
      <c r="F7517" s="112" t="s">
        <v>13681</v>
      </c>
      <c r="G7517" s="117" t="s">
        <v>16201</v>
      </c>
      <c r="H7517" s="114" t="s">
        <v>6738</v>
      </c>
      <c r="I7517" s="113">
        <f>'24'!H34</f>
        <v>0</v>
      </c>
    </row>
    <row r="7518" spans="2:9" ht="12.75">
      <c r="B7518" s="114" t="str">
        <f>INDEX(SUM!D:D,MATCH(SUM!$F$3,SUM!B:B,0),0)</f>
        <v>P085</v>
      </c>
      <c r="E7518" s="116">
        <v>2020</v>
      </c>
      <c r="F7518" s="112" t="s">
        <v>13682</v>
      </c>
      <c r="G7518" s="117" t="s">
        <v>16202</v>
      </c>
      <c r="H7518" s="114" t="s">
        <v>6738</v>
      </c>
      <c r="I7518" s="113">
        <f>'24'!H35</f>
        <v>0</v>
      </c>
    </row>
    <row r="7519" spans="2:9" ht="12.75">
      <c r="B7519" s="114" t="str">
        <f>INDEX(SUM!D:D,MATCH(SUM!$F$3,SUM!B:B,0),0)</f>
        <v>P085</v>
      </c>
      <c r="E7519" s="116">
        <v>2020</v>
      </c>
      <c r="F7519" s="112" t="s">
        <v>13683</v>
      </c>
      <c r="G7519" s="117" t="s">
        <v>16203</v>
      </c>
      <c r="H7519" s="114" t="s">
        <v>6738</v>
      </c>
      <c r="I7519" s="113">
        <f>'24'!H36</f>
        <v>0</v>
      </c>
    </row>
    <row r="7520" spans="2:9" ht="12.75">
      <c r="B7520" s="114" t="str">
        <f>INDEX(SUM!D:D,MATCH(SUM!$F$3,SUM!B:B,0),0)</f>
        <v>P085</v>
      </c>
      <c r="E7520" s="116">
        <v>2020</v>
      </c>
      <c r="F7520" s="112" t="s">
        <v>13684</v>
      </c>
      <c r="G7520" s="117" t="s">
        <v>16204</v>
      </c>
      <c r="H7520" s="114" t="s">
        <v>6738</v>
      </c>
      <c r="I7520" s="113">
        <f>'24'!H37</f>
        <v>0</v>
      </c>
    </row>
    <row r="7521" spans="2:9" ht="12.75">
      <c r="B7521" s="114" t="str">
        <f>INDEX(SUM!D:D,MATCH(SUM!$F$3,SUM!B:B,0),0)</f>
        <v>P085</v>
      </c>
      <c r="E7521" s="116">
        <v>2020</v>
      </c>
      <c r="F7521" s="112" t="s">
        <v>13685</v>
      </c>
      <c r="G7521" s="117" t="s">
        <v>16205</v>
      </c>
      <c r="H7521" s="114" t="s">
        <v>6738</v>
      </c>
      <c r="I7521" s="113">
        <f>'24'!H38</f>
        <v>0</v>
      </c>
    </row>
    <row r="7522" spans="2:9" ht="12.75">
      <c r="B7522" s="114" t="str">
        <f>INDEX(SUM!D:D,MATCH(SUM!$F$3,SUM!B:B,0),0)</f>
        <v>P085</v>
      </c>
      <c r="E7522" s="116">
        <v>2020</v>
      </c>
      <c r="F7522" s="112" t="s">
        <v>13686</v>
      </c>
      <c r="G7522" s="117" t="s">
        <v>16206</v>
      </c>
      <c r="H7522" s="114" t="s">
        <v>6738</v>
      </c>
      <c r="I7522" s="113">
        <f>'24'!H39</f>
        <v>0</v>
      </c>
    </row>
    <row r="7523" spans="2:9" ht="12.75">
      <c r="B7523" s="114" t="str">
        <f>INDEX(SUM!D:D,MATCH(SUM!$F$3,SUM!B:B,0),0)</f>
        <v>P085</v>
      </c>
      <c r="E7523" s="116">
        <v>2020</v>
      </c>
      <c r="F7523" s="112" t="s">
        <v>13687</v>
      </c>
      <c r="G7523" s="117" t="s">
        <v>16207</v>
      </c>
      <c r="H7523" s="114" t="s">
        <v>6738</v>
      </c>
      <c r="I7523" s="113">
        <f>'24'!H40</f>
        <v>0</v>
      </c>
    </row>
    <row r="7524" spans="2:9" ht="12.75">
      <c r="B7524" s="114" t="str">
        <f>INDEX(SUM!D:D,MATCH(SUM!$F$3,SUM!B:B,0),0)</f>
        <v>P085</v>
      </c>
      <c r="E7524" s="116">
        <v>2020</v>
      </c>
      <c r="F7524" s="112" t="s">
        <v>13688</v>
      </c>
      <c r="G7524" s="117" t="s">
        <v>16208</v>
      </c>
      <c r="H7524" s="114" t="s">
        <v>6738</v>
      </c>
      <c r="I7524" s="113">
        <f>'24'!H41</f>
        <v>0</v>
      </c>
    </row>
    <row r="7525" spans="2:9" ht="12.75">
      <c r="B7525" s="114" t="str">
        <f>INDEX(SUM!D:D,MATCH(SUM!$F$3,SUM!B:B,0),0)</f>
        <v>P085</v>
      </c>
      <c r="E7525" s="116">
        <v>2020</v>
      </c>
      <c r="F7525" s="112" t="s">
        <v>13689</v>
      </c>
      <c r="G7525" s="117" t="s">
        <v>16209</v>
      </c>
      <c r="H7525" s="114" t="s">
        <v>6738</v>
      </c>
      <c r="I7525" s="113">
        <f>'24'!H42</f>
        <v>0</v>
      </c>
    </row>
    <row r="7526" spans="2:9" ht="12.75">
      <c r="B7526" s="114" t="str">
        <f>INDEX(SUM!D:D,MATCH(SUM!$F$3,SUM!B:B,0),0)</f>
        <v>P085</v>
      </c>
      <c r="E7526" s="116">
        <v>2020</v>
      </c>
      <c r="F7526" s="112" t="s">
        <v>13690</v>
      </c>
      <c r="G7526" s="117" t="s">
        <v>16210</v>
      </c>
      <c r="H7526" s="114" t="s">
        <v>6738</v>
      </c>
      <c r="I7526" s="113">
        <f>'24'!H43</f>
        <v>0</v>
      </c>
    </row>
    <row r="7527" spans="2:9" ht="12.75">
      <c r="B7527" s="114" t="str">
        <f>INDEX(SUM!D:D,MATCH(SUM!$F$3,SUM!B:B,0),0)</f>
        <v>P085</v>
      </c>
      <c r="E7527" s="116">
        <v>2020</v>
      </c>
      <c r="F7527" s="112" t="s">
        <v>13691</v>
      </c>
      <c r="G7527" s="117" t="s">
        <v>16211</v>
      </c>
      <c r="H7527" s="114" t="s">
        <v>6738</v>
      </c>
      <c r="I7527" s="113">
        <f>'24'!H44</f>
        <v>0</v>
      </c>
    </row>
    <row r="7528" spans="2:9" ht="12.75">
      <c r="B7528" s="114" t="str">
        <f>INDEX(SUM!D:D,MATCH(SUM!$F$3,SUM!B:B,0),0)</f>
        <v>P085</v>
      </c>
      <c r="E7528" s="116">
        <v>2020</v>
      </c>
      <c r="F7528" s="112" t="s">
        <v>13692</v>
      </c>
      <c r="G7528" s="117" t="s">
        <v>16212</v>
      </c>
      <c r="H7528" s="114" t="s">
        <v>6738</v>
      </c>
      <c r="I7528" s="113">
        <f>'24'!H45</f>
        <v>0</v>
      </c>
    </row>
    <row r="7529" spans="2:9" ht="12.75">
      <c r="B7529" s="114" t="str">
        <f>INDEX(SUM!D:D,MATCH(SUM!$F$3,SUM!B:B,0),0)</f>
        <v>P085</v>
      </c>
      <c r="E7529" s="116">
        <v>2020</v>
      </c>
      <c r="F7529" s="112" t="s">
        <v>13693</v>
      </c>
      <c r="G7529" s="117" t="s">
        <v>16213</v>
      </c>
      <c r="H7529" s="114" t="s">
        <v>6738</v>
      </c>
      <c r="I7529" s="113">
        <f>'24'!H46</f>
        <v>0</v>
      </c>
    </row>
    <row r="7530" spans="2:9" ht="12.75">
      <c r="B7530" s="114" t="str">
        <f>INDEX(SUM!D:D,MATCH(SUM!$F$3,SUM!B:B,0),0)</f>
        <v>P085</v>
      </c>
      <c r="E7530" s="116">
        <v>2020</v>
      </c>
      <c r="F7530" s="112" t="s">
        <v>13694</v>
      </c>
      <c r="G7530" s="117" t="s">
        <v>16214</v>
      </c>
      <c r="H7530" s="114" t="s">
        <v>6738</v>
      </c>
      <c r="I7530" s="113">
        <f>'24'!H47</f>
        <v>0</v>
      </c>
    </row>
    <row r="7531" spans="2:9" ht="12.75">
      <c r="B7531" s="114" t="str">
        <f>INDEX(SUM!D:D,MATCH(SUM!$F$3,SUM!B:B,0),0)</f>
        <v>P085</v>
      </c>
      <c r="E7531" s="116">
        <v>2020</v>
      </c>
      <c r="F7531" s="112" t="s">
        <v>13695</v>
      </c>
      <c r="G7531" s="117" t="s">
        <v>16215</v>
      </c>
      <c r="H7531" s="114" t="s">
        <v>6738</v>
      </c>
      <c r="I7531" s="113">
        <f>'24'!H48</f>
        <v>0</v>
      </c>
    </row>
    <row r="7532" spans="2:9" ht="12.75">
      <c r="B7532" s="114" t="str">
        <f>INDEX(SUM!D:D,MATCH(SUM!$F$3,SUM!B:B,0),0)</f>
        <v>P085</v>
      </c>
      <c r="E7532" s="116">
        <v>2020</v>
      </c>
      <c r="F7532" s="112" t="s">
        <v>13696</v>
      </c>
      <c r="G7532" s="117" t="s">
        <v>16216</v>
      </c>
      <c r="H7532" s="114" t="s">
        <v>6738</v>
      </c>
      <c r="I7532" s="113">
        <f>'24'!H49</f>
        <v>0</v>
      </c>
    </row>
    <row r="7533" spans="2:9" ht="12.75">
      <c r="B7533" s="114" t="str">
        <f>INDEX(SUM!D:D,MATCH(SUM!$F$3,SUM!B:B,0),0)</f>
        <v>P085</v>
      </c>
      <c r="E7533" s="116">
        <v>2020</v>
      </c>
      <c r="F7533" s="112" t="s">
        <v>13697</v>
      </c>
      <c r="G7533" s="117" t="s">
        <v>16217</v>
      </c>
      <c r="H7533" s="114" t="s">
        <v>6738</v>
      </c>
      <c r="I7533" s="113">
        <f>'24'!H50</f>
        <v>0</v>
      </c>
    </row>
    <row r="7534" spans="2:9" ht="12.75">
      <c r="B7534" s="114" t="str">
        <f>INDEX(SUM!D:D,MATCH(SUM!$F$3,SUM!B:B,0),0)</f>
        <v>P085</v>
      </c>
      <c r="E7534" s="116">
        <v>2020</v>
      </c>
      <c r="F7534" s="112" t="s">
        <v>13698</v>
      </c>
      <c r="G7534" s="117" t="s">
        <v>16218</v>
      </c>
      <c r="H7534" s="114" t="s">
        <v>6738</v>
      </c>
      <c r="I7534" s="113">
        <f>'24'!H51</f>
        <v>0</v>
      </c>
    </row>
    <row r="7535" spans="2:9" ht="12.75">
      <c r="B7535" s="114" t="str">
        <f>INDEX(SUM!D:D,MATCH(SUM!$F$3,SUM!B:B,0),0)</f>
        <v>P085</v>
      </c>
      <c r="E7535" s="116">
        <v>2020</v>
      </c>
      <c r="F7535" s="112" t="s">
        <v>13699</v>
      </c>
      <c r="G7535" s="117" t="s">
        <v>16219</v>
      </c>
      <c r="H7535" s="114" t="s">
        <v>6738</v>
      </c>
      <c r="I7535" s="113">
        <f>'24'!H52</f>
        <v>0</v>
      </c>
    </row>
    <row r="7536" spans="2:9" ht="12.75">
      <c r="B7536" s="114" t="str">
        <f>INDEX(SUM!D:D,MATCH(SUM!$F$3,SUM!B:B,0),0)</f>
        <v>P085</v>
      </c>
      <c r="E7536" s="116">
        <v>2020</v>
      </c>
      <c r="F7536" s="112" t="s">
        <v>13700</v>
      </c>
      <c r="G7536" s="117" t="s">
        <v>16220</v>
      </c>
      <c r="H7536" s="114" t="s">
        <v>6738</v>
      </c>
      <c r="I7536" s="113">
        <f>'24'!H53</f>
        <v>0</v>
      </c>
    </row>
    <row r="7537" spans="2:9" ht="12.75">
      <c r="B7537" s="114" t="str">
        <f>INDEX(SUM!D:D,MATCH(SUM!$F$3,SUM!B:B,0),0)</f>
        <v>P085</v>
      </c>
      <c r="E7537" s="116">
        <v>2020</v>
      </c>
      <c r="F7537" s="112" t="s">
        <v>13701</v>
      </c>
      <c r="G7537" s="117" t="s">
        <v>16221</v>
      </c>
      <c r="H7537" s="114" t="s">
        <v>6738</v>
      </c>
      <c r="I7537" s="113">
        <f>'24'!H54</f>
        <v>0</v>
      </c>
    </row>
    <row r="7538" spans="2:9" ht="12.75">
      <c r="B7538" s="114" t="str">
        <f>INDEX(SUM!D:D,MATCH(SUM!$F$3,SUM!B:B,0),0)</f>
        <v>P085</v>
      </c>
      <c r="E7538" s="116">
        <v>2020</v>
      </c>
      <c r="F7538" s="112" t="s">
        <v>13702</v>
      </c>
      <c r="G7538" s="117" t="s">
        <v>16222</v>
      </c>
      <c r="H7538" s="114" t="s">
        <v>6738</v>
      </c>
      <c r="I7538" s="113">
        <f>'24'!H55</f>
        <v>0</v>
      </c>
    </row>
    <row r="7539" spans="2:9" ht="12.75">
      <c r="B7539" s="114" t="str">
        <f>INDEX(SUM!D:D,MATCH(SUM!$F$3,SUM!B:B,0),0)</f>
        <v>P085</v>
      </c>
      <c r="E7539" s="116">
        <v>2020</v>
      </c>
      <c r="F7539" s="112" t="s">
        <v>13703</v>
      </c>
      <c r="G7539" s="117" t="s">
        <v>16223</v>
      </c>
      <c r="H7539" s="114" t="s">
        <v>6738</v>
      </c>
      <c r="I7539" s="113">
        <f>'24'!H56</f>
        <v>0</v>
      </c>
    </row>
    <row r="7540" spans="2:9" ht="12.75">
      <c r="B7540" s="114" t="str">
        <f>INDEX(SUM!D:D,MATCH(SUM!$F$3,SUM!B:B,0),0)</f>
        <v>P085</v>
      </c>
      <c r="E7540" s="116">
        <v>2020</v>
      </c>
      <c r="F7540" s="112" t="s">
        <v>13704</v>
      </c>
      <c r="G7540" s="117" t="s">
        <v>16224</v>
      </c>
      <c r="H7540" s="114" t="s">
        <v>6738</v>
      </c>
      <c r="I7540" s="113">
        <f>'24'!H57</f>
        <v>0</v>
      </c>
    </row>
    <row r="7541" spans="2:9" ht="12.75">
      <c r="B7541" s="114" t="str">
        <f>INDEX(SUM!D:D,MATCH(SUM!$F$3,SUM!B:B,0),0)</f>
        <v>P085</v>
      </c>
      <c r="E7541" s="116">
        <v>2020</v>
      </c>
      <c r="F7541" s="112" t="s">
        <v>13705</v>
      </c>
      <c r="G7541" s="117" t="s">
        <v>16225</v>
      </c>
      <c r="H7541" s="114" t="s">
        <v>6738</v>
      </c>
      <c r="I7541" s="113">
        <f>'24'!H58</f>
        <v>0</v>
      </c>
    </row>
    <row r="7542" spans="2:9" ht="12.75">
      <c r="B7542" s="114" t="str">
        <f>INDEX(SUM!D:D,MATCH(SUM!$F$3,SUM!B:B,0),0)</f>
        <v>P085</v>
      </c>
      <c r="E7542" s="116">
        <v>2020</v>
      </c>
      <c r="F7542" s="112" t="s">
        <v>13706</v>
      </c>
      <c r="G7542" s="117" t="s">
        <v>16226</v>
      </c>
      <c r="H7542" s="114" t="s">
        <v>6738</v>
      </c>
      <c r="I7542" s="113">
        <f>'24'!H59</f>
        <v>0</v>
      </c>
    </row>
    <row r="7543" spans="2:9" ht="12.75">
      <c r="B7543" s="114" t="str">
        <f>INDEX(SUM!D:D,MATCH(SUM!$F$3,SUM!B:B,0),0)</f>
        <v>P085</v>
      </c>
      <c r="E7543" s="116">
        <v>2020</v>
      </c>
      <c r="F7543" s="112" t="s">
        <v>13707</v>
      </c>
      <c r="G7543" s="117" t="s">
        <v>16227</v>
      </c>
      <c r="H7543" s="114" t="s">
        <v>6738</v>
      </c>
      <c r="I7543" s="113">
        <f>'24'!H60</f>
        <v>0</v>
      </c>
    </row>
    <row r="7544" spans="2:9" ht="12.75">
      <c r="B7544" s="114" t="str">
        <f>INDEX(SUM!D:D,MATCH(SUM!$F$3,SUM!B:B,0),0)</f>
        <v>P085</v>
      </c>
      <c r="E7544" s="116">
        <v>2020</v>
      </c>
      <c r="F7544" s="112" t="s">
        <v>13708</v>
      </c>
      <c r="G7544" s="117" t="s">
        <v>16228</v>
      </c>
      <c r="H7544" s="114" t="s">
        <v>6738</v>
      </c>
      <c r="I7544" s="113">
        <f>'24'!H61</f>
        <v>0</v>
      </c>
    </row>
    <row r="7545" spans="2:9" ht="12.75">
      <c r="B7545" s="114" t="str">
        <f>INDEX(SUM!D:D,MATCH(SUM!$F$3,SUM!B:B,0),0)</f>
        <v>P085</v>
      </c>
      <c r="E7545" s="116">
        <v>2020</v>
      </c>
      <c r="F7545" s="112" t="s">
        <v>13709</v>
      </c>
      <c r="G7545" s="117" t="s">
        <v>16229</v>
      </c>
      <c r="H7545" s="114" t="s">
        <v>6738</v>
      </c>
      <c r="I7545" s="113">
        <f>'24'!H62</f>
        <v>0</v>
      </c>
    </row>
    <row r="7546" spans="2:9" ht="12.75">
      <c r="B7546" s="114" t="str">
        <f>INDEX(SUM!D:D,MATCH(SUM!$F$3,SUM!B:B,0),0)</f>
        <v>P085</v>
      </c>
      <c r="E7546" s="116">
        <v>2020</v>
      </c>
      <c r="F7546" s="112" t="s">
        <v>13710</v>
      </c>
      <c r="G7546" s="117" t="s">
        <v>16230</v>
      </c>
      <c r="H7546" s="114" t="s">
        <v>6738</v>
      </c>
      <c r="I7546" s="113">
        <f>'24'!H63</f>
        <v>0</v>
      </c>
    </row>
    <row r="7547" spans="2:9" ht="12.75">
      <c r="B7547" s="114" t="str">
        <f>INDEX(SUM!D:D,MATCH(SUM!$F$3,SUM!B:B,0),0)</f>
        <v>P085</v>
      </c>
      <c r="E7547" s="116">
        <v>2020</v>
      </c>
      <c r="F7547" s="112" t="s">
        <v>13711</v>
      </c>
      <c r="G7547" s="117" t="s">
        <v>16231</v>
      </c>
      <c r="H7547" s="114" t="s">
        <v>6738</v>
      </c>
      <c r="I7547" s="113">
        <f>'24'!H64</f>
        <v>0</v>
      </c>
    </row>
    <row r="7548" spans="2:9" ht="12.75">
      <c r="B7548" s="114" t="str">
        <f>INDEX(SUM!D:D,MATCH(SUM!$F$3,SUM!B:B,0),0)</f>
        <v>P085</v>
      </c>
      <c r="E7548" s="116">
        <v>2020</v>
      </c>
      <c r="F7548" s="112" t="s">
        <v>13712</v>
      </c>
      <c r="G7548" s="117" t="s">
        <v>16232</v>
      </c>
      <c r="H7548" s="114" t="s">
        <v>6738</v>
      </c>
      <c r="I7548" s="113">
        <f>'24'!H65</f>
        <v>0</v>
      </c>
    </row>
    <row r="7549" spans="2:9" ht="12.75">
      <c r="B7549" s="114" t="str">
        <f>INDEX(SUM!D:D,MATCH(SUM!$F$3,SUM!B:B,0),0)</f>
        <v>P085</v>
      </c>
      <c r="E7549" s="116">
        <v>2020</v>
      </c>
      <c r="F7549" s="112" t="s">
        <v>13713</v>
      </c>
      <c r="G7549" s="117" t="s">
        <v>16233</v>
      </c>
      <c r="H7549" s="114" t="s">
        <v>6738</v>
      </c>
      <c r="I7549" s="113">
        <f>'24'!H66</f>
        <v>0</v>
      </c>
    </row>
    <row r="7550" spans="2:9" ht="12.75">
      <c r="B7550" s="114" t="str">
        <f>INDEX(SUM!D:D,MATCH(SUM!$F$3,SUM!B:B,0),0)</f>
        <v>P085</v>
      </c>
      <c r="E7550" s="116">
        <v>2020</v>
      </c>
      <c r="F7550" s="112" t="s">
        <v>13714</v>
      </c>
      <c r="G7550" s="117" t="s">
        <v>16234</v>
      </c>
      <c r="H7550" s="114" t="s">
        <v>6738</v>
      </c>
      <c r="I7550" s="113">
        <f>'24'!H67</f>
        <v>0</v>
      </c>
    </row>
    <row r="7551" spans="2:9" ht="12.75">
      <c r="B7551" s="114" t="str">
        <f>INDEX(SUM!D:D,MATCH(SUM!$F$3,SUM!B:B,0),0)</f>
        <v>P085</v>
      </c>
      <c r="E7551" s="116">
        <v>2020</v>
      </c>
      <c r="F7551" s="112" t="s">
        <v>13715</v>
      </c>
      <c r="G7551" s="117" t="s">
        <v>16235</v>
      </c>
      <c r="H7551" s="114" t="s">
        <v>6738</v>
      </c>
      <c r="I7551" s="113">
        <f>'24'!H68</f>
        <v>0</v>
      </c>
    </row>
    <row r="7552" spans="2:9" ht="12.75">
      <c r="B7552" s="114" t="str">
        <f>INDEX(SUM!D:D,MATCH(SUM!$F$3,SUM!B:B,0),0)</f>
        <v>P085</v>
      </c>
      <c r="E7552" s="116">
        <v>2020</v>
      </c>
      <c r="F7552" s="112" t="s">
        <v>13716</v>
      </c>
      <c r="G7552" s="117" t="s">
        <v>16236</v>
      </c>
      <c r="H7552" s="114" t="s">
        <v>6738</v>
      </c>
      <c r="I7552" s="113">
        <f>'24'!H69</f>
        <v>0</v>
      </c>
    </row>
    <row r="7553" spans="2:9" ht="12.75">
      <c r="B7553" s="114" t="str">
        <f>INDEX(SUM!D:D,MATCH(SUM!$F$3,SUM!B:B,0),0)</f>
        <v>P085</v>
      </c>
      <c r="E7553" s="116">
        <v>2020</v>
      </c>
      <c r="F7553" s="112" t="s">
        <v>13717</v>
      </c>
      <c r="G7553" s="117" t="s">
        <v>16237</v>
      </c>
      <c r="H7553" s="114" t="s">
        <v>6738</v>
      </c>
      <c r="I7553" s="113">
        <f>'24'!H70</f>
        <v>0</v>
      </c>
    </row>
    <row r="7554" spans="2:9" ht="12.75">
      <c r="B7554" s="114" t="str">
        <f>INDEX(SUM!D:D,MATCH(SUM!$F$3,SUM!B:B,0),0)</f>
        <v>P085</v>
      </c>
      <c r="E7554" s="116">
        <v>2020</v>
      </c>
      <c r="F7554" s="112" t="s">
        <v>13718</v>
      </c>
      <c r="G7554" s="117" t="s">
        <v>16238</v>
      </c>
      <c r="H7554" s="114" t="s">
        <v>6738</v>
      </c>
      <c r="I7554" s="113">
        <f>'24'!H71</f>
        <v>0</v>
      </c>
    </row>
    <row r="7555" spans="2:9" ht="12.75">
      <c r="B7555" s="114" t="str">
        <f>INDEX(SUM!D:D,MATCH(SUM!$F$3,SUM!B:B,0),0)</f>
        <v>P085</v>
      </c>
      <c r="E7555" s="116">
        <v>2020</v>
      </c>
      <c r="F7555" s="112" t="s">
        <v>13719</v>
      </c>
      <c r="G7555" s="117" t="s">
        <v>16239</v>
      </c>
      <c r="H7555" s="114" t="s">
        <v>6738</v>
      </c>
      <c r="I7555" s="113">
        <f>'24'!H72</f>
        <v>0</v>
      </c>
    </row>
    <row r="7556" spans="2:9" ht="12.75">
      <c r="B7556" s="114" t="str">
        <f>INDEX(SUM!D:D,MATCH(SUM!$F$3,SUM!B:B,0),0)</f>
        <v>P085</v>
      </c>
      <c r="E7556" s="116">
        <v>2020</v>
      </c>
      <c r="F7556" s="112" t="s">
        <v>13720</v>
      </c>
      <c r="G7556" s="117" t="s">
        <v>16240</v>
      </c>
      <c r="H7556" s="114" t="s">
        <v>6738</v>
      </c>
      <c r="I7556" s="113">
        <f>'24'!H73</f>
        <v>0</v>
      </c>
    </row>
    <row r="7557" spans="2:9" ht="12.75">
      <c r="B7557" s="114" t="str">
        <f>INDEX(SUM!D:D,MATCH(SUM!$F$3,SUM!B:B,0),0)</f>
        <v>P085</v>
      </c>
      <c r="E7557" s="116">
        <v>2020</v>
      </c>
      <c r="F7557" s="112" t="s">
        <v>13721</v>
      </c>
      <c r="G7557" s="117" t="s">
        <v>16241</v>
      </c>
      <c r="H7557" s="114" t="s">
        <v>6738</v>
      </c>
      <c r="I7557" s="113">
        <f>'24'!H74</f>
        <v>0</v>
      </c>
    </row>
    <row r="7558" spans="2:9" ht="12.75">
      <c r="B7558" s="114" t="str">
        <f>INDEX(SUM!D:D,MATCH(SUM!$F$3,SUM!B:B,0),0)</f>
        <v>P085</v>
      </c>
      <c r="E7558" s="116">
        <v>2020</v>
      </c>
      <c r="F7558" s="112" t="s">
        <v>13722</v>
      </c>
      <c r="G7558" s="117" t="s">
        <v>16242</v>
      </c>
      <c r="H7558" s="114" t="s">
        <v>6738</v>
      </c>
      <c r="I7558" s="113">
        <f>'24'!H75</f>
        <v>0</v>
      </c>
    </row>
    <row r="7559" spans="2:9" ht="12.75">
      <c r="B7559" s="114" t="str">
        <f>INDEX(SUM!D:D,MATCH(SUM!$F$3,SUM!B:B,0),0)</f>
        <v>P085</v>
      </c>
      <c r="E7559" s="116">
        <v>2020</v>
      </c>
      <c r="F7559" s="112" t="s">
        <v>13723</v>
      </c>
      <c r="G7559" s="117" t="s">
        <v>16243</v>
      </c>
      <c r="H7559" s="114" t="s">
        <v>6738</v>
      </c>
      <c r="I7559" s="113">
        <f>'24'!H76</f>
        <v>0</v>
      </c>
    </row>
    <row r="7560" spans="2:9" ht="12.75">
      <c r="B7560" s="114" t="str">
        <f>INDEX(SUM!D:D,MATCH(SUM!$F$3,SUM!B:B,0),0)</f>
        <v>P085</v>
      </c>
      <c r="E7560" s="116">
        <v>2020</v>
      </c>
      <c r="F7560" s="112" t="s">
        <v>13724</v>
      </c>
      <c r="G7560" s="117" t="s">
        <v>16244</v>
      </c>
      <c r="H7560" s="114" t="s">
        <v>6738</v>
      </c>
      <c r="I7560" s="113">
        <f>'24'!H77</f>
        <v>0</v>
      </c>
    </row>
    <row r="7561" spans="2:9" ht="12.75">
      <c r="B7561" s="114" t="str">
        <f>INDEX(SUM!D:D,MATCH(SUM!$F$3,SUM!B:B,0),0)</f>
        <v>P085</v>
      </c>
      <c r="E7561" s="116">
        <v>2020</v>
      </c>
      <c r="F7561" s="112" t="s">
        <v>13725</v>
      </c>
      <c r="G7561" s="117" t="s">
        <v>16245</v>
      </c>
      <c r="H7561" s="114" t="s">
        <v>6738</v>
      </c>
      <c r="I7561" s="113">
        <f>'24'!H78</f>
        <v>0</v>
      </c>
    </row>
    <row r="7562" spans="2:9" ht="12.75">
      <c r="B7562" s="114" t="str">
        <f>INDEX(SUM!D:D,MATCH(SUM!$F$3,SUM!B:B,0),0)</f>
        <v>P085</v>
      </c>
      <c r="E7562" s="116">
        <v>2020</v>
      </c>
      <c r="F7562" s="112" t="s">
        <v>13726</v>
      </c>
      <c r="G7562" s="117" t="s">
        <v>16246</v>
      </c>
      <c r="H7562" s="114" t="s">
        <v>6738</v>
      </c>
      <c r="I7562" s="113">
        <f>'24'!H79</f>
        <v>0</v>
      </c>
    </row>
    <row r="7563" spans="2:9" ht="12.75">
      <c r="B7563" s="114" t="str">
        <f>INDEX(SUM!D:D,MATCH(SUM!$F$3,SUM!B:B,0),0)</f>
        <v>P085</v>
      </c>
      <c r="E7563" s="116">
        <v>2020</v>
      </c>
      <c r="F7563" s="112" t="s">
        <v>13727</v>
      </c>
      <c r="G7563" s="117" t="s">
        <v>16247</v>
      </c>
      <c r="H7563" s="114" t="s">
        <v>6738</v>
      </c>
      <c r="I7563" s="113">
        <f>'24'!H80</f>
        <v>0</v>
      </c>
    </row>
    <row r="7564" spans="2:9" ht="12.75">
      <c r="B7564" s="114" t="str">
        <f>INDEX(SUM!D:D,MATCH(SUM!$F$3,SUM!B:B,0),0)</f>
        <v>P085</v>
      </c>
      <c r="E7564" s="116">
        <v>2020</v>
      </c>
      <c r="F7564" s="112" t="s">
        <v>13728</v>
      </c>
      <c r="G7564" s="117" t="s">
        <v>16248</v>
      </c>
      <c r="H7564" s="114" t="s">
        <v>6738</v>
      </c>
      <c r="I7564" s="113">
        <f>'24'!H81</f>
        <v>0</v>
      </c>
    </row>
    <row r="7565" spans="2:9" ht="12.75">
      <c r="B7565" s="114" t="str">
        <f>INDEX(SUM!D:D,MATCH(SUM!$F$3,SUM!B:B,0),0)</f>
        <v>P085</v>
      </c>
      <c r="E7565" s="116">
        <v>2020</v>
      </c>
      <c r="F7565" s="112" t="s">
        <v>13729</v>
      </c>
      <c r="G7565" s="117" t="s">
        <v>16249</v>
      </c>
      <c r="H7565" s="114" t="s">
        <v>6738</v>
      </c>
      <c r="I7565" s="113">
        <f>'24'!H82</f>
        <v>0</v>
      </c>
    </row>
    <row r="7566" spans="2:9" ht="12.75">
      <c r="B7566" s="114" t="str">
        <f>INDEX(SUM!D:D,MATCH(SUM!$F$3,SUM!B:B,0),0)</f>
        <v>P085</v>
      </c>
      <c r="E7566" s="116">
        <v>2020</v>
      </c>
      <c r="F7566" s="112" t="s">
        <v>13730</v>
      </c>
      <c r="G7566" s="117" t="s">
        <v>16250</v>
      </c>
      <c r="H7566" s="114" t="s">
        <v>6738</v>
      </c>
      <c r="I7566" s="113">
        <f>'24'!H83</f>
        <v>0</v>
      </c>
    </row>
    <row r="7567" spans="2:9" ht="12.75">
      <c r="B7567" s="114" t="str">
        <f>INDEX(SUM!D:D,MATCH(SUM!$F$3,SUM!B:B,0),0)</f>
        <v>P085</v>
      </c>
      <c r="E7567" s="116">
        <v>2020</v>
      </c>
      <c r="F7567" s="112" t="s">
        <v>13731</v>
      </c>
      <c r="G7567" s="117" t="s">
        <v>16251</v>
      </c>
      <c r="H7567" s="114" t="s">
        <v>6738</v>
      </c>
      <c r="I7567" s="113">
        <f>'24'!H84</f>
        <v>0</v>
      </c>
    </row>
    <row r="7568" spans="2:9" ht="12.75">
      <c r="B7568" s="114" t="str">
        <f>INDEX(SUM!D:D,MATCH(SUM!$F$3,SUM!B:B,0),0)</f>
        <v>P085</v>
      </c>
      <c r="E7568" s="116">
        <v>2020</v>
      </c>
      <c r="F7568" s="112" t="s">
        <v>13732</v>
      </c>
      <c r="G7568" s="117" t="s">
        <v>16252</v>
      </c>
      <c r="H7568" s="114" t="s">
        <v>6738</v>
      </c>
      <c r="I7568" s="113">
        <f>'24'!H85</f>
        <v>0</v>
      </c>
    </row>
    <row r="7569" spans="2:9" ht="12.75">
      <c r="B7569" s="114" t="str">
        <f>INDEX(SUM!D:D,MATCH(SUM!$F$3,SUM!B:B,0),0)</f>
        <v>P085</v>
      </c>
      <c r="E7569" s="116">
        <v>2020</v>
      </c>
      <c r="F7569" s="112" t="s">
        <v>13733</v>
      </c>
      <c r="G7569" s="117" t="s">
        <v>16253</v>
      </c>
      <c r="H7569" s="114" t="s">
        <v>6738</v>
      </c>
      <c r="I7569" s="113">
        <f>'24'!H86</f>
        <v>0</v>
      </c>
    </row>
    <row r="7570" spans="2:9" ht="12.75">
      <c r="B7570" s="114" t="str">
        <f>INDEX(SUM!D:D,MATCH(SUM!$F$3,SUM!B:B,0),0)</f>
        <v>P085</v>
      </c>
      <c r="E7570" s="116">
        <v>2020</v>
      </c>
      <c r="F7570" s="112" t="s">
        <v>13734</v>
      </c>
      <c r="G7570" s="117" t="s">
        <v>16254</v>
      </c>
      <c r="H7570" s="114" t="s">
        <v>6738</v>
      </c>
      <c r="I7570" s="113">
        <f>'24'!H87</f>
        <v>0</v>
      </c>
    </row>
    <row r="7571" spans="2:9" ht="12.75">
      <c r="B7571" s="114" t="str">
        <f>INDEX(SUM!D:D,MATCH(SUM!$F$3,SUM!B:B,0),0)</f>
        <v>P085</v>
      </c>
      <c r="E7571" s="116">
        <v>2020</v>
      </c>
      <c r="F7571" s="112" t="s">
        <v>13735</v>
      </c>
      <c r="G7571" s="117" t="s">
        <v>16255</v>
      </c>
      <c r="H7571" s="114" t="s">
        <v>6738</v>
      </c>
      <c r="I7571" s="113">
        <f>'24'!H88</f>
        <v>0</v>
      </c>
    </row>
    <row r="7572" spans="2:9" ht="12.75">
      <c r="B7572" s="114" t="str">
        <f>INDEX(SUM!D:D,MATCH(SUM!$F$3,SUM!B:B,0),0)</f>
        <v>P085</v>
      </c>
      <c r="E7572" s="116">
        <v>2020</v>
      </c>
      <c r="F7572" s="112" t="s">
        <v>13736</v>
      </c>
      <c r="G7572" s="117" t="s">
        <v>16256</v>
      </c>
      <c r="H7572" s="114" t="s">
        <v>6738</v>
      </c>
      <c r="I7572" s="113">
        <f>'24'!H89</f>
        <v>0</v>
      </c>
    </row>
    <row r="7573" spans="2:9" ht="12.75">
      <c r="B7573" s="114" t="str">
        <f>INDEX(SUM!D:D,MATCH(SUM!$F$3,SUM!B:B,0),0)</f>
        <v>P085</v>
      </c>
      <c r="E7573" s="116">
        <v>2020</v>
      </c>
      <c r="F7573" s="112" t="s">
        <v>13737</v>
      </c>
      <c r="G7573" s="117" t="s">
        <v>16257</v>
      </c>
      <c r="H7573" s="114" t="s">
        <v>6738</v>
      </c>
      <c r="I7573" s="113">
        <f>'24'!H90</f>
        <v>0</v>
      </c>
    </row>
    <row r="7574" spans="2:9" ht="12.75">
      <c r="B7574" s="114" t="str">
        <f>INDEX(SUM!D:D,MATCH(SUM!$F$3,SUM!B:B,0),0)</f>
        <v>P085</v>
      </c>
      <c r="E7574" s="116">
        <v>2020</v>
      </c>
      <c r="F7574" s="112" t="s">
        <v>13738</v>
      </c>
      <c r="G7574" s="117" t="s">
        <v>16258</v>
      </c>
      <c r="H7574" s="114" t="s">
        <v>6738</v>
      </c>
      <c r="I7574" s="113">
        <f>'24'!H91</f>
        <v>0</v>
      </c>
    </row>
    <row r="7575" spans="2:9" ht="12.75">
      <c r="B7575" s="114" t="str">
        <f>INDEX(SUM!D:D,MATCH(SUM!$F$3,SUM!B:B,0),0)</f>
        <v>P085</v>
      </c>
      <c r="E7575" s="116">
        <v>2020</v>
      </c>
      <c r="F7575" s="112" t="s">
        <v>13739</v>
      </c>
      <c r="G7575" s="117" t="s">
        <v>16259</v>
      </c>
      <c r="H7575" s="114" t="s">
        <v>6738</v>
      </c>
      <c r="I7575" s="113">
        <f>'24'!H92</f>
        <v>0</v>
      </c>
    </row>
    <row r="7576" spans="2:9" ht="12.75">
      <c r="B7576" s="114" t="str">
        <f>INDEX(SUM!D:D,MATCH(SUM!$F$3,SUM!B:B,0),0)</f>
        <v>P085</v>
      </c>
      <c r="E7576" s="116">
        <v>2020</v>
      </c>
      <c r="F7576" s="112" t="s">
        <v>13740</v>
      </c>
      <c r="G7576" s="117" t="s">
        <v>16260</v>
      </c>
      <c r="H7576" s="114" t="s">
        <v>6738</v>
      </c>
      <c r="I7576" s="113">
        <f>'24'!H93</f>
        <v>0</v>
      </c>
    </row>
    <row r="7577" spans="2:9" ht="12.75">
      <c r="B7577" s="114" t="str">
        <f>INDEX(SUM!D:D,MATCH(SUM!$F$3,SUM!B:B,0),0)</f>
        <v>P085</v>
      </c>
      <c r="E7577" s="116">
        <v>2020</v>
      </c>
      <c r="F7577" s="112" t="s">
        <v>13741</v>
      </c>
      <c r="G7577" s="117" t="s">
        <v>16261</v>
      </c>
      <c r="H7577" s="114" t="s">
        <v>6738</v>
      </c>
      <c r="I7577" s="113">
        <f>'24'!H94</f>
        <v>0</v>
      </c>
    </row>
    <row r="7578" spans="2:9" ht="12.75">
      <c r="B7578" s="114" t="str">
        <f>INDEX(SUM!D:D,MATCH(SUM!$F$3,SUM!B:B,0),0)</f>
        <v>P085</v>
      </c>
      <c r="E7578" s="116">
        <v>2020</v>
      </c>
      <c r="F7578" s="112" t="s">
        <v>13742</v>
      </c>
      <c r="G7578" s="117" t="s">
        <v>16262</v>
      </c>
      <c r="H7578" s="114" t="s">
        <v>6738</v>
      </c>
      <c r="I7578" s="113">
        <f>'24'!H95</f>
        <v>0</v>
      </c>
    </row>
    <row r="7579" spans="2:9" ht="12.75">
      <c r="B7579" s="114" t="str">
        <f>INDEX(SUM!D:D,MATCH(SUM!$F$3,SUM!B:B,0),0)</f>
        <v>P085</v>
      </c>
      <c r="E7579" s="116">
        <v>2020</v>
      </c>
      <c r="F7579" s="112" t="s">
        <v>13743</v>
      </c>
      <c r="G7579" s="117" t="s">
        <v>16263</v>
      </c>
      <c r="H7579" s="114" t="s">
        <v>6738</v>
      </c>
      <c r="I7579" s="113">
        <f>'24'!H96</f>
        <v>0</v>
      </c>
    </row>
    <row r="7580" spans="2:9" ht="12.75">
      <c r="B7580" s="114" t="str">
        <f>INDEX(SUM!D:D,MATCH(SUM!$F$3,SUM!B:B,0),0)</f>
        <v>P085</v>
      </c>
      <c r="E7580" s="116">
        <v>2020</v>
      </c>
      <c r="F7580" s="112" t="s">
        <v>13744</v>
      </c>
      <c r="G7580" s="117" t="s">
        <v>16264</v>
      </c>
      <c r="H7580" s="114" t="s">
        <v>6738</v>
      </c>
      <c r="I7580" s="113">
        <f>'24'!H97</f>
        <v>0</v>
      </c>
    </row>
    <row r="7581" spans="2:9" ht="12.75">
      <c r="B7581" s="114" t="str">
        <f>INDEX(SUM!D:D,MATCH(SUM!$F$3,SUM!B:B,0),0)</f>
        <v>P085</v>
      </c>
      <c r="E7581" s="116">
        <v>2020</v>
      </c>
      <c r="F7581" s="112" t="s">
        <v>13745</v>
      </c>
      <c r="G7581" s="117" t="s">
        <v>16265</v>
      </c>
      <c r="H7581" s="114" t="s">
        <v>6738</v>
      </c>
      <c r="I7581" s="113">
        <f>'24'!H98</f>
        <v>0</v>
      </c>
    </row>
    <row r="7582" spans="2:9" ht="12.75">
      <c r="B7582" s="114" t="str">
        <f>INDEX(SUM!D:D,MATCH(SUM!$F$3,SUM!B:B,0),0)</f>
        <v>P085</v>
      </c>
      <c r="E7582" s="116">
        <v>2020</v>
      </c>
      <c r="F7582" s="112" t="s">
        <v>13746</v>
      </c>
      <c r="G7582" s="117" t="s">
        <v>16266</v>
      </c>
      <c r="H7582" s="114" t="s">
        <v>6738</v>
      </c>
      <c r="I7582" s="113">
        <f>'24'!H99</f>
        <v>0</v>
      </c>
    </row>
    <row r="7583" spans="2:9" ht="12.75">
      <c r="B7583" s="114" t="str">
        <f>INDEX(SUM!D:D,MATCH(SUM!$F$3,SUM!B:B,0),0)</f>
        <v>P085</v>
      </c>
      <c r="E7583" s="116">
        <v>2020</v>
      </c>
      <c r="F7583" s="112" t="s">
        <v>13747</v>
      </c>
      <c r="G7583" s="117" t="s">
        <v>16267</v>
      </c>
      <c r="H7583" s="114" t="s">
        <v>6738</v>
      </c>
      <c r="I7583" s="113">
        <f>'24'!H100</f>
        <v>0</v>
      </c>
    </row>
    <row r="7584" spans="2:9" ht="12.75">
      <c r="B7584" s="114" t="str">
        <f>INDEX(SUM!D:D,MATCH(SUM!$F$3,SUM!B:B,0),0)</f>
        <v>P085</v>
      </c>
      <c r="E7584" s="116">
        <v>2020</v>
      </c>
      <c r="F7584" s="112" t="s">
        <v>13748</v>
      </c>
      <c r="G7584" s="117" t="s">
        <v>16268</v>
      </c>
      <c r="H7584" s="114" t="s">
        <v>6739</v>
      </c>
      <c r="I7584" s="113">
        <f>'24'!I11</f>
        <v>8</v>
      </c>
    </row>
    <row r="7585" spans="2:9" ht="12.75">
      <c r="B7585" s="114" t="str">
        <f>INDEX(SUM!D:D,MATCH(SUM!$F$3,SUM!B:B,0),0)</f>
        <v>P085</v>
      </c>
      <c r="E7585" s="116">
        <v>2020</v>
      </c>
      <c r="F7585" s="112" t="s">
        <v>13749</v>
      </c>
      <c r="G7585" s="117" t="s">
        <v>16269</v>
      </c>
      <c r="H7585" s="114" t="s">
        <v>6739</v>
      </c>
      <c r="I7585" s="113">
        <f>'24'!I12</f>
        <v>2</v>
      </c>
    </row>
    <row r="7586" spans="2:9" ht="12.75">
      <c r="B7586" s="114" t="str">
        <f>INDEX(SUM!D:D,MATCH(SUM!$F$3,SUM!B:B,0),0)</f>
        <v>P085</v>
      </c>
      <c r="E7586" s="116">
        <v>2020</v>
      </c>
      <c r="F7586" s="112" t="s">
        <v>13750</v>
      </c>
      <c r="G7586" s="117" t="s">
        <v>16270</v>
      </c>
      <c r="H7586" s="114" t="s">
        <v>6739</v>
      </c>
      <c r="I7586" s="113">
        <f>'24'!I13</f>
        <v>3</v>
      </c>
    </row>
    <row r="7587" spans="2:9" ht="12.75">
      <c r="B7587" s="114" t="str">
        <f>INDEX(SUM!D:D,MATCH(SUM!$F$3,SUM!B:B,0),0)</f>
        <v>P085</v>
      </c>
      <c r="E7587" s="116">
        <v>2020</v>
      </c>
      <c r="F7587" s="112" t="s">
        <v>13751</v>
      </c>
      <c r="G7587" s="117" t="s">
        <v>16271</v>
      </c>
      <c r="H7587" s="114" t="s">
        <v>6739</v>
      </c>
      <c r="I7587" s="113">
        <f>'24'!I14</f>
        <v>9</v>
      </c>
    </row>
    <row r="7588" spans="2:9" ht="12.75">
      <c r="B7588" s="114" t="str">
        <f>INDEX(SUM!D:D,MATCH(SUM!$F$3,SUM!B:B,0),0)</f>
        <v>P085</v>
      </c>
      <c r="E7588" s="116">
        <v>2020</v>
      </c>
      <c r="F7588" s="112" t="s">
        <v>13752</v>
      </c>
      <c r="G7588" s="117" t="s">
        <v>16272</v>
      </c>
      <c r="H7588" s="114" t="s">
        <v>6739</v>
      </c>
      <c r="I7588" s="113">
        <f>'24'!I15</f>
        <v>2</v>
      </c>
    </row>
    <row r="7589" spans="2:9" ht="12.75">
      <c r="B7589" s="114" t="str">
        <f>INDEX(SUM!D:D,MATCH(SUM!$F$3,SUM!B:B,0),0)</f>
        <v>P085</v>
      </c>
      <c r="E7589" s="116">
        <v>2020</v>
      </c>
      <c r="F7589" s="112" t="s">
        <v>13753</v>
      </c>
      <c r="G7589" s="117" t="s">
        <v>16273</v>
      </c>
      <c r="H7589" s="114" t="s">
        <v>6739</v>
      </c>
      <c r="I7589" s="113">
        <f>'24'!I16</f>
        <v>1</v>
      </c>
    </row>
    <row r="7590" spans="2:9" ht="12.75">
      <c r="B7590" s="114" t="str">
        <f>INDEX(SUM!D:D,MATCH(SUM!$F$3,SUM!B:B,0),0)</f>
        <v>P085</v>
      </c>
      <c r="E7590" s="116">
        <v>2020</v>
      </c>
      <c r="F7590" s="112" t="s">
        <v>13754</v>
      </c>
      <c r="G7590" s="117" t="s">
        <v>16274</v>
      </c>
      <c r="H7590" s="114" t="s">
        <v>6739</v>
      </c>
      <c r="I7590" s="113">
        <f>'24'!I17</f>
        <v>3</v>
      </c>
    </row>
    <row r="7591" spans="2:9" ht="12.75">
      <c r="B7591" s="114" t="str">
        <f>INDEX(SUM!D:D,MATCH(SUM!$F$3,SUM!B:B,0),0)</f>
        <v>P085</v>
      </c>
      <c r="E7591" s="116">
        <v>2020</v>
      </c>
      <c r="F7591" s="112" t="s">
        <v>13755</v>
      </c>
      <c r="G7591" s="117" t="s">
        <v>16275</v>
      </c>
      <c r="H7591" s="114" t="s">
        <v>6739</v>
      </c>
      <c r="I7591" s="113">
        <f>'24'!I18</f>
        <v>1</v>
      </c>
    </row>
    <row r="7592" spans="2:9" ht="12.75">
      <c r="B7592" s="114" t="str">
        <f>INDEX(SUM!D:D,MATCH(SUM!$F$3,SUM!B:B,0),0)</f>
        <v>P085</v>
      </c>
      <c r="E7592" s="116">
        <v>2020</v>
      </c>
      <c r="F7592" s="112" t="s">
        <v>13756</v>
      </c>
      <c r="G7592" s="117" t="s">
        <v>16276</v>
      </c>
      <c r="H7592" s="114" t="s">
        <v>6739</v>
      </c>
      <c r="I7592" s="113">
        <f>'24'!I19</f>
        <v>1</v>
      </c>
    </row>
    <row r="7593" spans="2:9" ht="12.75">
      <c r="B7593" s="114" t="str">
        <f>INDEX(SUM!D:D,MATCH(SUM!$F$3,SUM!B:B,0),0)</f>
        <v>P085</v>
      </c>
      <c r="E7593" s="116">
        <v>2020</v>
      </c>
      <c r="F7593" s="112" t="s">
        <v>13757</v>
      </c>
      <c r="G7593" s="117" t="s">
        <v>16277</v>
      </c>
      <c r="H7593" s="114" t="s">
        <v>6739</v>
      </c>
      <c r="I7593" s="113">
        <f>'24'!I20</f>
        <v>1</v>
      </c>
    </row>
    <row r="7594" spans="2:9" ht="12.75">
      <c r="B7594" s="114" t="str">
        <f>INDEX(SUM!D:D,MATCH(SUM!$F$3,SUM!B:B,0),0)</f>
        <v>P085</v>
      </c>
      <c r="E7594" s="116">
        <v>2020</v>
      </c>
      <c r="F7594" s="112" t="s">
        <v>13758</v>
      </c>
      <c r="G7594" s="117" t="s">
        <v>16278</v>
      </c>
      <c r="H7594" s="114" t="s">
        <v>6739</v>
      </c>
      <c r="I7594" s="113">
        <f>'24'!I21</f>
        <v>0</v>
      </c>
    </row>
    <row r="7595" spans="2:9" ht="12.75">
      <c r="B7595" s="114" t="str">
        <f>INDEX(SUM!D:D,MATCH(SUM!$F$3,SUM!B:B,0),0)</f>
        <v>P085</v>
      </c>
      <c r="E7595" s="116">
        <v>2020</v>
      </c>
      <c r="F7595" s="112" t="s">
        <v>13759</v>
      </c>
      <c r="G7595" s="117" t="s">
        <v>16279</v>
      </c>
      <c r="H7595" s="114" t="s">
        <v>6739</v>
      </c>
      <c r="I7595" s="113">
        <f>'24'!I22</f>
        <v>14</v>
      </c>
    </row>
    <row r="7596" spans="2:9" ht="12.75">
      <c r="B7596" s="114" t="str">
        <f>INDEX(SUM!D:D,MATCH(SUM!$F$3,SUM!B:B,0),0)</f>
        <v>P085</v>
      </c>
      <c r="E7596" s="116">
        <v>2020</v>
      </c>
      <c r="F7596" s="112" t="s">
        <v>13760</v>
      </c>
      <c r="G7596" s="117" t="s">
        <v>16280</v>
      </c>
      <c r="H7596" s="114" t="s">
        <v>6739</v>
      </c>
      <c r="I7596" s="113">
        <f>'24'!I23</f>
        <v>0</v>
      </c>
    </row>
    <row r="7597" spans="2:9" ht="12.75">
      <c r="B7597" s="114" t="str">
        <f>INDEX(SUM!D:D,MATCH(SUM!$F$3,SUM!B:B,0),0)</f>
        <v>P085</v>
      </c>
      <c r="E7597" s="116">
        <v>2020</v>
      </c>
      <c r="F7597" s="112" t="s">
        <v>13761</v>
      </c>
      <c r="G7597" s="117" t="s">
        <v>16281</v>
      </c>
      <c r="H7597" s="114" t="s">
        <v>6739</v>
      </c>
      <c r="I7597" s="113">
        <f>'24'!I24</f>
        <v>0</v>
      </c>
    </row>
    <row r="7598" spans="2:9" ht="12.75">
      <c r="B7598" s="114" t="str">
        <f>INDEX(SUM!D:D,MATCH(SUM!$F$3,SUM!B:B,0),0)</f>
        <v>P085</v>
      </c>
      <c r="E7598" s="116">
        <v>2020</v>
      </c>
      <c r="F7598" s="112" t="s">
        <v>13762</v>
      </c>
      <c r="G7598" s="117" t="s">
        <v>16282</v>
      </c>
      <c r="H7598" s="114" t="s">
        <v>6739</v>
      </c>
      <c r="I7598" s="113">
        <f>'24'!I25</f>
        <v>0</v>
      </c>
    </row>
    <row r="7599" spans="2:9" ht="12.75">
      <c r="B7599" s="114" t="str">
        <f>INDEX(SUM!D:D,MATCH(SUM!$F$3,SUM!B:B,0),0)</f>
        <v>P085</v>
      </c>
      <c r="E7599" s="116">
        <v>2020</v>
      </c>
      <c r="F7599" s="112" t="s">
        <v>13763</v>
      </c>
      <c r="G7599" s="117" t="s">
        <v>16283</v>
      </c>
      <c r="H7599" s="114" t="s">
        <v>6739</v>
      </c>
      <c r="I7599" s="113">
        <f>'24'!I26</f>
        <v>0</v>
      </c>
    </row>
    <row r="7600" spans="2:9" ht="12.75">
      <c r="B7600" s="114" t="str">
        <f>INDEX(SUM!D:D,MATCH(SUM!$F$3,SUM!B:B,0),0)</f>
        <v>P085</v>
      </c>
      <c r="E7600" s="116">
        <v>2020</v>
      </c>
      <c r="F7600" s="112" t="s">
        <v>13764</v>
      </c>
      <c r="G7600" s="117" t="s">
        <v>16284</v>
      </c>
      <c r="H7600" s="114" t="s">
        <v>6739</v>
      </c>
      <c r="I7600" s="113">
        <f>'24'!I27</f>
        <v>0</v>
      </c>
    </row>
    <row r="7601" spans="2:9" ht="12.75">
      <c r="B7601" s="114" t="str">
        <f>INDEX(SUM!D:D,MATCH(SUM!$F$3,SUM!B:B,0),0)</f>
        <v>P085</v>
      </c>
      <c r="E7601" s="116">
        <v>2020</v>
      </c>
      <c r="F7601" s="112" t="s">
        <v>13765</v>
      </c>
      <c r="G7601" s="117" t="s">
        <v>16285</v>
      </c>
      <c r="H7601" s="114" t="s">
        <v>6739</v>
      </c>
      <c r="I7601" s="113">
        <f>'24'!I28</f>
        <v>0</v>
      </c>
    </row>
    <row r="7602" spans="2:9" ht="12.75">
      <c r="B7602" s="114" t="str">
        <f>INDEX(SUM!D:D,MATCH(SUM!$F$3,SUM!B:B,0),0)</f>
        <v>P085</v>
      </c>
      <c r="E7602" s="116">
        <v>2020</v>
      </c>
      <c r="F7602" s="112" t="s">
        <v>13766</v>
      </c>
      <c r="G7602" s="117" t="s">
        <v>16286</v>
      </c>
      <c r="H7602" s="114" t="s">
        <v>6739</v>
      </c>
      <c r="I7602" s="113">
        <f>'24'!I29</f>
        <v>0</v>
      </c>
    </row>
    <row r="7603" spans="2:9" ht="12.75">
      <c r="B7603" s="114" t="str">
        <f>INDEX(SUM!D:D,MATCH(SUM!$F$3,SUM!B:B,0),0)</f>
        <v>P085</v>
      </c>
      <c r="E7603" s="116">
        <v>2020</v>
      </c>
      <c r="F7603" s="112" t="s">
        <v>13767</v>
      </c>
      <c r="G7603" s="117" t="s">
        <v>16287</v>
      </c>
      <c r="H7603" s="114" t="s">
        <v>6739</v>
      </c>
      <c r="I7603" s="113">
        <f>'24'!I30</f>
        <v>0</v>
      </c>
    </row>
    <row r="7604" spans="2:9" ht="12.75">
      <c r="B7604" s="114" t="str">
        <f>INDEX(SUM!D:D,MATCH(SUM!$F$3,SUM!B:B,0),0)</f>
        <v>P085</v>
      </c>
      <c r="E7604" s="116">
        <v>2020</v>
      </c>
      <c r="F7604" s="112" t="s">
        <v>13768</v>
      </c>
      <c r="G7604" s="117" t="s">
        <v>16288</v>
      </c>
      <c r="H7604" s="114" t="s">
        <v>6739</v>
      </c>
      <c r="I7604" s="113">
        <f>'24'!I31</f>
        <v>0</v>
      </c>
    </row>
    <row r="7605" spans="2:9" ht="12.75">
      <c r="B7605" s="114" t="str">
        <f>INDEX(SUM!D:D,MATCH(SUM!$F$3,SUM!B:B,0),0)</f>
        <v>P085</v>
      </c>
      <c r="E7605" s="116">
        <v>2020</v>
      </c>
      <c r="F7605" s="112" t="s">
        <v>13769</v>
      </c>
      <c r="G7605" s="117" t="s">
        <v>16289</v>
      </c>
      <c r="H7605" s="114" t="s">
        <v>6739</v>
      </c>
      <c r="I7605" s="113">
        <f>'24'!I32</f>
        <v>0</v>
      </c>
    </row>
    <row r="7606" spans="2:9" ht="12.75">
      <c r="B7606" s="114" t="str">
        <f>INDEX(SUM!D:D,MATCH(SUM!$F$3,SUM!B:B,0),0)</f>
        <v>P085</v>
      </c>
      <c r="E7606" s="116">
        <v>2020</v>
      </c>
      <c r="F7606" s="112" t="s">
        <v>13770</v>
      </c>
      <c r="G7606" s="117" t="s">
        <v>16290</v>
      </c>
      <c r="H7606" s="114" t="s">
        <v>6739</v>
      </c>
      <c r="I7606" s="113">
        <f>'24'!I33</f>
        <v>0</v>
      </c>
    </row>
    <row r="7607" spans="2:9" ht="12.75">
      <c r="B7607" s="114" t="str">
        <f>INDEX(SUM!D:D,MATCH(SUM!$F$3,SUM!B:B,0),0)</f>
        <v>P085</v>
      </c>
      <c r="E7607" s="116">
        <v>2020</v>
      </c>
      <c r="F7607" s="112" t="s">
        <v>13771</v>
      </c>
      <c r="G7607" s="117" t="s">
        <v>16291</v>
      </c>
      <c r="H7607" s="114" t="s">
        <v>6739</v>
      </c>
      <c r="I7607" s="113">
        <f>'24'!I34</f>
        <v>0</v>
      </c>
    </row>
    <row r="7608" spans="2:9" ht="12.75">
      <c r="B7608" s="114" t="str">
        <f>INDEX(SUM!D:D,MATCH(SUM!$F$3,SUM!B:B,0),0)</f>
        <v>P085</v>
      </c>
      <c r="E7608" s="116">
        <v>2020</v>
      </c>
      <c r="F7608" s="112" t="s">
        <v>13772</v>
      </c>
      <c r="G7608" s="117" t="s">
        <v>16292</v>
      </c>
      <c r="H7608" s="114" t="s">
        <v>6739</v>
      </c>
      <c r="I7608" s="113">
        <f>'24'!I35</f>
        <v>0</v>
      </c>
    </row>
    <row r="7609" spans="2:9" ht="12.75">
      <c r="B7609" s="114" t="str">
        <f>INDEX(SUM!D:D,MATCH(SUM!$F$3,SUM!B:B,0),0)</f>
        <v>P085</v>
      </c>
      <c r="E7609" s="116">
        <v>2020</v>
      </c>
      <c r="F7609" s="112" t="s">
        <v>13773</v>
      </c>
      <c r="G7609" s="117" t="s">
        <v>16293</v>
      </c>
      <c r="H7609" s="114" t="s">
        <v>6739</v>
      </c>
      <c r="I7609" s="113">
        <f>'24'!I36</f>
        <v>0</v>
      </c>
    </row>
    <row r="7610" spans="2:9" ht="12.75">
      <c r="B7610" s="114" t="str">
        <f>INDEX(SUM!D:D,MATCH(SUM!$F$3,SUM!B:B,0),0)</f>
        <v>P085</v>
      </c>
      <c r="E7610" s="116">
        <v>2020</v>
      </c>
      <c r="F7610" s="112" t="s">
        <v>13774</v>
      </c>
      <c r="G7610" s="117" t="s">
        <v>16294</v>
      </c>
      <c r="H7610" s="114" t="s">
        <v>6739</v>
      </c>
      <c r="I7610" s="113">
        <f>'24'!I37</f>
        <v>0</v>
      </c>
    </row>
    <row r="7611" spans="2:9" ht="12.75">
      <c r="B7611" s="114" t="str">
        <f>INDEX(SUM!D:D,MATCH(SUM!$F$3,SUM!B:B,0),0)</f>
        <v>P085</v>
      </c>
      <c r="E7611" s="116">
        <v>2020</v>
      </c>
      <c r="F7611" s="112" t="s">
        <v>13775</v>
      </c>
      <c r="G7611" s="117" t="s">
        <v>16295</v>
      </c>
      <c r="H7611" s="114" t="s">
        <v>6739</v>
      </c>
      <c r="I7611" s="113">
        <f>'24'!I38</f>
        <v>0</v>
      </c>
    </row>
    <row r="7612" spans="2:9" ht="12.75">
      <c r="B7612" s="114" t="str">
        <f>INDEX(SUM!D:D,MATCH(SUM!$F$3,SUM!B:B,0),0)</f>
        <v>P085</v>
      </c>
      <c r="E7612" s="116">
        <v>2020</v>
      </c>
      <c r="F7612" s="112" t="s">
        <v>13776</v>
      </c>
      <c r="G7612" s="117" t="s">
        <v>16296</v>
      </c>
      <c r="H7612" s="114" t="s">
        <v>6739</v>
      </c>
      <c r="I7612" s="113">
        <f>'24'!I39</f>
        <v>0</v>
      </c>
    </row>
    <row r="7613" spans="2:9" ht="12.75">
      <c r="B7613" s="114" t="str">
        <f>INDEX(SUM!D:D,MATCH(SUM!$F$3,SUM!B:B,0),0)</f>
        <v>P085</v>
      </c>
      <c r="E7613" s="116">
        <v>2020</v>
      </c>
      <c r="F7613" s="112" t="s">
        <v>13777</v>
      </c>
      <c r="G7613" s="117" t="s">
        <v>16297</v>
      </c>
      <c r="H7613" s="114" t="s">
        <v>6739</v>
      </c>
      <c r="I7613" s="113">
        <f>'24'!I40</f>
        <v>0</v>
      </c>
    </row>
    <row r="7614" spans="2:9" ht="12.75">
      <c r="B7614" s="114" t="str">
        <f>INDEX(SUM!D:D,MATCH(SUM!$F$3,SUM!B:B,0),0)</f>
        <v>P085</v>
      </c>
      <c r="E7614" s="116">
        <v>2020</v>
      </c>
      <c r="F7614" s="112" t="s">
        <v>13778</v>
      </c>
      <c r="G7614" s="117" t="s">
        <v>16298</v>
      </c>
      <c r="H7614" s="114" t="s">
        <v>6739</v>
      </c>
      <c r="I7614" s="113">
        <f>'24'!I41</f>
        <v>0</v>
      </c>
    </row>
    <row r="7615" spans="2:9" ht="12.75">
      <c r="B7615" s="114" t="str">
        <f>INDEX(SUM!D:D,MATCH(SUM!$F$3,SUM!B:B,0),0)</f>
        <v>P085</v>
      </c>
      <c r="E7615" s="116">
        <v>2020</v>
      </c>
      <c r="F7615" s="112" t="s">
        <v>13779</v>
      </c>
      <c r="G7615" s="117" t="s">
        <v>16299</v>
      </c>
      <c r="H7615" s="114" t="s">
        <v>6739</v>
      </c>
      <c r="I7615" s="113">
        <f>'24'!I42</f>
        <v>0</v>
      </c>
    </row>
    <row r="7616" spans="2:9" ht="12.75">
      <c r="B7616" s="114" t="str">
        <f>INDEX(SUM!D:D,MATCH(SUM!$F$3,SUM!B:B,0),0)</f>
        <v>P085</v>
      </c>
      <c r="E7616" s="116">
        <v>2020</v>
      </c>
      <c r="F7616" s="112" t="s">
        <v>13780</v>
      </c>
      <c r="G7616" s="117" t="s">
        <v>16300</v>
      </c>
      <c r="H7616" s="114" t="s">
        <v>6739</v>
      </c>
      <c r="I7616" s="113">
        <f>'24'!I43</f>
        <v>0</v>
      </c>
    </row>
    <row r="7617" spans="2:9" ht="12.75">
      <c r="B7617" s="114" t="str">
        <f>INDEX(SUM!D:D,MATCH(SUM!$F$3,SUM!B:B,0),0)</f>
        <v>P085</v>
      </c>
      <c r="E7617" s="116">
        <v>2020</v>
      </c>
      <c r="F7617" s="112" t="s">
        <v>13781</v>
      </c>
      <c r="G7617" s="117" t="s">
        <v>16301</v>
      </c>
      <c r="H7617" s="114" t="s">
        <v>6739</v>
      </c>
      <c r="I7617" s="113">
        <f>'24'!I44</f>
        <v>0</v>
      </c>
    </row>
    <row r="7618" spans="2:9" ht="12.75">
      <c r="B7618" s="114" t="str">
        <f>INDEX(SUM!D:D,MATCH(SUM!$F$3,SUM!B:B,0),0)</f>
        <v>P085</v>
      </c>
      <c r="E7618" s="116">
        <v>2020</v>
      </c>
      <c r="F7618" s="112" t="s">
        <v>13782</v>
      </c>
      <c r="G7618" s="117" t="s">
        <v>16302</v>
      </c>
      <c r="H7618" s="114" t="s">
        <v>6739</v>
      </c>
      <c r="I7618" s="113">
        <f>'24'!I45</f>
        <v>0</v>
      </c>
    </row>
    <row r="7619" spans="2:9" ht="12.75">
      <c r="B7619" s="114" t="str">
        <f>INDEX(SUM!D:D,MATCH(SUM!$F$3,SUM!B:B,0),0)</f>
        <v>P085</v>
      </c>
      <c r="E7619" s="116">
        <v>2020</v>
      </c>
      <c r="F7619" s="112" t="s">
        <v>13783</v>
      </c>
      <c r="G7619" s="117" t="s">
        <v>16303</v>
      </c>
      <c r="H7619" s="114" t="s">
        <v>6739</v>
      </c>
      <c r="I7619" s="113">
        <f>'24'!I46</f>
        <v>0</v>
      </c>
    </row>
    <row r="7620" spans="2:9" ht="12.75">
      <c r="B7620" s="114" t="str">
        <f>INDEX(SUM!D:D,MATCH(SUM!$F$3,SUM!B:B,0),0)</f>
        <v>P085</v>
      </c>
      <c r="E7620" s="116">
        <v>2020</v>
      </c>
      <c r="F7620" s="112" t="s">
        <v>13784</v>
      </c>
      <c r="G7620" s="117" t="s">
        <v>16304</v>
      </c>
      <c r="H7620" s="114" t="s">
        <v>6739</v>
      </c>
      <c r="I7620" s="113">
        <f>'24'!I47</f>
        <v>0</v>
      </c>
    </row>
    <row r="7621" spans="2:9" ht="12.75">
      <c r="B7621" s="114" t="str">
        <f>INDEX(SUM!D:D,MATCH(SUM!$F$3,SUM!B:B,0),0)</f>
        <v>P085</v>
      </c>
      <c r="E7621" s="116">
        <v>2020</v>
      </c>
      <c r="F7621" s="112" t="s">
        <v>13785</v>
      </c>
      <c r="G7621" s="117" t="s">
        <v>16305</v>
      </c>
      <c r="H7621" s="114" t="s">
        <v>6739</v>
      </c>
      <c r="I7621" s="113">
        <f>'24'!I48</f>
        <v>0</v>
      </c>
    </row>
    <row r="7622" spans="2:9" ht="12.75">
      <c r="B7622" s="114" t="str">
        <f>INDEX(SUM!D:D,MATCH(SUM!$F$3,SUM!B:B,0),0)</f>
        <v>P085</v>
      </c>
      <c r="E7622" s="116">
        <v>2020</v>
      </c>
      <c r="F7622" s="112" t="s">
        <v>13786</v>
      </c>
      <c r="G7622" s="117" t="s">
        <v>16306</v>
      </c>
      <c r="H7622" s="114" t="s">
        <v>6739</v>
      </c>
      <c r="I7622" s="113">
        <f>'24'!I49</f>
        <v>0</v>
      </c>
    </row>
    <row r="7623" spans="2:9" ht="12.75">
      <c r="B7623" s="114" t="str">
        <f>INDEX(SUM!D:D,MATCH(SUM!$F$3,SUM!B:B,0),0)</f>
        <v>P085</v>
      </c>
      <c r="E7623" s="116">
        <v>2020</v>
      </c>
      <c r="F7623" s="112" t="s">
        <v>13787</v>
      </c>
      <c r="G7623" s="117" t="s">
        <v>16307</v>
      </c>
      <c r="H7623" s="114" t="s">
        <v>6739</v>
      </c>
      <c r="I7623" s="113">
        <f>'24'!I50</f>
        <v>0</v>
      </c>
    </row>
    <row r="7624" spans="2:9" ht="12.75">
      <c r="B7624" s="114" t="str">
        <f>INDEX(SUM!D:D,MATCH(SUM!$F$3,SUM!B:B,0),0)</f>
        <v>P085</v>
      </c>
      <c r="E7624" s="116">
        <v>2020</v>
      </c>
      <c r="F7624" s="112" t="s">
        <v>13788</v>
      </c>
      <c r="G7624" s="117" t="s">
        <v>16308</v>
      </c>
      <c r="H7624" s="114" t="s">
        <v>6739</v>
      </c>
      <c r="I7624" s="113">
        <f>'24'!I51</f>
        <v>0</v>
      </c>
    </row>
    <row r="7625" spans="2:9" ht="12.75">
      <c r="B7625" s="114" t="str">
        <f>INDEX(SUM!D:D,MATCH(SUM!$F$3,SUM!B:B,0),0)</f>
        <v>P085</v>
      </c>
      <c r="E7625" s="116">
        <v>2020</v>
      </c>
      <c r="F7625" s="112" t="s">
        <v>13789</v>
      </c>
      <c r="G7625" s="117" t="s">
        <v>16309</v>
      </c>
      <c r="H7625" s="114" t="s">
        <v>6739</v>
      </c>
      <c r="I7625" s="113">
        <f>'24'!I52</f>
        <v>0</v>
      </c>
    </row>
    <row r="7626" spans="2:9" ht="12.75">
      <c r="B7626" s="114" t="str">
        <f>INDEX(SUM!D:D,MATCH(SUM!$F$3,SUM!B:B,0),0)</f>
        <v>P085</v>
      </c>
      <c r="E7626" s="116">
        <v>2020</v>
      </c>
      <c r="F7626" s="112" t="s">
        <v>13790</v>
      </c>
      <c r="G7626" s="117" t="s">
        <v>16310</v>
      </c>
      <c r="H7626" s="114" t="s">
        <v>6739</v>
      </c>
      <c r="I7626" s="113">
        <f>'24'!I53</f>
        <v>0</v>
      </c>
    </row>
    <row r="7627" spans="2:9" ht="12.75">
      <c r="B7627" s="114" t="str">
        <f>INDEX(SUM!D:D,MATCH(SUM!$F$3,SUM!B:B,0),0)</f>
        <v>P085</v>
      </c>
      <c r="E7627" s="116">
        <v>2020</v>
      </c>
      <c r="F7627" s="112" t="s">
        <v>13791</v>
      </c>
      <c r="G7627" s="117" t="s">
        <v>16311</v>
      </c>
      <c r="H7627" s="114" t="s">
        <v>6739</v>
      </c>
      <c r="I7627" s="113">
        <f>'24'!I54</f>
        <v>0</v>
      </c>
    </row>
    <row r="7628" spans="2:9" ht="12.75">
      <c r="B7628" s="114" t="str">
        <f>INDEX(SUM!D:D,MATCH(SUM!$F$3,SUM!B:B,0),0)</f>
        <v>P085</v>
      </c>
      <c r="E7628" s="116">
        <v>2020</v>
      </c>
      <c r="F7628" s="112" t="s">
        <v>13792</v>
      </c>
      <c r="G7628" s="117" t="s">
        <v>16312</v>
      </c>
      <c r="H7628" s="114" t="s">
        <v>6739</v>
      </c>
      <c r="I7628" s="113">
        <f>'24'!I55</f>
        <v>0</v>
      </c>
    </row>
    <row r="7629" spans="2:9" ht="12.75">
      <c r="B7629" s="114" t="str">
        <f>INDEX(SUM!D:D,MATCH(SUM!$F$3,SUM!B:B,0),0)</f>
        <v>P085</v>
      </c>
      <c r="E7629" s="116">
        <v>2020</v>
      </c>
      <c r="F7629" s="112" t="s">
        <v>13793</v>
      </c>
      <c r="G7629" s="117" t="s">
        <v>16313</v>
      </c>
      <c r="H7629" s="114" t="s">
        <v>6739</v>
      </c>
      <c r="I7629" s="113">
        <f>'24'!I56</f>
        <v>0</v>
      </c>
    </row>
    <row r="7630" spans="2:9" ht="12.75">
      <c r="B7630" s="114" t="str">
        <f>INDEX(SUM!D:D,MATCH(SUM!$F$3,SUM!B:B,0),0)</f>
        <v>P085</v>
      </c>
      <c r="E7630" s="116">
        <v>2020</v>
      </c>
      <c r="F7630" s="112" t="s">
        <v>13794</v>
      </c>
      <c r="G7630" s="117" t="s">
        <v>16314</v>
      </c>
      <c r="H7630" s="114" t="s">
        <v>6739</v>
      </c>
      <c r="I7630" s="113">
        <f>'24'!I57</f>
        <v>0</v>
      </c>
    </row>
    <row r="7631" spans="2:9" ht="12.75">
      <c r="B7631" s="114" t="str">
        <f>INDEX(SUM!D:D,MATCH(SUM!$F$3,SUM!B:B,0),0)</f>
        <v>P085</v>
      </c>
      <c r="E7631" s="116">
        <v>2020</v>
      </c>
      <c r="F7631" s="112" t="s">
        <v>13795</v>
      </c>
      <c r="G7631" s="117" t="s">
        <v>16315</v>
      </c>
      <c r="H7631" s="114" t="s">
        <v>6739</v>
      </c>
      <c r="I7631" s="113">
        <f>'24'!I58</f>
        <v>0</v>
      </c>
    </row>
    <row r="7632" spans="2:9" ht="12.75">
      <c r="B7632" s="114" t="str">
        <f>INDEX(SUM!D:D,MATCH(SUM!$F$3,SUM!B:B,0),0)</f>
        <v>P085</v>
      </c>
      <c r="E7632" s="116">
        <v>2020</v>
      </c>
      <c r="F7632" s="112" t="s">
        <v>13796</v>
      </c>
      <c r="G7632" s="117" t="s">
        <v>16316</v>
      </c>
      <c r="H7632" s="114" t="s">
        <v>6739</v>
      </c>
      <c r="I7632" s="113">
        <f>'24'!I59</f>
        <v>0</v>
      </c>
    </row>
    <row r="7633" spans="2:9" ht="12.75">
      <c r="B7633" s="114" t="str">
        <f>INDEX(SUM!D:D,MATCH(SUM!$F$3,SUM!B:B,0),0)</f>
        <v>P085</v>
      </c>
      <c r="E7633" s="116">
        <v>2020</v>
      </c>
      <c r="F7633" s="112" t="s">
        <v>13797</v>
      </c>
      <c r="G7633" s="117" t="s">
        <v>16317</v>
      </c>
      <c r="H7633" s="114" t="s">
        <v>6739</v>
      </c>
      <c r="I7633" s="113">
        <f>'24'!I60</f>
        <v>0</v>
      </c>
    </row>
    <row r="7634" spans="2:9" ht="12.75">
      <c r="B7634" s="114" t="str">
        <f>INDEX(SUM!D:D,MATCH(SUM!$F$3,SUM!B:B,0),0)</f>
        <v>P085</v>
      </c>
      <c r="E7634" s="116">
        <v>2020</v>
      </c>
      <c r="F7634" s="112" t="s">
        <v>13798</v>
      </c>
      <c r="G7634" s="117" t="s">
        <v>16318</v>
      </c>
      <c r="H7634" s="114" t="s">
        <v>6739</v>
      </c>
      <c r="I7634" s="113">
        <f>'24'!I61</f>
        <v>0</v>
      </c>
    </row>
    <row r="7635" spans="2:9" ht="12.75">
      <c r="B7635" s="114" t="str">
        <f>INDEX(SUM!D:D,MATCH(SUM!$F$3,SUM!B:B,0),0)</f>
        <v>P085</v>
      </c>
      <c r="E7635" s="116">
        <v>2020</v>
      </c>
      <c r="F7635" s="112" t="s">
        <v>13799</v>
      </c>
      <c r="G7635" s="117" t="s">
        <v>16319</v>
      </c>
      <c r="H7635" s="114" t="s">
        <v>6739</v>
      </c>
      <c r="I7635" s="113">
        <f>'24'!I62</f>
        <v>0</v>
      </c>
    </row>
    <row r="7636" spans="2:9" ht="12.75">
      <c r="B7636" s="114" t="str">
        <f>INDEX(SUM!D:D,MATCH(SUM!$F$3,SUM!B:B,0),0)</f>
        <v>P085</v>
      </c>
      <c r="E7636" s="116">
        <v>2020</v>
      </c>
      <c r="F7636" s="112" t="s">
        <v>13800</v>
      </c>
      <c r="G7636" s="117" t="s">
        <v>16320</v>
      </c>
      <c r="H7636" s="114" t="s">
        <v>6739</v>
      </c>
      <c r="I7636" s="113">
        <f>'24'!I63</f>
        <v>0</v>
      </c>
    </row>
    <row r="7637" spans="2:9" ht="12.75">
      <c r="B7637" s="114" t="str">
        <f>INDEX(SUM!D:D,MATCH(SUM!$F$3,SUM!B:B,0),0)</f>
        <v>P085</v>
      </c>
      <c r="E7637" s="116">
        <v>2020</v>
      </c>
      <c r="F7637" s="112" t="s">
        <v>13801</v>
      </c>
      <c r="G7637" s="117" t="s">
        <v>16321</v>
      </c>
      <c r="H7637" s="114" t="s">
        <v>6739</v>
      </c>
      <c r="I7637" s="113">
        <f>'24'!I64</f>
        <v>0</v>
      </c>
    </row>
    <row r="7638" spans="2:9" ht="12.75">
      <c r="B7638" s="114" t="str">
        <f>INDEX(SUM!D:D,MATCH(SUM!$F$3,SUM!B:B,0),0)</f>
        <v>P085</v>
      </c>
      <c r="E7638" s="116">
        <v>2020</v>
      </c>
      <c r="F7638" s="112" t="s">
        <v>13802</v>
      </c>
      <c r="G7638" s="117" t="s">
        <v>16322</v>
      </c>
      <c r="H7638" s="114" t="s">
        <v>6739</v>
      </c>
      <c r="I7638" s="113">
        <f>'24'!I65</f>
        <v>0</v>
      </c>
    </row>
    <row r="7639" spans="2:9" ht="12.75">
      <c r="B7639" s="114" t="str">
        <f>INDEX(SUM!D:D,MATCH(SUM!$F$3,SUM!B:B,0),0)</f>
        <v>P085</v>
      </c>
      <c r="E7639" s="116">
        <v>2020</v>
      </c>
      <c r="F7639" s="112" t="s">
        <v>13803</v>
      </c>
      <c r="G7639" s="117" t="s">
        <v>16323</v>
      </c>
      <c r="H7639" s="114" t="s">
        <v>6739</v>
      </c>
      <c r="I7639" s="113">
        <f>'24'!I66</f>
        <v>0</v>
      </c>
    </row>
    <row r="7640" spans="2:9" ht="12.75">
      <c r="B7640" s="114" t="str">
        <f>INDEX(SUM!D:D,MATCH(SUM!$F$3,SUM!B:B,0),0)</f>
        <v>P085</v>
      </c>
      <c r="E7640" s="116">
        <v>2020</v>
      </c>
      <c r="F7640" s="112" t="s">
        <v>13804</v>
      </c>
      <c r="G7640" s="117" t="s">
        <v>16324</v>
      </c>
      <c r="H7640" s="114" t="s">
        <v>6739</v>
      </c>
      <c r="I7640" s="113">
        <f>'24'!I67</f>
        <v>0</v>
      </c>
    </row>
    <row r="7641" spans="2:9" ht="12.75">
      <c r="B7641" s="114" t="str">
        <f>INDEX(SUM!D:D,MATCH(SUM!$F$3,SUM!B:B,0),0)</f>
        <v>P085</v>
      </c>
      <c r="E7641" s="116">
        <v>2020</v>
      </c>
      <c r="F7641" s="112" t="s">
        <v>13805</v>
      </c>
      <c r="G7641" s="117" t="s">
        <v>16325</v>
      </c>
      <c r="H7641" s="114" t="s">
        <v>6739</v>
      </c>
      <c r="I7641" s="113">
        <f>'24'!I68</f>
        <v>0</v>
      </c>
    </row>
    <row r="7642" spans="2:9" ht="12.75">
      <c r="B7642" s="114" t="str">
        <f>INDEX(SUM!D:D,MATCH(SUM!$F$3,SUM!B:B,0),0)</f>
        <v>P085</v>
      </c>
      <c r="E7642" s="116">
        <v>2020</v>
      </c>
      <c r="F7642" s="112" t="s">
        <v>13806</v>
      </c>
      <c r="G7642" s="117" t="s">
        <v>16326</v>
      </c>
      <c r="H7642" s="114" t="s">
        <v>6739</v>
      </c>
      <c r="I7642" s="113">
        <f>'24'!I69</f>
        <v>0</v>
      </c>
    </row>
    <row r="7643" spans="2:9" ht="12.75">
      <c r="B7643" s="114" t="str">
        <f>INDEX(SUM!D:D,MATCH(SUM!$F$3,SUM!B:B,0),0)</f>
        <v>P085</v>
      </c>
      <c r="E7643" s="116">
        <v>2020</v>
      </c>
      <c r="F7643" s="112" t="s">
        <v>13807</v>
      </c>
      <c r="G7643" s="117" t="s">
        <v>16327</v>
      </c>
      <c r="H7643" s="114" t="s">
        <v>6739</v>
      </c>
      <c r="I7643" s="113">
        <f>'24'!I70</f>
        <v>0</v>
      </c>
    </row>
    <row r="7644" spans="2:9" ht="12.75">
      <c r="B7644" s="114" t="str">
        <f>INDEX(SUM!D:D,MATCH(SUM!$F$3,SUM!B:B,0),0)</f>
        <v>P085</v>
      </c>
      <c r="E7644" s="116">
        <v>2020</v>
      </c>
      <c r="F7644" s="112" t="s">
        <v>13808</v>
      </c>
      <c r="G7644" s="117" t="s">
        <v>16328</v>
      </c>
      <c r="H7644" s="114" t="s">
        <v>6739</v>
      </c>
      <c r="I7644" s="113">
        <f>'24'!I71</f>
        <v>0</v>
      </c>
    </row>
    <row r="7645" spans="2:9" ht="12.75">
      <c r="B7645" s="114" t="str">
        <f>INDEX(SUM!D:D,MATCH(SUM!$F$3,SUM!B:B,0),0)</f>
        <v>P085</v>
      </c>
      <c r="E7645" s="116">
        <v>2020</v>
      </c>
      <c r="F7645" s="112" t="s">
        <v>13809</v>
      </c>
      <c r="G7645" s="117" t="s">
        <v>16329</v>
      </c>
      <c r="H7645" s="114" t="s">
        <v>6739</v>
      </c>
      <c r="I7645" s="113">
        <f>'24'!I72</f>
        <v>0</v>
      </c>
    </row>
    <row r="7646" spans="2:9" ht="12.75">
      <c r="B7646" s="114" t="str">
        <f>INDEX(SUM!D:D,MATCH(SUM!$F$3,SUM!B:B,0),0)</f>
        <v>P085</v>
      </c>
      <c r="E7646" s="116">
        <v>2020</v>
      </c>
      <c r="F7646" s="112" t="s">
        <v>13810</v>
      </c>
      <c r="G7646" s="117" t="s">
        <v>16330</v>
      </c>
      <c r="H7646" s="114" t="s">
        <v>6739</v>
      </c>
      <c r="I7646" s="113">
        <f>'24'!I73</f>
        <v>0</v>
      </c>
    </row>
    <row r="7647" spans="2:9" ht="12.75">
      <c r="B7647" s="114" t="str">
        <f>INDEX(SUM!D:D,MATCH(SUM!$F$3,SUM!B:B,0),0)</f>
        <v>P085</v>
      </c>
      <c r="E7647" s="116">
        <v>2020</v>
      </c>
      <c r="F7647" s="112" t="s">
        <v>13811</v>
      </c>
      <c r="G7647" s="117" t="s">
        <v>16331</v>
      </c>
      <c r="H7647" s="114" t="s">
        <v>6739</v>
      </c>
      <c r="I7647" s="113">
        <f>'24'!I74</f>
        <v>0</v>
      </c>
    </row>
    <row r="7648" spans="2:9" ht="12.75">
      <c r="B7648" s="114" t="str">
        <f>INDEX(SUM!D:D,MATCH(SUM!$F$3,SUM!B:B,0),0)</f>
        <v>P085</v>
      </c>
      <c r="E7648" s="116">
        <v>2020</v>
      </c>
      <c r="F7648" s="112" t="s">
        <v>13812</v>
      </c>
      <c r="G7648" s="117" t="s">
        <v>16332</v>
      </c>
      <c r="H7648" s="114" t="s">
        <v>6739</v>
      </c>
      <c r="I7648" s="113">
        <f>'24'!I75</f>
        <v>0</v>
      </c>
    </row>
    <row r="7649" spans="2:9" ht="12.75">
      <c r="B7649" s="114" t="str">
        <f>INDEX(SUM!D:D,MATCH(SUM!$F$3,SUM!B:B,0),0)</f>
        <v>P085</v>
      </c>
      <c r="E7649" s="116">
        <v>2020</v>
      </c>
      <c r="F7649" s="112" t="s">
        <v>13813</v>
      </c>
      <c r="G7649" s="117" t="s">
        <v>16333</v>
      </c>
      <c r="H7649" s="114" t="s">
        <v>6739</v>
      </c>
      <c r="I7649" s="113">
        <f>'24'!I76</f>
        <v>0</v>
      </c>
    </row>
    <row r="7650" spans="2:9" ht="12.75">
      <c r="B7650" s="114" t="str">
        <f>INDEX(SUM!D:D,MATCH(SUM!$F$3,SUM!B:B,0),0)</f>
        <v>P085</v>
      </c>
      <c r="E7650" s="116">
        <v>2020</v>
      </c>
      <c r="F7650" s="112" t="s">
        <v>13814</v>
      </c>
      <c r="G7650" s="117" t="s">
        <v>16334</v>
      </c>
      <c r="H7650" s="114" t="s">
        <v>6739</v>
      </c>
      <c r="I7650" s="113">
        <f>'24'!I77</f>
        <v>0</v>
      </c>
    </row>
    <row r="7651" spans="2:9" ht="12.75">
      <c r="B7651" s="114" t="str">
        <f>INDEX(SUM!D:D,MATCH(SUM!$F$3,SUM!B:B,0),0)</f>
        <v>P085</v>
      </c>
      <c r="E7651" s="116">
        <v>2020</v>
      </c>
      <c r="F7651" s="112" t="s">
        <v>13815</v>
      </c>
      <c r="G7651" s="117" t="s">
        <v>16335</v>
      </c>
      <c r="H7651" s="114" t="s">
        <v>6739</v>
      </c>
      <c r="I7651" s="113">
        <f>'24'!I78</f>
        <v>0</v>
      </c>
    </row>
    <row r="7652" spans="2:9" ht="12.75">
      <c r="B7652" s="114" t="str">
        <f>INDEX(SUM!D:D,MATCH(SUM!$F$3,SUM!B:B,0),0)</f>
        <v>P085</v>
      </c>
      <c r="E7652" s="116">
        <v>2020</v>
      </c>
      <c r="F7652" s="112" t="s">
        <v>13816</v>
      </c>
      <c r="G7652" s="117" t="s">
        <v>16336</v>
      </c>
      <c r="H7652" s="114" t="s">
        <v>6739</v>
      </c>
      <c r="I7652" s="113">
        <f>'24'!I79</f>
        <v>0</v>
      </c>
    </row>
    <row r="7653" spans="2:9" ht="12.75">
      <c r="B7653" s="114" t="str">
        <f>INDEX(SUM!D:D,MATCH(SUM!$F$3,SUM!B:B,0),0)</f>
        <v>P085</v>
      </c>
      <c r="E7653" s="116">
        <v>2020</v>
      </c>
      <c r="F7653" s="112" t="s">
        <v>13817</v>
      </c>
      <c r="G7653" s="117" t="s">
        <v>16337</v>
      </c>
      <c r="H7653" s="114" t="s">
        <v>6739</v>
      </c>
      <c r="I7653" s="113">
        <f>'24'!I80</f>
        <v>0</v>
      </c>
    </row>
    <row r="7654" spans="2:9" ht="12.75">
      <c r="B7654" s="114" t="str">
        <f>INDEX(SUM!D:D,MATCH(SUM!$F$3,SUM!B:B,0),0)</f>
        <v>P085</v>
      </c>
      <c r="E7654" s="116">
        <v>2020</v>
      </c>
      <c r="F7654" s="112" t="s">
        <v>13818</v>
      </c>
      <c r="G7654" s="117" t="s">
        <v>16338</v>
      </c>
      <c r="H7654" s="114" t="s">
        <v>6739</v>
      </c>
      <c r="I7654" s="113">
        <f>'24'!I81</f>
        <v>0</v>
      </c>
    </row>
    <row r="7655" spans="2:9" ht="12.75">
      <c r="B7655" s="114" t="str">
        <f>INDEX(SUM!D:D,MATCH(SUM!$F$3,SUM!B:B,0),0)</f>
        <v>P085</v>
      </c>
      <c r="E7655" s="116">
        <v>2020</v>
      </c>
      <c r="F7655" s="112" t="s">
        <v>13819</v>
      </c>
      <c r="G7655" s="117" t="s">
        <v>16339</v>
      </c>
      <c r="H7655" s="114" t="s">
        <v>6739</v>
      </c>
      <c r="I7655" s="113">
        <f>'24'!I82</f>
        <v>0</v>
      </c>
    </row>
    <row r="7656" spans="2:9" ht="12.75">
      <c r="B7656" s="114" t="str">
        <f>INDEX(SUM!D:D,MATCH(SUM!$F$3,SUM!B:B,0),0)</f>
        <v>P085</v>
      </c>
      <c r="E7656" s="116">
        <v>2020</v>
      </c>
      <c r="F7656" s="112" t="s">
        <v>13820</v>
      </c>
      <c r="G7656" s="117" t="s">
        <v>16340</v>
      </c>
      <c r="H7656" s="114" t="s">
        <v>6739</v>
      </c>
      <c r="I7656" s="113">
        <f>'24'!I83</f>
        <v>0</v>
      </c>
    </row>
    <row r="7657" spans="2:9" ht="12.75">
      <c r="B7657" s="114" t="str">
        <f>INDEX(SUM!D:D,MATCH(SUM!$F$3,SUM!B:B,0),0)</f>
        <v>P085</v>
      </c>
      <c r="E7657" s="116">
        <v>2020</v>
      </c>
      <c r="F7657" s="112" t="s">
        <v>13821</v>
      </c>
      <c r="G7657" s="117" t="s">
        <v>16341</v>
      </c>
      <c r="H7657" s="114" t="s">
        <v>6739</v>
      </c>
      <c r="I7657" s="113">
        <f>'24'!I84</f>
        <v>0</v>
      </c>
    </row>
    <row r="7658" spans="2:9" ht="12.75">
      <c r="B7658" s="114" t="str">
        <f>INDEX(SUM!D:D,MATCH(SUM!$F$3,SUM!B:B,0),0)</f>
        <v>P085</v>
      </c>
      <c r="E7658" s="116">
        <v>2020</v>
      </c>
      <c r="F7658" s="112" t="s">
        <v>13822</v>
      </c>
      <c r="G7658" s="117" t="s">
        <v>16342</v>
      </c>
      <c r="H7658" s="114" t="s">
        <v>6739</v>
      </c>
      <c r="I7658" s="113">
        <f>'24'!I85</f>
        <v>0</v>
      </c>
    </row>
    <row r="7659" spans="2:9" ht="12.75">
      <c r="B7659" s="114" t="str">
        <f>INDEX(SUM!D:D,MATCH(SUM!$F$3,SUM!B:B,0),0)</f>
        <v>P085</v>
      </c>
      <c r="E7659" s="116">
        <v>2020</v>
      </c>
      <c r="F7659" s="112" t="s">
        <v>13823</v>
      </c>
      <c r="G7659" s="117" t="s">
        <v>16343</v>
      </c>
      <c r="H7659" s="114" t="s">
        <v>6739</v>
      </c>
      <c r="I7659" s="113">
        <f>'24'!I86</f>
        <v>0</v>
      </c>
    </row>
    <row r="7660" spans="2:9" ht="12.75">
      <c r="B7660" s="114" t="str">
        <f>INDEX(SUM!D:D,MATCH(SUM!$F$3,SUM!B:B,0),0)</f>
        <v>P085</v>
      </c>
      <c r="E7660" s="116">
        <v>2020</v>
      </c>
      <c r="F7660" s="112" t="s">
        <v>13824</v>
      </c>
      <c r="G7660" s="117" t="s">
        <v>16344</v>
      </c>
      <c r="H7660" s="114" t="s">
        <v>6739</v>
      </c>
      <c r="I7660" s="113">
        <f>'24'!I87</f>
        <v>0</v>
      </c>
    </row>
    <row r="7661" spans="2:9" ht="12.75">
      <c r="B7661" s="114" t="str">
        <f>INDEX(SUM!D:D,MATCH(SUM!$F$3,SUM!B:B,0),0)</f>
        <v>P085</v>
      </c>
      <c r="E7661" s="116">
        <v>2020</v>
      </c>
      <c r="F7661" s="112" t="s">
        <v>13825</v>
      </c>
      <c r="G7661" s="117" t="s">
        <v>16345</v>
      </c>
      <c r="H7661" s="114" t="s">
        <v>6739</v>
      </c>
      <c r="I7661" s="113">
        <f>'24'!I88</f>
        <v>0</v>
      </c>
    </row>
    <row r="7662" spans="2:9" ht="12.75">
      <c r="B7662" s="114" t="str">
        <f>INDEX(SUM!D:D,MATCH(SUM!$F$3,SUM!B:B,0),0)</f>
        <v>P085</v>
      </c>
      <c r="E7662" s="116">
        <v>2020</v>
      </c>
      <c r="F7662" s="112" t="s">
        <v>13826</v>
      </c>
      <c r="G7662" s="117" t="s">
        <v>16346</v>
      </c>
      <c r="H7662" s="114" t="s">
        <v>6739</v>
      </c>
      <c r="I7662" s="113">
        <f>'24'!I89</f>
        <v>0</v>
      </c>
    </row>
    <row r="7663" spans="2:9" ht="12.75">
      <c r="B7663" s="114" t="str">
        <f>INDEX(SUM!D:D,MATCH(SUM!$F$3,SUM!B:B,0),0)</f>
        <v>P085</v>
      </c>
      <c r="E7663" s="116">
        <v>2020</v>
      </c>
      <c r="F7663" s="112" t="s">
        <v>13827</v>
      </c>
      <c r="G7663" s="117" t="s">
        <v>16347</v>
      </c>
      <c r="H7663" s="114" t="s">
        <v>6739</v>
      </c>
      <c r="I7663" s="113">
        <f>'24'!I90</f>
        <v>0</v>
      </c>
    </row>
    <row r="7664" spans="2:9" ht="12.75">
      <c r="B7664" s="114" t="str">
        <f>INDEX(SUM!D:D,MATCH(SUM!$F$3,SUM!B:B,0),0)</f>
        <v>P085</v>
      </c>
      <c r="E7664" s="116">
        <v>2020</v>
      </c>
      <c r="F7664" s="112" t="s">
        <v>13828</v>
      </c>
      <c r="G7664" s="117" t="s">
        <v>16348</v>
      </c>
      <c r="H7664" s="114" t="s">
        <v>6739</v>
      </c>
      <c r="I7664" s="113">
        <f>'24'!I91</f>
        <v>0</v>
      </c>
    </row>
    <row r="7665" spans="2:9" ht="12.75">
      <c r="B7665" s="114" t="str">
        <f>INDEX(SUM!D:D,MATCH(SUM!$F$3,SUM!B:B,0),0)</f>
        <v>P085</v>
      </c>
      <c r="E7665" s="116">
        <v>2020</v>
      </c>
      <c r="F7665" s="112" t="s">
        <v>13829</v>
      </c>
      <c r="G7665" s="117" t="s">
        <v>16349</v>
      </c>
      <c r="H7665" s="114" t="s">
        <v>6739</v>
      </c>
      <c r="I7665" s="113">
        <f>'24'!I92</f>
        <v>0</v>
      </c>
    </row>
    <row r="7666" spans="2:9" ht="12.75">
      <c r="B7666" s="114" t="str">
        <f>INDEX(SUM!D:D,MATCH(SUM!$F$3,SUM!B:B,0),0)</f>
        <v>P085</v>
      </c>
      <c r="E7666" s="116">
        <v>2020</v>
      </c>
      <c r="F7666" s="112" t="s">
        <v>13830</v>
      </c>
      <c r="G7666" s="117" t="s">
        <v>16350</v>
      </c>
      <c r="H7666" s="114" t="s">
        <v>6739</v>
      </c>
      <c r="I7666" s="113">
        <f>'24'!I93</f>
        <v>0</v>
      </c>
    </row>
    <row r="7667" spans="2:9" ht="12.75">
      <c r="B7667" s="114" t="str">
        <f>INDEX(SUM!D:D,MATCH(SUM!$F$3,SUM!B:B,0),0)</f>
        <v>P085</v>
      </c>
      <c r="E7667" s="116">
        <v>2020</v>
      </c>
      <c r="F7667" s="112" t="s">
        <v>13831</v>
      </c>
      <c r="G7667" s="117" t="s">
        <v>16351</v>
      </c>
      <c r="H7667" s="114" t="s">
        <v>6739</v>
      </c>
      <c r="I7667" s="113">
        <f>'24'!I94</f>
        <v>0</v>
      </c>
    </row>
    <row r="7668" spans="2:9" ht="12.75">
      <c r="B7668" s="114" t="str">
        <f>INDEX(SUM!D:D,MATCH(SUM!$F$3,SUM!B:B,0),0)</f>
        <v>P085</v>
      </c>
      <c r="E7668" s="116">
        <v>2020</v>
      </c>
      <c r="F7668" s="112" t="s">
        <v>13832</v>
      </c>
      <c r="G7668" s="117" t="s">
        <v>16352</v>
      </c>
      <c r="H7668" s="114" t="s">
        <v>6739</v>
      </c>
      <c r="I7668" s="113">
        <f>'24'!I95</f>
        <v>0</v>
      </c>
    </row>
    <row r="7669" spans="2:9" ht="12.75">
      <c r="B7669" s="114" t="str">
        <f>INDEX(SUM!D:D,MATCH(SUM!$F$3,SUM!B:B,0),0)</f>
        <v>P085</v>
      </c>
      <c r="E7669" s="116">
        <v>2020</v>
      </c>
      <c r="F7669" s="112" t="s">
        <v>13833</v>
      </c>
      <c r="G7669" s="117" t="s">
        <v>16353</v>
      </c>
      <c r="H7669" s="114" t="s">
        <v>6739</v>
      </c>
      <c r="I7669" s="113">
        <f>'24'!I96</f>
        <v>0</v>
      </c>
    </row>
    <row r="7670" spans="2:9" ht="12.75">
      <c r="B7670" s="114" t="str">
        <f>INDEX(SUM!D:D,MATCH(SUM!$F$3,SUM!B:B,0),0)</f>
        <v>P085</v>
      </c>
      <c r="E7670" s="116">
        <v>2020</v>
      </c>
      <c r="F7670" s="112" t="s">
        <v>13834</v>
      </c>
      <c r="G7670" s="117" t="s">
        <v>16354</v>
      </c>
      <c r="H7670" s="114" t="s">
        <v>6739</v>
      </c>
      <c r="I7670" s="113">
        <f>'24'!I97</f>
        <v>0</v>
      </c>
    </row>
    <row r="7671" spans="2:9" ht="12.75">
      <c r="B7671" s="114" t="str">
        <f>INDEX(SUM!D:D,MATCH(SUM!$F$3,SUM!B:B,0),0)</f>
        <v>P085</v>
      </c>
      <c r="E7671" s="116">
        <v>2020</v>
      </c>
      <c r="F7671" s="112" t="s">
        <v>13835</v>
      </c>
      <c r="G7671" s="117" t="s">
        <v>16355</v>
      </c>
      <c r="H7671" s="114" t="s">
        <v>6739</v>
      </c>
      <c r="I7671" s="113">
        <f>'24'!I98</f>
        <v>0</v>
      </c>
    </row>
    <row r="7672" spans="2:9" ht="12.75">
      <c r="B7672" s="114" t="str">
        <f>INDEX(SUM!D:D,MATCH(SUM!$F$3,SUM!B:B,0),0)</f>
        <v>P085</v>
      </c>
      <c r="E7672" s="116">
        <v>2020</v>
      </c>
      <c r="F7672" s="112" t="s">
        <v>13836</v>
      </c>
      <c r="G7672" s="117" t="s">
        <v>16356</v>
      </c>
      <c r="H7672" s="114" t="s">
        <v>6739</v>
      </c>
      <c r="I7672" s="113">
        <f>'24'!I99</f>
        <v>0</v>
      </c>
    </row>
    <row r="7673" spans="2:9" ht="12.75">
      <c r="B7673" s="114" t="str">
        <f>INDEX(SUM!D:D,MATCH(SUM!$F$3,SUM!B:B,0),0)</f>
        <v>P085</v>
      </c>
      <c r="E7673" s="116">
        <v>2020</v>
      </c>
      <c r="F7673" s="112" t="s">
        <v>13837</v>
      </c>
      <c r="G7673" s="117" t="s">
        <v>16357</v>
      </c>
      <c r="H7673" s="114" t="s">
        <v>6739</v>
      </c>
      <c r="I7673" s="113">
        <f>'24'!I100</f>
        <v>0</v>
      </c>
    </row>
    <row r="7674" spans="2:9" ht="12.75">
      <c r="B7674" s="114" t="str">
        <f>INDEX(SUM!D:D,MATCH(SUM!$F$3,SUM!B:B,0),0)</f>
        <v>P085</v>
      </c>
      <c r="E7674" s="116">
        <v>2020</v>
      </c>
      <c r="F7674" s="112" t="s">
        <v>13838</v>
      </c>
      <c r="G7674" s="117" t="s">
        <v>16358</v>
      </c>
      <c r="H7674" s="114" t="s">
        <v>6740</v>
      </c>
      <c r="I7674" s="113">
        <f>'24'!J11</f>
        <v>4</v>
      </c>
    </row>
    <row r="7675" spans="2:9" ht="12.75">
      <c r="B7675" s="114" t="str">
        <f>INDEX(SUM!D:D,MATCH(SUM!$F$3,SUM!B:B,0),0)</f>
        <v>P085</v>
      </c>
      <c r="E7675" s="116">
        <v>2020</v>
      </c>
      <c r="F7675" s="112" t="s">
        <v>13839</v>
      </c>
      <c r="G7675" s="117" t="s">
        <v>16359</v>
      </c>
      <c r="H7675" s="114" t="s">
        <v>6740</v>
      </c>
      <c r="I7675" s="113">
        <f>'24'!J12</f>
        <v>1</v>
      </c>
    </row>
    <row r="7676" spans="2:9" ht="12.75">
      <c r="B7676" s="114" t="str">
        <f>INDEX(SUM!D:D,MATCH(SUM!$F$3,SUM!B:B,0),0)</f>
        <v>P085</v>
      </c>
      <c r="E7676" s="116">
        <v>2020</v>
      </c>
      <c r="F7676" s="112" t="s">
        <v>13840</v>
      </c>
      <c r="G7676" s="117" t="s">
        <v>16360</v>
      </c>
      <c r="H7676" s="114" t="s">
        <v>6740</v>
      </c>
      <c r="I7676" s="113">
        <f>'24'!J13</f>
        <v>8</v>
      </c>
    </row>
    <row r="7677" spans="2:9" ht="12.75">
      <c r="B7677" s="114" t="str">
        <f>INDEX(SUM!D:D,MATCH(SUM!$F$3,SUM!B:B,0),0)</f>
        <v>P085</v>
      </c>
      <c r="E7677" s="116">
        <v>2020</v>
      </c>
      <c r="F7677" s="112" t="s">
        <v>13841</v>
      </c>
      <c r="G7677" s="117" t="s">
        <v>16361</v>
      </c>
      <c r="H7677" s="114" t="s">
        <v>6740</v>
      </c>
      <c r="I7677" s="113">
        <f>'24'!J14</f>
        <v>6</v>
      </c>
    </row>
    <row r="7678" spans="2:9" ht="12.75">
      <c r="B7678" s="114" t="str">
        <f>INDEX(SUM!D:D,MATCH(SUM!$F$3,SUM!B:B,0),0)</f>
        <v>P085</v>
      </c>
      <c r="E7678" s="116">
        <v>2020</v>
      </c>
      <c r="F7678" s="112" t="s">
        <v>13842</v>
      </c>
      <c r="G7678" s="117" t="s">
        <v>16362</v>
      </c>
      <c r="H7678" s="114" t="s">
        <v>6740</v>
      </c>
      <c r="I7678" s="113">
        <f>'24'!J15</f>
        <v>2</v>
      </c>
    </row>
    <row r="7679" spans="2:9" ht="12.75">
      <c r="B7679" s="114" t="str">
        <f>INDEX(SUM!D:D,MATCH(SUM!$F$3,SUM!B:B,0),0)</f>
        <v>P085</v>
      </c>
      <c r="E7679" s="116">
        <v>2020</v>
      </c>
      <c r="F7679" s="112" t="s">
        <v>13843</v>
      </c>
      <c r="G7679" s="117" t="s">
        <v>16363</v>
      </c>
      <c r="H7679" s="114" t="s">
        <v>6740</v>
      </c>
      <c r="I7679" s="113">
        <f>'24'!J16</f>
        <v>0</v>
      </c>
    </row>
    <row r="7680" spans="2:9" ht="12.75">
      <c r="B7680" s="114" t="str">
        <f>INDEX(SUM!D:D,MATCH(SUM!$F$3,SUM!B:B,0),0)</f>
        <v>P085</v>
      </c>
      <c r="E7680" s="116">
        <v>2020</v>
      </c>
      <c r="F7680" s="112" t="s">
        <v>13844</v>
      </c>
      <c r="G7680" s="117" t="s">
        <v>16364</v>
      </c>
      <c r="H7680" s="114" t="s">
        <v>6740</v>
      </c>
      <c r="I7680" s="113">
        <f>'24'!J17</f>
        <v>0</v>
      </c>
    </row>
    <row r="7681" spans="2:9" ht="12.75">
      <c r="B7681" s="114" t="str">
        <f>INDEX(SUM!D:D,MATCH(SUM!$F$3,SUM!B:B,0),0)</f>
        <v>P085</v>
      </c>
      <c r="E7681" s="116">
        <v>2020</v>
      </c>
      <c r="F7681" s="112" t="s">
        <v>13845</v>
      </c>
      <c r="G7681" s="117" t="s">
        <v>16365</v>
      </c>
      <c r="H7681" s="114" t="s">
        <v>6740</v>
      </c>
      <c r="I7681" s="113">
        <f>'24'!J18</f>
        <v>0</v>
      </c>
    </row>
    <row r="7682" spans="2:9" ht="12.75">
      <c r="B7682" s="114" t="str">
        <f>INDEX(SUM!D:D,MATCH(SUM!$F$3,SUM!B:B,0),0)</f>
        <v>P085</v>
      </c>
      <c r="E7682" s="116">
        <v>2020</v>
      </c>
      <c r="F7682" s="112" t="s">
        <v>13846</v>
      </c>
      <c r="G7682" s="117" t="s">
        <v>16366</v>
      </c>
      <c r="H7682" s="114" t="s">
        <v>6740</v>
      </c>
      <c r="I7682" s="113">
        <f>'24'!J19</f>
        <v>1</v>
      </c>
    </row>
    <row r="7683" spans="2:9" ht="12.75">
      <c r="B7683" s="114" t="str">
        <f>INDEX(SUM!D:D,MATCH(SUM!$F$3,SUM!B:B,0),0)</f>
        <v>P085</v>
      </c>
      <c r="E7683" s="116">
        <v>2020</v>
      </c>
      <c r="F7683" s="112" t="s">
        <v>13847</v>
      </c>
      <c r="G7683" s="117" t="s">
        <v>16367</v>
      </c>
      <c r="H7683" s="114" t="s">
        <v>6740</v>
      </c>
      <c r="I7683" s="113">
        <f>'24'!J20</f>
        <v>0</v>
      </c>
    </row>
    <row r="7684" spans="2:9" ht="12.75">
      <c r="B7684" s="114" t="str">
        <f>INDEX(SUM!D:D,MATCH(SUM!$F$3,SUM!B:B,0),0)</f>
        <v>P085</v>
      </c>
      <c r="E7684" s="116">
        <v>2020</v>
      </c>
      <c r="F7684" s="112" t="s">
        <v>13848</v>
      </c>
      <c r="G7684" s="117" t="s">
        <v>16368</v>
      </c>
      <c r="H7684" s="114" t="s">
        <v>6740</v>
      </c>
      <c r="I7684" s="113">
        <f>'24'!J21</f>
        <v>0</v>
      </c>
    </row>
    <row r="7685" spans="2:9" ht="12.75">
      <c r="B7685" s="114" t="str">
        <f>INDEX(SUM!D:D,MATCH(SUM!$F$3,SUM!B:B,0),0)</f>
        <v>P085</v>
      </c>
      <c r="E7685" s="116">
        <v>2020</v>
      </c>
      <c r="F7685" s="112" t="s">
        <v>13849</v>
      </c>
      <c r="G7685" s="117" t="s">
        <v>16369</v>
      </c>
      <c r="H7685" s="114" t="s">
        <v>6740</v>
      </c>
      <c r="I7685" s="113">
        <f>'24'!J22</f>
        <v>6</v>
      </c>
    </row>
    <row r="7686" spans="2:9" ht="12.75">
      <c r="B7686" s="114" t="str">
        <f>INDEX(SUM!D:D,MATCH(SUM!$F$3,SUM!B:B,0),0)</f>
        <v>P085</v>
      </c>
      <c r="E7686" s="116">
        <v>2020</v>
      </c>
      <c r="F7686" s="112" t="s">
        <v>13850</v>
      </c>
      <c r="G7686" s="117" t="s">
        <v>16370</v>
      </c>
      <c r="H7686" s="114" t="s">
        <v>6740</v>
      </c>
      <c r="I7686" s="113">
        <f>'24'!J23</f>
        <v>0</v>
      </c>
    </row>
    <row r="7687" spans="2:9" ht="12.75">
      <c r="B7687" s="114" t="str">
        <f>INDEX(SUM!D:D,MATCH(SUM!$F$3,SUM!B:B,0),0)</f>
        <v>P085</v>
      </c>
      <c r="E7687" s="116">
        <v>2020</v>
      </c>
      <c r="F7687" s="112" t="s">
        <v>13851</v>
      </c>
      <c r="G7687" s="117" t="s">
        <v>16371</v>
      </c>
      <c r="H7687" s="114" t="s">
        <v>6740</v>
      </c>
      <c r="I7687" s="113">
        <f>'24'!J24</f>
        <v>0</v>
      </c>
    </row>
    <row r="7688" spans="2:9" ht="12.75">
      <c r="B7688" s="114" t="str">
        <f>INDEX(SUM!D:D,MATCH(SUM!$F$3,SUM!B:B,0),0)</f>
        <v>P085</v>
      </c>
      <c r="E7688" s="116">
        <v>2020</v>
      </c>
      <c r="F7688" s="112" t="s">
        <v>13852</v>
      </c>
      <c r="G7688" s="117" t="s">
        <v>16372</v>
      </c>
      <c r="H7688" s="114" t="s">
        <v>6740</v>
      </c>
      <c r="I7688" s="113">
        <f>'24'!J25</f>
        <v>0</v>
      </c>
    </row>
    <row r="7689" spans="2:9" ht="12.75">
      <c r="B7689" s="114" t="str">
        <f>INDEX(SUM!D:D,MATCH(SUM!$F$3,SUM!B:B,0),0)</f>
        <v>P085</v>
      </c>
      <c r="E7689" s="116">
        <v>2020</v>
      </c>
      <c r="F7689" s="112" t="s">
        <v>13853</v>
      </c>
      <c r="G7689" s="117" t="s">
        <v>16373</v>
      </c>
      <c r="H7689" s="114" t="s">
        <v>6740</v>
      </c>
      <c r="I7689" s="113">
        <f>'24'!J26</f>
        <v>0</v>
      </c>
    </row>
    <row r="7690" spans="2:9" ht="12.75">
      <c r="B7690" s="114" t="str">
        <f>INDEX(SUM!D:D,MATCH(SUM!$F$3,SUM!B:B,0),0)</f>
        <v>P085</v>
      </c>
      <c r="E7690" s="116">
        <v>2020</v>
      </c>
      <c r="F7690" s="112" t="s">
        <v>13854</v>
      </c>
      <c r="G7690" s="117" t="s">
        <v>16374</v>
      </c>
      <c r="H7690" s="114" t="s">
        <v>6740</v>
      </c>
      <c r="I7690" s="113">
        <f>'24'!J27</f>
        <v>0</v>
      </c>
    </row>
    <row r="7691" spans="2:9" ht="12.75">
      <c r="B7691" s="114" t="str">
        <f>INDEX(SUM!D:D,MATCH(SUM!$F$3,SUM!B:B,0),0)</f>
        <v>P085</v>
      </c>
      <c r="E7691" s="116">
        <v>2020</v>
      </c>
      <c r="F7691" s="112" t="s">
        <v>13855</v>
      </c>
      <c r="G7691" s="117" t="s">
        <v>16375</v>
      </c>
      <c r="H7691" s="114" t="s">
        <v>6740</v>
      </c>
      <c r="I7691" s="113">
        <f>'24'!J28</f>
        <v>0</v>
      </c>
    </row>
    <row r="7692" spans="2:9" ht="12.75">
      <c r="B7692" s="114" t="str">
        <f>INDEX(SUM!D:D,MATCH(SUM!$F$3,SUM!B:B,0),0)</f>
        <v>P085</v>
      </c>
      <c r="E7692" s="116">
        <v>2020</v>
      </c>
      <c r="F7692" s="112" t="s">
        <v>13856</v>
      </c>
      <c r="G7692" s="117" t="s">
        <v>16376</v>
      </c>
      <c r="H7692" s="114" t="s">
        <v>6740</v>
      </c>
      <c r="I7692" s="113">
        <f>'24'!J29</f>
        <v>0</v>
      </c>
    </row>
    <row r="7693" spans="2:9" ht="12.75">
      <c r="B7693" s="114" t="str">
        <f>INDEX(SUM!D:D,MATCH(SUM!$F$3,SUM!B:B,0),0)</f>
        <v>P085</v>
      </c>
      <c r="E7693" s="116">
        <v>2020</v>
      </c>
      <c r="F7693" s="112" t="s">
        <v>13857</v>
      </c>
      <c r="G7693" s="117" t="s">
        <v>16377</v>
      </c>
      <c r="H7693" s="114" t="s">
        <v>6740</v>
      </c>
      <c r="I7693" s="113">
        <f>'24'!J30</f>
        <v>0</v>
      </c>
    </row>
    <row r="7694" spans="2:9" ht="12.75">
      <c r="B7694" s="114" t="str">
        <f>INDEX(SUM!D:D,MATCH(SUM!$F$3,SUM!B:B,0),0)</f>
        <v>P085</v>
      </c>
      <c r="E7694" s="116">
        <v>2020</v>
      </c>
      <c r="F7694" s="112" t="s">
        <v>13858</v>
      </c>
      <c r="G7694" s="117" t="s">
        <v>16378</v>
      </c>
      <c r="H7694" s="114" t="s">
        <v>6740</v>
      </c>
      <c r="I7694" s="113">
        <f>'24'!J31</f>
        <v>0</v>
      </c>
    </row>
    <row r="7695" spans="2:9" ht="12.75">
      <c r="B7695" s="114" t="str">
        <f>INDEX(SUM!D:D,MATCH(SUM!$F$3,SUM!B:B,0),0)</f>
        <v>P085</v>
      </c>
      <c r="E7695" s="116">
        <v>2020</v>
      </c>
      <c r="F7695" s="112" t="s">
        <v>13859</v>
      </c>
      <c r="G7695" s="117" t="s">
        <v>16379</v>
      </c>
      <c r="H7695" s="114" t="s">
        <v>6740</v>
      </c>
      <c r="I7695" s="113">
        <f>'24'!J32</f>
        <v>0</v>
      </c>
    </row>
    <row r="7696" spans="2:9" ht="12.75">
      <c r="B7696" s="114" t="str">
        <f>INDEX(SUM!D:D,MATCH(SUM!$F$3,SUM!B:B,0),0)</f>
        <v>P085</v>
      </c>
      <c r="E7696" s="116">
        <v>2020</v>
      </c>
      <c r="F7696" s="112" t="s">
        <v>13860</v>
      </c>
      <c r="G7696" s="117" t="s">
        <v>16380</v>
      </c>
      <c r="H7696" s="114" t="s">
        <v>6740</v>
      </c>
      <c r="I7696" s="113">
        <f>'24'!J33</f>
        <v>0</v>
      </c>
    </row>
    <row r="7697" spans="2:9" ht="12.75">
      <c r="B7697" s="114" t="str">
        <f>INDEX(SUM!D:D,MATCH(SUM!$F$3,SUM!B:B,0),0)</f>
        <v>P085</v>
      </c>
      <c r="E7697" s="116">
        <v>2020</v>
      </c>
      <c r="F7697" s="112" t="s">
        <v>13861</v>
      </c>
      <c r="G7697" s="117" t="s">
        <v>16381</v>
      </c>
      <c r="H7697" s="114" t="s">
        <v>6740</v>
      </c>
      <c r="I7697" s="113">
        <f>'24'!J34</f>
        <v>0</v>
      </c>
    </row>
    <row r="7698" spans="2:9" ht="12.75">
      <c r="B7698" s="114" t="str">
        <f>INDEX(SUM!D:D,MATCH(SUM!$F$3,SUM!B:B,0),0)</f>
        <v>P085</v>
      </c>
      <c r="E7698" s="116">
        <v>2020</v>
      </c>
      <c r="F7698" s="112" t="s">
        <v>13862</v>
      </c>
      <c r="G7698" s="117" t="s">
        <v>16382</v>
      </c>
      <c r="H7698" s="114" t="s">
        <v>6740</v>
      </c>
      <c r="I7698" s="113">
        <f>'24'!J35</f>
        <v>0</v>
      </c>
    </row>
    <row r="7699" spans="2:9" ht="12.75">
      <c r="B7699" s="114" t="str">
        <f>INDEX(SUM!D:D,MATCH(SUM!$F$3,SUM!B:B,0),0)</f>
        <v>P085</v>
      </c>
      <c r="E7699" s="116">
        <v>2020</v>
      </c>
      <c r="F7699" s="112" t="s">
        <v>13863</v>
      </c>
      <c r="G7699" s="117" t="s">
        <v>16383</v>
      </c>
      <c r="H7699" s="114" t="s">
        <v>6740</v>
      </c>
      <c r="I7699" s="113">
        <f>'24'!J36</f>
        <v>0</v>
      </c>
    </row>
    <row r="7700" spans="2:9" ht="12.75">
      <c r="B7700" s="114" t="str">
        <f>INDEX(SUM!D:D,MATCH(SUM!$F$3,SUM!B:B,0),0)</f>
        <v>P085</v>
      </c>
      <c r="E7700" s="116">
        <v>2020</v>
      </c>
      <c r="F7700" s="112" t="s">
        <v>13864</v>
      </c>
      <c r="G7700" s="117" t="s">
        <v>16384</v>
      </c>
      <c r="H7700" s="114" t="s">
        <v>6740</v>
      </c>
      <c r="I7700" s="113">
        <f>'24'!J37</f>
        <v>0</v>
      </c>
    </row>
    <row r="7701" spans="2:9" ht="12.75">
      <c r="B7701" s="114" t="str">
        <f>INDEX(SUM!D:D,MATCH(SUM!$F$3,SUM!B:B,0),0)</f>
        <v>P085</v>
      </c>
      <c r="E7701" s="116">
        <v>2020</v>
      </c>
      <c r="F7701" s="112" t="s">
        <v>13865</v>
      </c>
      <c r="G7701" s="117" t="s">
        <v>16385</v>
      </c>
      <c r="H7701" s="114" t="s">
        <v>6740</v>
      </c>
      <c r="I7701" s="113">
        <f>'24'!J38</f>
        <v>0</v>
      </c>
    </row>
    <row r="7702" spans="2:9" ht="12.75">
      <c r="B7702" s="114" t="str">
        <f>INDEX(SUM!D:D,MATCH(SUM!$F$3,SUM!B:B,0),0)</f>
        <v>P085</v>
      </c>
      <c r="E7702" s="116">
        <v>2020</v>
      </c>
      <c r="F7702" s="112" t="s">
        <v>13866</v>
      </c>
      <c r="G7702" s="117" t="s">
        <v>16386</v>
      </c>
      <c r="H7702" s="114" t="s">
        <v>6740</v>
      </c>
      <c r="I7702" s="113">
        <f>'24'!J39</f>
        <v>0</v>
      </c>
    </row>
    <row r="7703" spans="2:9" ht="12.75">
      <c r="B7703" s="114" t="str">
        <f>INDEX(SUM!D:D,MATCH(SUM!$F$3,SUM!B:B,0),0)</f>
        <v>P085</v>
      </c>
      <c r="E7703" s="116">
        <v>2020</v>
      </c>
      <c r="F7703" s="112" t="s">
        <v>13867</v>
      </c>
      <c r="G7703" s="117" t="s">
        <v>16387</v>
      </c>
      <c r="H7703" s="114" t="s">
        <v>6740</v>
      </c>
      <c r="I7703" s="113">
        <f>'24'!J40</f>
        <v>0</v>
      </c>
    </row>
    <row r="7704" spans="2:9" ht="12.75">
      <c r="B7704" s="114" t="str">
        <f>INDEX(SUM!D:D,MATCH(SUM!$F$3,SUM!B:B,0),0)</f>
        <v>P085</v>
      </c>
      <c r="E7704" s="116">
        <v>2020</v>
      </c>
      <c r="F7704" s="112" t="s">
        <v>13868</v>
      </c>
      <c r="G7704" s="117" t="s">
        <v>16388</v>
      </c>
      <c r="H7704" s="114" t="s">
        <v>6740</v>
      </c>
      <c r="I7704" s="113">
        <f>'24'!J41</f>
        <v>0</v>
      </c>
    </row>
    <row r="7705" spans="2:9" ht="12.75">
      <c r="B7705" s="114" t="str">
        <f>INDEX(SUM!D:D,MATCH(SUM!$F$3,SUM!B:B,0),0)</f>
        <v>P085</v>
      </c>
      <c r="E7705" s="116">
        <v>2020</v>
      </c>
      <c r="F7705" s="112" t="s">
        <v>13869</v>
      </c>
      <c r="G7705" s="117" t="s">
        <v>16389</v>
      </c>
      <c r="H7705" s="114" t="s">
        <v>6740</v>
      </c>
      <c r="I7705" s="113">
        <f>'24'!J42</f>
        <v>0</v>
      </c>
    </row>
    <row r="7706" spans="2:9" ht="12.75">
      <c r="B7706" s="114" t="str">
        <f>INDEX(SUM!D:D,MATCH(SUM!$F$3,SUM!B:B,0),0)</f>
        <v>P085</v>
      </c>
      <c r="E7706" s="116">
        <v>2020</v>
      </c>
      <c r="F7706" s="112" t="s">
        <v>13870</v>
      </c>
      <c r="G7706" s="117" t="s">
        <v>16390</v>
      </c>
      <c r="H7706" s="114" t="s">
        <v>6740</v>
      </c>
      <c r="I7706" s="113">
        <f>'24'!J43</f>
        <v>0</v>
      </c>
    </row>
    <row r="7707" spans="2:9" ht="12.75">
      <c r="B7707" s="114" t="str">
        <f>INDEX(SUM!D:D,MATCH(SUM!$F$3,SUM!B:B,0),0)</f>
        <v>P085</v>
      </c>
      <c r="E7707" s="116">
        <v>2020</v>
      </c>
      <c r="F7707" s="112" t="s">
        <v>13871</v>
      </c>
      <c r="G7707" s="117" t="s">
        <v>16391</v>
      </c>
      <c r="H7707" s="114" t="s">
        <v>6740</v>
      </c>
      <c r="I7707" s="113">
        <f>'24'!J44</f>
        <v>0</v>
      </c>
    </row>
    <row r="7708" spans="2:9" ht="12.75">
      <c r="B7708" s="114" t="str">
        <f>INDEX(SUM!D:D,MATCH(SUM!$F$3,SUM!B:B,0),0)</f>
        <v>P085</v>
      </c>
      <c r="E7708" s="116">
        <v>2020</v>
      </c>
      <c r="F7708" s="112" t="s">
        <v>13872</v>
      </c>
      <c r="G7708" s="117" t="s">
        <v>16392</v>
      </c>
      <c r="H7708" s="114" t="s">
        <v>6740</v>
      </c>
      <c r="I7708" s="113">
        <f>'24'!J45</f>
        <v>0</v>
      </c>
    </row>
    <row r="7709" spans="2:9" ht="12.75">
      <c r="B7709" s="114" t="str">
        <f>INDEX(SUM!D:D,MATCH(SUM!$F$3,SUM!B:B,0),0)</f>
        <v>P085</v>
      </c>
      <c r="E7709" s="116">
        <v>2020</v>
      </c>
      <c r="F7709" s="112" t="s">
        <v>13873</v>
      </c>
      <c r="G7709" s="117" t="s">
        <v>16393</v>
      </c>
      <c r="H7709" s="114" t="s">
        <v>6740</v>
      </c>
      <c r="I7709" s="113">
        <f>'24'!J46</f>
        <v>0</v>
      </c>
    </row>
    <row r="7710" spans="2:9" ht="12.75">
      <c r="B7710" s="114" t="str">
        <f>INDEX(SUM!D:D,MATCH(SUM!$F$3,SUM!B:B,0),0)</f>
        <v>P085</v>
      </c>
      <c r="E7710" s="116">
        <v>2020</v>
      </c>
      <c r="F7710" s="112" t="s">
        <v>13874</v>
      </c>
      <c r="G7710" s="117" t="s">
        <v>16394</v>
      </c>
      <c r="H7710" s="114" t="s">
        <v>6740</v>
      </c>
      <c r="I7710" s="113">
        <f>'24'!J47</f>
        <v>0</v>
      </c>
    </row>
    <row r="7711" spans="2:9" ht="12.75">
      <c r="B7711" s="114" t="str">
        <f>INDEX(SUM!D:D,MATCH(SUM!$F$3,SUM!B:B,0),0)</f>
        <v>P085</v>
      </c>
      <c r="E7711" s="116">
        <v>2020</v>
      </c>
      <c r="F7711" s="112" t="s">
        <v>13875</v>
      </c>
      <c r="G7711" s="117" t="s">
        <v>16395</v>
      </c>
      <c r="H7711" s="114" t="s">
        <v>6740</v>
      </c>
      <c r="I7711" s="113">
        <f>'24'!J48</f>
        <v>0</v>
      </c>
    </row>
    <row r="7712" spans="2:9" ht="12.75">
      <c r="B7712" s="114" t="str">
        <f>INDEX(SUM!D:D,MATCH(SUM!$F$3,SUM!B:B,0),0)</f>
        <v>P085</v>
      </c>
      <c r="E7712" s="116">
        <v>2020</v>
      </c>
      <c r="F7712" s="112" t="s">
        <v>13876</v>
      </c>
      <c r="G7712" s="117" t="s">
        <v>16396</v>
      </c>
      <c r="H7712" s="114" t="s">
        <v>6740</v>
      </c>
      <c r="I7712" s="113">
        <f>'24'!J49</f>
        <v>0</v>
      </c>
    </row>
    <row r="7713" spans="2:9" ht="12.75">
      <c r="B7713" s="114" t="str">
        <f>INDEX(SUM!D:D,MATCH(SUM!$F$3,SUM!B:B,0),0)</f>
        <v>P085</v>
      </c>
      <c r="E7713" s="116">
        <v>2020</v>
      </c>
      <c r="F7713" s="112" t="s">
        <v>13877</v>
      </c>
      <c r="G7713" s="117" t="s">
        <v>16397</v>
      </c>
      <c r="H7713" s="114" t="s">
        <v>6740</v>
      </c>
      <c r="I7713" s="113">
        <f>'24'!J50</f>
        <v>0</v>
      </c>
    </row>
    <row r="7714" spans="2:9" ht="12.75">
      <c r="B7714" s="114" t="str">
        <f>INDEX(SUM!D:D,MATCH(SUM!$F$3,SUM!B:B,0),0)</f>
        <v>P085</v>
      </c>
      <c r="E7714" s="116">
        <v>2020</v>
      </c>
      <c r="F7714" s="112" t="s">
        <v>13878</v>
      </c>
      <c r="G7714" s="117" t="s">
        <v>16398</v>
      </c>
      <c r="H7714" s="114" t="s">
        <v>6740</v>
      </c>
      <c r="I7714" s="113">
        <f>'24'!J51</f>
        <v>0</v>
      </c>
    </row>
    <row r="7715" spans="2:9" ht="12.75">
      <c r="B7715" s="114" t="str">
        <f>INDEX(SUM!D:D,MATCH(SUM!$F$3,SUM!B:B,0),0)</f>
        <v>P085</v>
      </c>
      <c r="E7715" s="116">
        <v>2020</v>
      </c>
      <c r="F7715" s="112" t="s">
        <v>13879</v>
      </c>
      <c r="G7715" s="117" t="s">
        <v>16399</v>
      </c>
      <c r="H7715" s="114" t="s">
        <v>6740</v>
      </c>
      <c r="I7715" s="113">
        <f>'24'!J52</f>
        <v>0</v>
      </c>
    </row>
    <row r="7716" spans="2:9" ht="12.75">
      <c r="B7716" s="114" t="str">
        <f>INDEX(SUM!D:D,MATCH(SUM!$F$3,SUM!B:B,0),0)</f>
        <v>P085</v>
      </c>
      <c r="E7716" s="116">
        <v>2020</v>
      </c>
      <c r="F7716" s="112" t="s">
        <v>13880</v>
      </c>
      <c r="G7716" s="117" t="s">
        <v>16400</v>
      </c>
      <c r="H7716" s="114" t="s">
        <v>6740</v>
      </c>
      <c r="I7716" s="113">
        <f>'24'!J53</f>
        <v>0</v>
      </c>
    </row>
    <row r="7717" spans="2:9" ht="12.75">
      <c r="B7717" s="114" t="str">
        <f>INDEX(SUM!D:D,MATCH(SUM!$F$3,SUM!B:B,0),0)</f>
        <v>P085</v>
      </c>
      <c r="E7717" s="116">
        <v>2020</v>
      </c>
      <c r="F7717" s="112" t="s">
        <v>13881</v>
      </c>
      <c r="G7717" s="117" t="s">
        <v>16401</v>
      </c>
      <c r="H7717" s="114" t="s">
        <v>6740</v>
      </c>
      <c r="I7717" s="113">
        <f>'24'!J54</f>
        <v>0</v>
      </c>
    </row>
    <row r="7718" spans="2:9" ht="12.75">
      <c r="B7718" s="114" t="str">
        <f>INDEX(SUM!D:D,MATCH(SUM!$F$3,SUM!B:B,0),0)</f>
        <v>P085</v>
      </c>
      <c r="E7718" s="116">
        <v>2020</v>
      </c>
      <c r="F7718" s="112" t="s">
        <v>13882</v>
      </c>
      <c r="G7718" s="117" t="s">
        <v>16402</v>
      </c>
      <c r="H7718" s="114" t="s">
        <v>6740</v>
      </c>
      <c r="I7718" s="113">
        <f>'24'!J55</f>
        <v>0</v>
      </c>
    </row>
    <row r="7719" spans="2:9" ht="12.75">
      <c r="B7719" s="114" t="str">
        <f>INDEX(SUM!D:D,MATCH(SUM!$F$3,SUM!B:B,0),0)</f>
        <v>P085</v>
      </c>
      <c r="E7719" s="116">
        <v>2020</v>
      </c>
      <c r="F7719" s="112" t="s">
        <v>13883</v>
      </c>
      <c r="G7719" s="117" t="s">
        <v>16403</v>
      </c>
      <c r="H7719" s="114" t="s">
        <v>6740</v>
      </c>
      <c r="I7719" s="113">
        <f>'24'!J56</f>
        <v>0</v>
      </c>
    </row>
    <row r="7720" spans="2:9" ht="12.75">
      <c r="B7720" s="114" t="str">
        <f>INDEX(SUM!D:D,MATCH(SUM!$F$3,SUM!B:B,0),0)</f>
        <v>P085</v>
      </c>
      <c r="E7720" s="116">
        <v>2020</v>
      </c>
      <c r="F7720" s="112" t="s">
        <v>13884</v>
      </c>
      <c r="G7720" s="117" t="s">
        <v>16404</v>
      </c>
      <c r="H7720" s="114" t="s">
        <v>6740</v>
      </c>
      <c r="I7720" s="113">
        <f>'24'!J57</f>
        <v>0</v>
      </c>
    </row>
    <row r="7721" spans="2:9" ht="12.75">
      <c r="B7721" s="114" t="str">
        <f>INDEX(SUM!D:D,MATCH(SUM!$F$3,SUM!B:B,0),0)</f>
        <v>P085</v>
      </c>
      <c r="E7721" s="116">
        <v>2020</v>
      </c>
      <c r="F7721" s="112" t="s">
        <v>13885</v>
      </c>
      <c r="G7721" s="117" t="s">
        <v>16405</v>
      </c>
      <c r="H7721" s="114" t="s">
        <v>6740</v>
      </c>
      <c r="I7721" s="113">
        <f>'24'!J58</f>
        <v>0</v>
      </c>
    </row>
    <row r="7722" spans="2:9" ht="12.75">
      <c r="B7722" s="114" t="str">
        <f>INDEX(SUM!D:D,MATCH(SUM!$F$3,SUM!B:B,0),0)</f>
        <v>P085</v>
      </c>
      <c r="E7722" s="116">
        <v>2020</v>
      </c>
      <c r="F7722" s="112" t="s">
        <v>13886</v>
      </c>
      <c r="G7722" s="117" t="s">
        <v>16406</v>
      </c>
      <c r="H7722" s="114" t="s">
        <v>6740</v>
      </c>
      <c r="I7722" s="113">
        <f>'24'!J59</f>
        <v>0</v>
      </c>
    </row>
    <row r="7723" spans="2:9" ht="12.75">
      <c r="B7723" s="114" t="str">
        <f>INDEX(SUM!D:D,MATCH(SUM!$F$3,SUM!B:B,0),0)</f>
        <v>P085</v>
      </c>
      <c r="E7723" s="116">
        <v>2020</v>
      </c>
      <c r="F7723" s="112" t="s">
        <v>13887</v>
      </c>
      <c r="G7723" s="117" t="s">
        <v>16407</v>
      </c>
      <c r="H7723" s="114" t="s">
        <v>6740</v>
      </c>
      <c r="I7723" s="113">
        <f>'24'!J60</f>
        <v>0</v>
      </c>
    </row>
    <row r="7724" spans="2:9" ht="12.75">
      <c r="B7724" s="114" t="str">
        <f>INDEX(SUM!D:D,MATCH(SUM!$F$3,SUM!B:B,0),0)</f>
        <v>P085</v>
      </c>
      <c r="E7724" s="116">
        <v>2020</v>
      </c>
      <c r="F7724" s="112" t="s">
        <v>13888</v>
      </c>
      <c r="G7724" s="117" t="s">
        <v>16408</v>
      </c>
      <c r="H7724" s="114" t="s">
        <v>6740</v>
      </c>
      <c r="I7724" s="113">
        <f>'24'!J61</f>
        <v>0</v>
      </c>
    </row>
    <row r="7725" spans="2:9" ht="12.75">
      <c r="B7725" s="114" t="str">
        <f>INDEX(SUM!D:D,MATCH(SUM!$F$3,SUM!B:B,0),0)</f>
        <v>P085</v>
      </c>
      <c r="E7725" s="116">
        <v>2020</v>
      </c>
      <c r="F7725" s="112" t="s">
        <v>13889</v>
      </c>
      <c r="G7725" s="117" t="s">
        <v>16409</v>
      </c>
      <c r="H7725" s="114" t="s">
        <v>6740</v>
      </c>
      <c r="I7725" s="113">
        <f>'24'!J62</f>
        <v>0</v>
      </c>
    </row>
    <row r="7726" spans="2:9" ht="12.75">
      <c r="B7726" s="114" t="str">
        <f>INDEX(SUM!D:D,MATCH(SUM!$F$3,SUM!B:B,0),0)</f>
        <v>P085</v>
      </c>
      <c r="E7726" s="116">
        <v>2020</v>
      </c>
      <c r="F7726" s="112" t="s">
        <v>13890</v>
      </c>
      <c r="G7726" s="117" t="s">
        <v>16410</v>
      </c>
      <c r="H7726" s="114" t="s">
        <v>6740</v>
      </c>
      <c r="I7726" s="113">
        <f>'24'!J63</f>
        <v>0</v>
      </c>
    </row>
    <row r="7727" spans="2:9" ht="12.75">
      <c r="B7727" s="114" t="str">
        <f>INDEX(SUM!D:D,MATCH(SUM!$F$3,SUM!B:B,0),0)</f>
        <v>P085</v>
      </c>
      <c r="E7727" s="116">
        <v>2020</v>
      </c>
      <c r="F7727" s="112" t="s">
        <v>13891</v>
      </c>
      <c r="G7727" s="117" t="s">
        <v>16411</v>
      </c>
      <c r="H7727" s="114" t="s">
        <v>6740</v>
      </c>
      <c r="I7727" s="113">
        <f>'24'!J64</f>
        <v>0</v>
      </c>
    </row>
    <row r="7728" spans="2:9" ht="12.75">
      <c r="B7728" s="114" t="str">
        <f>INDEX(SUM!D:D,MATCH(SUM!$F$3,SUM!B:B,0),0)</f>
        <v>P085</v>
      </c>
      <c r="E7728" s="116">
        <v>2020</v>
      </c>
      <c r="F7728" s="112" t="s">
        <v>13892</v>
      </c>
      <c r="G7728" s="117" t="s">
        <v>16412</v>
      </c>
      <c r="H7728" s="114" t="s">
        <v>6740</v>
      </c>
      <c r="I7728" s="113">
        <f>'24'!J65</f>
        <v>0</v>
      </c>
    </row>
    <row r="7729" spans="2:9" ht="12.75">
      <c r="B7729" s="114" t="str">
        <f>INDEX(SUM!D:D,MATCH(SUM!$F$3,SUM!B:B,0),0)</f>
        <v>P085</v>
      </c>
      <c r="E7729" s="116">
        <v>2020</v>
      </c>
      <c r="F7729" s="112" t="s">
        <v>13893</v>
      </c>
      <c r="G7729" s="117" t="s">
        <v>16413</v>
      </c>
      <c r="H7729" s="114" t="s">
        <v>6740</v>
      </c>
      <c r="I7729" s="113">
        <f>'24'!J66</f>
        <v>0</v>
      </c>
    </row>
    <row r="7730" spans="2:9" ht="12.75">
      <c r="B7730" s="114" t="str">
        <f>INDEX(SUM!D:D,MATCH(SUM!$F$3,SUM!B:B,0),0)</f>
        <v>P085</v>
      </c>
      <c r="E7730" s="116">
        <v>2020</v>
      </c>
      <c r="F7730" s="112" t="s">
        <v>13894</v>
      </c>
      <c r="G7730" s="117" t="s">
        <v>16414</v>
      </c>
      <c r="H7730" s="114" t="s">
        <v>6740</v>
      </c>
      <c r="I7730" s="113">
        <f>'24'!J67</f>
        <v>0</v>
      </c>
    </row>
    <row r="7731" spans="2:9" ht="12.75">
      <c r="B7731" s="114" t="str">
        <f>INDEX(SUM!D:D,MATCH(SUM!$F$3,SUM!B:B,0),0)</f>
        <v>P085</v>
      </c>
      <c r="E7731" s="116">
        <v>2020</v>
      </c>
      <c r="F7731" s="112" t="s">
        <v>13895</v>
      </c>
      <c r="G7731" s="117" t="s">
        <v>16415</v>
      </c>
      <c r="H7731" s="114" t="s">
        <v>6740</v>
      </c>
      <c r="I7731" s="113">
        <f>'24'!J68</f>
        <v>0</v>
      </c>
    </row>
    <row r="7732" spans="2:9" ht="12.75">
      <c r="B7732" s="114" t="str">
        <f>INDEX(SUM!D:D,MATCH(SUM!$F$3,SUM!B:B,0),0)</f>
        <v>P085</v>
      </c>
      <c r="E7732" s="116">
        <v>2020</v>
      </c>
      <c r="F7732" s="112" t="s">
        <v>13896</v>
      </c>
      <c r="G7732" s="117" t="s">
        <v>16416</v>
      </c>
      <c r="H7732" s="114" t="s">
        <v>6740</v>
      </c>
      <c r="I7732" s="113">
        <f>'24'!J69</f>
        <v>0</v>
      </c>
    </row>
    <row r="7733" spans="2:9" ht="12.75">
      <c r="B7733" s="114" t="str">
        <f>INDEX(SUM!D:D,MATCH(SUM!$F$3,SUM!B:B,0),0)</f>
        <v>P085</v>
      </c>
      <c r="E7733" s="116">
        <v>2020</v>
      </c>
      <c r="F7733" s="112" t="s">
        <v>13897</v>
      </c>
      <c r="G7733" s="117" t="s">
        <v>16417</v>
      </c>
      <c r="H7733" s="114" t="s">
        <v>6740</v>
      </c>
      <c r="I7733" s="113">
        <f>'24'!J70</f>
        <v>0</v>
      </c>
    </row>
    <row r="7734" spans="2:9" ht="12.75">
      <c r="B7734" s="114" t="str">
        <f>INDEX(SUM!D:D,MATCH(SUM!$F$3,SUM!B:B,0),0)</f>
        <v>P085</v>
      </c>
      <c r="E7734" s="116">
        <v>2020</v>
      </c>
      <c r="F7734" s="112" t="s">
        <v>13898</v>
      </c>
      <c r="G7734" s="117" t="s">
        <v>16418</v>
      </c>
      <c r="H7734" s="114" t="s">
        <v>6740</v>
      </c>
      <c r="I7734" s="113">
        <f>'24'!J71</f>
        <v>0</v>
      </c>
    </row>
    <row r="7735" spans="2:9" ht="12.75">
      <c r="B7735" s="114" t="str">
        <f>INDEX(SUM!D:D,MATCH(SUM!$F$3,SUM!B:B,0),0)</f>
        <v>P085</v>
      </c>
      <c r="E7735" s="116">
        <v>2020</v>
      </c>
      <c r="F7735" s="112" t="s">
        <v>13899</v>
      </c>
      <c r="G7735" s="117" t="s">
        <v>16419</v>
      </c>
      <c r="H7735" s="114" t="s">
        <v>6740</v>
      </c>
      <c r="I7735" s="113">
        <f>'24'!J72</f>
        <v>0</v>
      </c>
    </row>
    <row r="7736" spans="2:9" ht="12.75">
      <c r="B7736" s="114" t="str">
        <f>INDEX(SUM!D:D,MATCH(SUM!$F$3,SUM!B:B,0),0)</f>
        <v>P085</v>
      </c>
      <c r="E7736" s="116">
        <v>2020</v>
      </c>
      <c r="F7736" s="112" t="s">
        <v>13900</v>
      </c>
      <c r="G7736" s="117" t="s">
        <v>16420</v>
      </c>
      <c r="H7736" s="114" t="s">
        <v>6740</v>
      </c>
      <c r="I7736" s="113">
        <f>'24'!J73</f>
        <v>0</v>
      </c>
    </row>
    <row r="7737" spans="2:9" ht="12.75">
      <c r="B7737" s="114" t="str">
        <f>INDEX(SUM!D:D,MATCH(SUM!$F$3,SUM!B:B,0),0)</f>
        <v>P085</v>
      </c>
      <c r="E7737" s="116">
        <v>2020</v>
      </c>
      <c r="F7737" s="112" t="s">
        <v>13901</v>
      </c>
      <c r="G7737" s="117" t="s">
        <v>16421</v>
      </c>
      <c r="H7737" s="114" t="s">
        <v>6740</v>
      </c>
      <c r="I7737" s="113">
        <f>'24'!J74</f>
        <v>0</v>
      </c>
    </row>
    <row r="7738" spans="2:9" ht="12.75">
      <c r="B7738" s="114" t="str">
        <f>INDEX(SUM!D:D,MATCH(SUM!$F$3,SUM!B:B,0),0)</f>
        <v>P085</v>
      </c>
      <c r="E7738" s="116">
        <v>2020</v>
      </c>
      <c r="F7738" s="112" t="s">
        <v>13902</v>
      </c>
      <c r="G7738" s="117" t="s">
        <v>16422</v>
      </c>
      <c r="H7738" s="114" t="s">
        <v>6740</v>
      </c>
      <c r="I7738" s="113">
        <f>'24'!J75</f>
        <v>0</v>
      </c>
    </row>
    <row r="7739" spans="2:9" ht="12.75">
      <c r="B7739" s="114" t="str">
        <f>INDEX(SUM!D:D,MATCH(SUM!$F$3,SUM!B:B,0),0)</f>
        <v>P085</v>
      </c>
      <c r="E7739" s="116">
        <v>2020</v>
      </c>
      <c r="F7739" s="112" t="s">
        <v>13903</v>
      </c>
      <c r="G7739" s="117" t="s">
        <v>16423</v>
      </c>
      <c r="H7739" s="114" t="s">
        <v>6740</v>
      </c>
      <c r="I7739" s="113">
        <f>'24'!J76</f>
        <v>0</v>
      </c>
    </row>
    <row r="7740" spans="2:9" ht="12.75">
      <c r="B7740" s="114" t="str">
        <f>INDEX(SUM!D:D,MATCH(SUM!$F$3,SUM!B:B,0),0)</f>
        <v>P085</v>
      </c>
      <c r="E7740" s="116">
        <v>2020</v>
      </c>
      <c r="F7740" s="112" t="s">
        <v>13904</v>
      </c>
      <c r="G7740" s="117" t="s">
        <v>16424</v>
      </c>
      <c r="H7740" s="114" t="s">
        <v>6740</v>
      </c>
      <c r="I7740" s="113">
        <f>'24'!J77</f>
        <v>0</v>
      </c>
    </row>
    <row r="7741" spans="2:9" ht="12.75">
      <c r="B7741" s="114" t="str">
        <f>INDEX(SUM!D:D,MATCH(SUM!$F$3,SUM!B:B,0),0)</f>
        <v>P085</v>
      </c>
      <c r="E7741" s="116">
        <v>2020</v>
      </c>
      <c r="F7741" s="112" t="s">
        <v>13905</v>
      </c>
      <c r="G7741" s="117" t="s">
        <v>16425</v>
      </c>
      <c r="H7741" s="114" t="s">
        <v>6740</v>
      </c>
      <c r="I7741" s="113">
        <f>'24'!J78</f>
        <v>0</v>
      </c>
    </row>
    <row r="7742" spans="2:9" ht="12.75">
      <c r="B7742" s="114" t="str">
        <f>INDEX(SUM!D:D,MATCH(SUM!$F$3,SUM!B:B,0),0)</f>
        <v>P085</v>
      </c>
      <c r="E7742" s="116">
        <v>2020</v>
      </c>
      <c r="F7742" s="112" t="s">
        <v>13906</v>
      </c>
      <c r="G7742" s="117" t="s">
        <v>16426</v>
      </c>
      <c r="H7742" s="114" t="s">
        <v>6740</v>
      </c>
      <c r="I7742" s="113">
        <f>'24'!J79</f>
        <v>0</v>
      </c>
    </row>
    <row r="7743" spans="2:9" ht="12.75">
      <c r="B7743" s="114" t="str">
        <f>INDEX(SUM!D:D,MATCH(SUM!$F$3,SUM!B:B,0),0)</f>
        <v>P085</v>
      </c>
      <c r="E7743" s="116">
        <v>2020</v>
      </c>
      <c r="F7743" s="112" t="s">
        <v>13907</v>
      </c>
      <c r="G7743" s="117" t="s">
        <v>16427</v>
      </c>
      <c r="H7743" s="114" t="s">
        <v>6740</v>
      </c>
      <c r="I7743" s="113">
        <f>'24'!J80</f>
        <v>0</v>
      </c>
    </row>
    <row r="7744" spans="2:9" ht="12.75">
      <c r="B7744" s="114" t="str">
        <f>INDEX(SUM!D:D,MATCH(SUM!$F$3,SUM!B:B,0),0)</f>
        <v>P085</v>
      </c>
      <c r="E7744" s="116">
        <v>2020</v>
      </c>
      <c r="F7744" s="112" t="s">
        <v>13908</v>
      </c>
      <c r="G7744" s="117" t="s">
        <v>16428</v>
      </c>
      <c r="H7744" s="114" t="s">
        <v>6740</v>
      </c>
      <c r="I7744" s="113">
        <f>'24'!J81</f>
        <v>0</v>
      </c>
    </row>
    <row r="7745" spans="2:9" ht="12.75">
      <c r="B7745" s="114" t="str">
        <f>INDEX(SUM!D:D,MATCH(SUM!$F$3,SUM!B:B,0),0)</f>
        <v>P085</v>
      </c>
      <c r="E7745" s="116">
        <v>2020</v>
      </c>
      <c r="F7745" s="112" t="s">
        <v>13909</v>
      </c>
      <c r="G7745" s="117" t="s">
        <v>16429</v>
      </c>
      <c r="H7745" s="114" t="s">
        <v>6740</v>
      </c>
      <c r="I7745" s="113">
        <f>'24'!J82</f>
        <v>0</v>
      </c>
    </row>
    <row r="7746" spans="2:9" ht="12.75">
      <c r="B7746" s="114" t="str">
        <f>INDEX(SUM!D:D,MATCH(SUM!$F$3,SUM!B:B,0),0)</f>
        <v>P085</v>
      </c>
      <c r="E7746" s="116">
        <v>2020</v>
      </c>
      <c r="F7746" s="112" t="s">
        <v>13910</v>
      </c>
      <c r="G7746" s="117" t="s">
        <v>16430</v>
      </c>
      <c r="H7746" s="114" t="s">
        <v>6740</v>
      </c>
      <c r="I7746" s="113">
        <f>'24'!J83</f>
        <v>0</v>
      </c>
    </row>
    <row r="7747" spans="2:9" ht="12.75">
      <c r="B7747" s="114" t="str">
        <f>INDEX(SUM!D:D,MATCH(SUM!$F$3,SUM!B:B,0),0)</f>
        <v>P085</v>
      </c>
      <c r="E7747" s="116">
        <v>2020</v>
      </c>
      <c r="F7747" s="112" t="s">
        <v>13911</v>
      </c>
      <c r="G7747" s="117" t="s">
        <v>16431</v>
      </c>
      <c r="H7747" s="114" t="s">
        <v>6740</v>
      </c>
      <c r="I7747" s="113">
        <f>'24'!J84</f>
        <v>0</v>
      </c>
    </row>
    <row r="7748" spans="2:9" ht="12.75">
      <c r="B7748" s="114" t="str">
        <f>INDEX(SUM!D:D,MATCH(SUM!$F$3,SUM!B:B,0),0)</f>
        <v>P085</v>
      </c>
      <c r="E7748" s="116">
        <v>2020</v>
      </c>
      <c r="F7748" s="112" t="s">
        <v>13912</v>
      </c>
      <c r="G7748" s="117" t="s">
        <v>16432</v>
      </c>
      <c r="H7748" s="114" t="s">
        <v>6740</v>
      </c>
      <c r="I7748" s="113">
        <f>'24'!J85</f>
        <v>0</v>
      </c>
    </row>
    <row r="7749" spans="2:9" ht="12.75">
      <c r="B7749" s="114" t="str">
        <f>INDEX(SUM!D:D,MATCH(SUM!$F$3,SUM!B:B,0),0)</f>
        <v>P085</v>
      </c>
      <c r="E7749" s="116">
        <v>2020</v>
      </c>
      <c r="F7749" s="112" t="s">
        <v>13913</v>
      </c>
      <c r="G7749" s="117" t="s">
        <v>16433</v>
      </c>
      <c r="H7749" s="114" t="s">
        <v>6740</v>
      </c>
      <c r="I7749" s="113">
        <f>'24'!J86</f>
        <v>0</v>
      </c>
    </row>
    <row r="7750" spans="2:9" ht="12.75">
      <c r="B7750" s="114" t="str">
        <f>INDEX(SUM!D:D,MATCH(SUM!$F$3,SUM!B:B,0),0)</f>
        <v>P085</v>
      </c>
      <c r="E7750" s="116">
        <v>2020</v>
      </c>
      <c r="F7750" s="112" t="s">
        <v>13914</v>
      </c>
      <c r="G7750" s="117" t="s">
        <v>16434</v>
      </c>
      <c r="H7750" s="114" t="s">
        <v>6740</v>
      </c>
      <c r="I7750" s="113">
        <f>'24'!J87</f>
        <v>0</v>
      </c>
    </row>
    <row r="7751" spans="2:9" ht="12.75">
      <c r="B7751" s="114" t="str">
        <f>INDEX(SUM!D:D,MATCH(SUM!$F$3,SUM!B:B,0),0)</f>
        <v>P085</v>
      </c>
      <c r="E7751" s="116">
        <v>2020</v>
      </c>
      <c r="F7751" s="112" t="s">
        <v>13915</v>
      </c>
      <c r="G7751" s="117" t="s">
        <v>16435</v>
      </c>
      <c r="H7751" s="114" t="s">
        <v>6740</v>
      </c>
      <c r="I7751" s="113">
        <f>'24'!J88</f>
        <v>0</v>
      </c>
    </row>
    <row r="7752" spans="2:9" ht="12.75">
      <c r="B7752" s="114" t="str">
        <f>INDEX(SUM!D:D,MATCH(SUM!$F$3,SUM!B:B,0),0)</f>
        <v>P085</v>
      </c>
      <c r="E7752" s="116">
        <v>2020</v>
      </c>
      <c r="F7752" s="112" t="s">
        <v>13916</v>
      </c>
      <c r="G7752" s="117" t="s">
        <v>16436</v>
      </c>
      <c r="H7752" s="114" t="s">
        <v>6740</v>
      </c>
      <c r="I7752" s="113">
        <f>'24'!J89</f>
        <v>0</v>
      </c>
    </row>
    <row r="7753" spans="2:9" ht="12.75">
      <c r="B7753" s="114" t="str">
        <f>INDEX(SUM!D:D,MATCH(SUM!$F$3,SUM!B:B,0),0)</f>
        <v>P085</v>
      </c>
      <c r="E7753" s="116">
        <v>2020</v>
      </c>
      <c r="F7753" s="112" t="s">
        <v>13917</v>
      </c>
      <c r="G7753" s="117" t="s">
        <v>16437</v>
      </c>
      <c r="H7753" s="114" t="s">
        <v>6740</v>
      </c>
      <c r="I7753" s="113">
        <f>'24'!J90</f>
        <v>0</v>
      </c>
    </row>
    <row r="7754" spans="2:9" ht="12.75">
      <c r="B7754" s="114" t="str">
        <f>INDEX(SUM!D:D,MATCH(SUM!$F$3,SUM!B:B,0),0)</f>
        <v>P085</v>
      </c>
      <c r="E7754" s="116">
        <v>2020</v>
      </c>
      <c r="F7754" s="112" t="s">
        <v>13918</v>
      </c>
      <c r="G7754" s="117" t="s">
        <v>16438</v>
      </c>
      <c r="H7754" s="114" t="s">
        <v>6740</v>
      </c>
      <c r="I7754" s="113">
        <f>'24'!J91</f>
        <v>0</v>
      </c>
    </row>
    <row r="7755" spans="2:9" ht="12.75">
      <c r="B7755" s="114" t="str">
        <f>INDEX(SUM!D:D,MATCH(SUM!$F$3,SUM!B:B,0),0)</f>
        <v>P085</v>
      </c>
      <c r="E7755" s="116">
        <v>2020</v>
      </c>
      <c r="F7755" s="112" t="s">
        <v>13919</v>
      </c>
      <c r="G7755" s="117" t="s">
        <v>16439</v>
      </c>
      <c r="H7755" s="114" t="s">
        <v>6740</v>
      </c>
      <c r="I7755" s="113">
        <f>'24'!J92</f>
        <v>0</v>
      </c>
    </row>
    <row r="7756" spans="2:9" ht="12.75">
      <c r="B7756" s="114" t="str">
        <f>INDEX(SUM!D:D,MATCH(SUM!$F$3,SUM!B:B,0),0)</f>
        <v>P085</v>
      </c>
      <c r="E7756" s="116">
        <v>2020</v>
      </c>
      <c r="F7756" s="112" t="s">
        <v>13920</v>
      </c>
      <c r="G7756" s="117" t="s">
        <v>16440</v>
      </c>
      <c r="H7756" s="114" t="s">
        <v>6740</v>
      </c>
      <c r="I7756" s="113">
        <f>'24'!J93</f>
        <v>0</v>
      </c>
    </row>
    <row r="7757" spans="2:9" ht="12.75">
      <c r="B7757" s="114" t="str">
        <f>INDEX(SUM!D:D,MATCH(SUM!$F$3,SUM!B:B,0),0)</f>
        <v>P085</v>
      </c>
      <c r="E7757" s="116">
        <v>2020</v>
      </c>
      <c r="F7757" s="112" t="s">
        <v>13921</v>
      </c>
      <c r="G7757" s="117" t="s">
        <v>16441</v>
      </c>
      <c r="H7757" s="114" t="s">
        <v>6740</v>
      </c>
      <c r="I7757" s="113">
        <f>'24'!J94</f>
        <v>0</v>
      </c>
    </row>
    <row r="7758" spans="2:9" ht="12.75">
      <c r="B7758" s="114" t="str">
        <f>INDEX(SUM!D:D,MATCH(SUM!$F$3,SUM!B:B,0),0)</f>
        <v>P085</v>
      </c>
      <c r="E7758" s="116">
        <v>2020</v>
      </c>
      <c r="F7758" s="112" t="s">
        <v>13922</v>
      </c>
      <c r="G7758" s="117" t="s">
        <v>16442</v>
      </c>
      <c r="H7758" s="114" t="s">
        <v>6740</v>
      </c>
      <c r="I7758" s="113">
        <f>'24'!J95</f>
        <v>0</v>
      </c>
    </row>
    <row r="7759" spans="2:9" ht="12.75">
      <c r="B7759" s="114" t="str">
        <f>INDEX(SUM!D:D,MATCH(SUM!$F$3,SUM!B:B,0),0)</f>
        <v>P085</v>
      </c>
      <c r="E7759" s="116">
        <v>2020</v>
      </c>
      <c r="F7759" s="112" t="s">
        <v>13923</v>
      </c>
      <c r="G7759" s="117" t="s">
        <v>16443</v>
      </c>
      <c r="H7759" s="114" t="s">
        <v>6740</v>
      </c>
      <c r="I7759" s="113">
        <f>'24'!J96</f>
        <v>0</v>
      </c>
    </row>
    <row r="7760" spans="2:9" ht="12.75">
      <c r="B7760" s="114" t="str">
        <f>INDEX(SUM!D:D,MATCH(SUM!$F$3,SUM!B:B,0),0)</f>
        <v>P085</v>
      </c>
      <c r="E7760" s="116">
        <v>2020</v>
      </c>
      <c r="F7760" s="112" t="s">
        <v>13924</v>
      </c>
      <c r="G7760" s="117" t="s">
        <v>16444</v>
      </c>
      <c r="H7760" s="114" t="s">
        <v>6740</v>
      </c>
      <c r="I7760" s="113">
        <f>'24'!J97</f>
        <v>0</v>
      </c>
    </row>
    <row r="7761" spans="2:9" ht="12.75">
      <c r="B7761" s="114" t="str">
        <f>INDEX(SUM!D:D,MATCH(SUM!$F$3,SUM!B:B,0),0)</f>
        <v>P085</v>
      </c>
      <c r="E7761" s="116">
        <v>2020</v>
      </c>
      <c r="F7761" s="112" t="s">
        <v>13925</v>
      </c>
      <c r="G7761" s="117" t="s">
        <v>16445</v>
      </c>
      <c r="H7761" s="114" t="s">
        <v>6740</v>
      </c>
      <c r="I7761" s="113">
        <f>'24'!J98</f>
        <v>0</v>
      </c>
    </row>
    <row r="7762" spans="2:9" ht="12.75">
      <c r="B7762" s="114" t="str">
        <f>INDEX(SUM!D:D,MATCH(SUM!$F$3,SUM!B:B,0),0)</f>
        <v>P085</v>
      </c>
      <c r="E7762" s="116">
        <v>2020</v>
      </c>
      <c r="F7762" s="112" t="s">
        <v>13926</v>
      </c>
      <c r="G7762" s="117" t="s">
        <v>16446</v>
      </c>
      <c r="H7762" s="114" t="s">
        <v>6740</v>
      </c>
      <c r="I7762" s="113">
        <f>'24'!J99</f>
        <v>0</v>
      </c>
    </row>
    <row r="7763" spans="2:9" ht="12.75">
      <c r="B7763" s="114" t="str">
        <f>INDEX(SUM!D:D,MATCH(SUM!$F$3,SUM!B:B,0),0)</f>
        <v>P085</v>
      </c>
      <c r="E7763" s="116">
        <v>2020</v>
      </c>
      <c r="F7763" s="112" t="s">
        <v>13927</v>
      </c>
      <c r="G7763" s="117" t="s">
        <v>16447</v>
      </c>
      <c r="H7763" s="114" t="s">
        <v>6740</v>
      </c>
      <c r="I7763" s="113">
        <f>'24'!J100</f>
        <v>0</v>
      </c>
    </row>
    <row r="7764" spans="2:9" ht="12.75">
      <c r="B7764" s="114" t="str">
        <f>INDEX(SUM!D:D,MATCH(SUM!$F$3,SUM!B:B,0),0)</f>
        <v>P085</v>
      </c>
      <c r="E7764" s="116">
        <v>2020</v>
      </c>
      <c r="F7764" s="112" t="s">
        <v>13928</v>
      </c>
      <c r="G7764" s="117" t="s">
        <v>16448</v>
      </c>
      <c r="H7764" s="114" t="s">
        <v>6741</v>
      </c>
      <c r="I7764" s="113">
        <f>'24'!K11</f>
        <v>24</v>
      </c>
    </row>
    <row r="7765" spans="2:9" ht="12.75">
      <c r="B7765" s="114" t="str">
        <f>INDEX(SUM!D:D,MATCH(SUM!$F$3,SUM!B:B,0),0)</f>
        <v>P085</v>
      </c>
      <c r="E7765" s="116">
        <v>2020</v>
      </c>
      <c r="F7765" s="112" t="s">
        <v>13929</v>
      </c>
      <c r="G7765" s="117" t="s">
        <v>16449</v>
      </c>
      <c r="H7765" s="114" t="s">
        <v>6741</v>
      </c>
      <c r="I7765" s="113">
        <f>'24'!K12</f>
        <v>2</v>
      </c>
    </row>
    <row r="7766" spans="2:9" ht="12.75">
      <c r="B7766" s="114" t="str">
        <f>INDEX(SUM!D:D,MATCH(SUM!$F$3,SUM!B:B,0),0)</f>
        <v>P085</v>
      </c>
      <c r="E7766" s="116">
        <v>2020</v>
      </c>
      <c r="F7766" s="112" t="s">
        <v>13930</v>
      </c>
      <c r="G7766" s="117" t="s">
        <v>16450</v>
      </c>
      <c r="H7766" s="114" t="s">
        <v>6741</v>
      </c>
      <c r="I7766" s="113">
        <f>'24'!K13</f>
        <v>8</v>
      </c>
    </row>
    <row r="7767" spans="2:9" ht="12.75">
      <c r="B7767" s="114" t="str">
        <f>INDEX(SUM!D:D,MATCH(SUM!$F$3,SUM!B:B,0),0)</f>
        <v>P085</v>
      </c>
      <c r="E7767" s="116">
        <v>2020</v>
      </c>
      <c r="F7767" s="112" t="s">
        <v>13931</v>
      </c>
      <c r="G7767" s="117" t="s">
        <v>16451</v>
      </c>
      <c r="H7767" s="114" t="s">
        <v>6741</v>
      </c>
      <c r="I7767" s="113">
        <f>'24'!K14</f>
        <v>19</v>
      </c>
    </row>
    <row r="7768" spans="2:9" ht="12.75">
      <c r="B7768" s="114" t="str">
        <f>INDEX(SUM!D:D,MATCH(SUM!$F$3,SUM!B:B,0),0)</f>
        <v>P085</v>
      </c>
      <c r="E7768" s="116">
        <v>2020</v>
      </c>
      <c r="F7768" s="112" t="s">
        <v>13932</v>
      </c>
      <c r="G7768" s="117" t="s">
        <v>16452</v>
      </c>
      <c r="H7768" s="114" t="s">
        <v>6741</v>
      </c>
      <c r="I7768" s="113">
        <f>'24'!K15</f>
        <v>1</v>
      </c>
    </row>
    <row r="7769" spans="2:9" ht="12.75">
      <c r="B7769" s="114" t="str">
        <f>INDEX(SUM!D:D,MATCH(SUM!$F$3,SUM!B:B,0),0)</f>
        <v>P085</v>
      </c>
      <c r="E7769" s="116">
        <v>2020</v>
      </c>
      <c r="F7769" s="112" t="s">
        <v>13933</v>
      </c>
      <c r="G7769" s="117" t="s">
        <v>16453</v>
      </c>
      <c r="H7769" s="114" t="s">
        <v>6741</v>
      </c>
      <c r="I7769" s="113">
        <f>'24'!K16</f>
        <v>0</v>
      </c>
    </row>
    <row r="7770" spans="2:9" ht="12.75">
      <c r="B7770" s="114" t="str">
        <f>INDEX(SUM!D:D,MATCH(SUM!$F$3,SUM!B:B,0),0)</f>
        <v>P085</v>
      </c>
      <c r="E7770" s="116">
        <v>2020</v>
      </c>
      <c r="F7770" s="112" t="s">
        <v>13934</v>
      </c>
      <c r="G7770" s="117" t="s">
        <v>16454</v>
      </c>
      <c r="H7770" s="114" t="s">
        <v>6741</v>
      </c>
      <c r="I7770" s="113">
        <f>'24'!K17</f>
        <v>1</v>
      </c>
    </row>
    <row r="7771" spans="2:9" ht="12.75">
      <c r="B7771" s="114" t="str">
        <f>INDEX(SUM!D:D,MATCH(SUM!$F$3,SUM!B:B,0),0)</f>
        <v>P085</v>
      </c>
      <c r="E7771" s="116">
        <v>2020</v>
      </c>
      <c r="F7771" s="112" t="s">
        <v>13935</v>
      </c>
      <c r="G7771" s="117" t="s">
        <v>16455</v>
      </c>
      <c r="H7771" s="114" t="s">
        <v>6741</v>
      </c>
      <c r="I7771" s="113">
        <f>'24'!K18</f>
        <v>1</v>
      </c>
    </row>
    <row r="7772" spans="2:9" ht="12.75">
      <c r="B7772" s="114" t="str">
        <f>INDEX(SUM!D:D,MATCH(SUM!$F$3,SUM!B:B,0),0)</f>
        <v>P085</v>
      </c>
      <c r="E7772" s="116">
        <v>2020</v>
      </c>
      <c r="F7772" s="112" t="s">
        <v>13936</v>
      </c>
      <c r="G7772" s="117" t="s">
        <v>16456</v>
      </c>
      <c r="H7772" s="114" t="s">
        <v>6741</v>
      </c>
      <c r="I7772" s="113">
        <f>'24'!K19</f>
        <v>2</v>
      </c>
    </row>
    <row r="7773" spans="2:9" ht="12.75">
      <c r="B7773" s="114" t="str">
        <f>INDEX(SUM!D:D,MATCH(SUM!$F$3,SUM!B:B,0),0)</f>
        <v>P085</v>
      </c>
      <c r="E7773" s="116">
        <v>2020</v>
      </c>
      <c r="F7773" s="112" t="s">
        <v>13937</v>
      </c>
      <c r="G7773" s="117" t="s">
        <v>16457</v>
      </c>
      <c r="H7773" s="114" t="s">
        <v>6741</v>
      </c>
      <c r="I7773" s="113">
        <f>'24'!K20</f>
        <v>3</v>
      </c>
    </row>
    <row r="7774" spans="2:9" ht="12.75">
      <c r="B7774" s="114" t="str">
        <f>INDEX(SUM!D:D,MATCH(SUM!$F$3,SUM!B:B,0),0)</f>
        <v>P085</v>
      </c>
      <c r="E7774" s="116">
        <v>2020</v>
      </c>
      <c r="F7774" s="112" t="s">
        <v>13938</v>
      </c>
      <c r="G7774" s="117" t="s">
        <v>16458</v>
      </c>
      <c r="H7774" s="114" t="s">
        <v>6741</v>
      </c>
      <c r="I7774" s="113">
        <f>'24'!K21</f>
        <v>0</v>
      </c>
    </row>
    <row r="7775" spans="2:9" ht="12.75">
      <c r="B7775" s="114" t="str">
        <f>INDEX(SUM!D:D,MATCH(SUM!$F$3,SUM!B:B,0),0)</f>
        <v>P085</v>
      </c>
      <c r="E7775" s="116">
        <v>2020</v>
      </c>
      <c r="F7775" s="112" t="s">
        <v>13939</v>
      </c>
      <c r="G7775" s="117" t="s">
        <v>16459</v>
      </c>
      <c r="H7775" s="114" t="s">
        <v>6741</v>
      </c>
      <c r="I7775" s="113">
        <f>'24'!K22</f>
        <v>7</v>
      </c>
    </row>
    <row r="7776" spans="2:9" ht="12.75">
      <c r="B7776" s="114" t="str">
        <f>INDEX(SUM!D:D,MATCH(SUM!$F$3,SUM!B:B,0),0)</f>
        <v>P085</v>
      </c>
      <c r="E7776" s="116">
        <v>2020</v>
      </c>
      <c r="F7776" s="112" t="s">
        <v>13940</v>
      </c>
      <c r="G7776" s="117" t="s">
        <v>16460</v>
      </c>
      <c r="H7776" s="114" t="s">
        <v>6741</v>
      </c>
      <c r="I7776" s="113">
        <f>'24'!K23</f>
        <v>0</v>
      </c>
    </row>
    <row r="7777" spans="2:9" ht="12.75">
      <c r="B7777" s="114" t="str">
        <f>INDEX(SUM!D:D,MATCH(SUM!$F$3,SUM!B:B,0),0)</f>
        <v>P085</v>
      </c>
      <c r="E7777" s="116">
        <v>2020</v>
      </c>
      <c r="F7777" s="112" t="s">
        <v>13941</v>
      </c>
      <c r="G7777" s="117" t="s">
        <v>16461</v>
      </c>
      <c r="H7777" s="114" t="s">
        <v>6741</v>
      </c>
      <c r="I7777" s="113">
        <f>'24'!K24</f>
        <v>0</v>
      </c>
    </row>
    <row r="7778" spans="2:9" ht="12.75">
      <c r="B7778" s="114" t="str">
        <f>INDEX(SUM!D:D,MATCH(SUM!$F$3,SUM!B:B,0),0)</f>
        <v>P085</v>
      </c>
      <c r="E7778" s="116">
        <v>2020</v>
      </c>
      <c r="F7778" s="112" t="s">
        <v>13942</v>
      </c>
      <c r="G7778" s="117" t="s">
        <v>16462</v>
      </c>
      <c r="H7778" s="114" t="s">
        <v>6741</v>
      </c>
      <c r="I7778" s="113">
        <f>'24'!K25</f>
        <v>0</v>
      </c>
    </row>
    <row r="7779" spans="2:9" ht="12.75">
      <c r="B7779" s="114" t="str">
        <f>INDEX(SUM!D:D,MATCH(SUM!$F$3,SUM!B:B,0),0)</f>
        <v>P085</v>
      </c>
      <c r="E7779" s="116">
        <v>2020</v>
      </c>
      <c r="F7779" s="112" t="s">
        <v>13943</v>
      </c>
      <c r="G7779" s="117" t="s">
        <v>16463</v>
      </c>
      <c r="H7779" s="114" t="s">
        <v>6741</v>
      </c>
      <c r="I7779" s="113">
        <f>'24'!K26</f>
        <v>0</v>
      </c>
    </row>
    <row r="7780" spans="2:9" ht="12.75">
      <c r="B7780" s="114" t="str">
        <f>INDEX(SUM!D:D,MATCH(SUM!$F$3,SUM!B:B,0),0)</f>
        <v>P085</v>
      </c>
      <c r="E7780" s="116">
        <v>2020</v>
      </c>
      <c r="F7780" s="112" t="s">
        <v>13944</v>
      </c>
      <c r="G7780" s="117" t="s">
        <v>16464</v>
      </c>
      <c r="H7780" s="114" t="s">
        <v>6741</v>
      </c>
      <c r="I7780" s="113">
        <f>'24'!K27</f>
        <v>0</v>
      </c>
    </row>
    <row r="7781" spans="2:9" ht="12.75">
      <c r="B7781" s="114" t="str">
        <f>INDEX(SUM!D:D,MATCH(SUM!$F$3,SUM!B:B,0),0)</f>
        <v>P085</v>
      </c>
      <c r="E7781" s="116">
        <v>2020</v>
      </c>
      <c r="F7781" s="112" t="s">
        <v>13945</v>
      </c>
      <c r="G7781" s="117" t="s">
        <v>16465</v>
      </c>
      <c r="H7781" s="114" t="s">
        <v>6741</v>
      </c>
      <c r="I7781" s="113">
        <f>'24'!K28</f>
        <v>0</v>
      </c>
    </row>
    <row r="7782" spans="2:9" ht="12.75">
      <c r="B7782" s="114" t="str">
        <f>INDEX(SUM!D:D,MATCH(SUM!$F$3,SUM!B:B,0),0)</f>
        <v>P085</v>
      </c>
      <c r="E7782" s="116">
        <v>2020</v>
      </c>
      <c r="F7782" s="112" t="s">
        <v>13946</v>
      </c>
      <c r="G7782" s="117" t="s">
        <v>16466</v>
      </c>
      <c r="H7782" s="114" t="s">
        <v>6741</v>
      </c>
      <c r="I7782" s="113">
        <f>'24'!K29</f>
        <v>0</v>
      </c>
    </row>
    <row r="7783" spans="2:9" ht="12.75">
      <c r="B7783" s="114" t="str">
        <f>INDEX(SUM!D:D,MATCH(SUM!$F$3,SUM!B:B,0),0)</f>
        <v>P085</v>
      </c>
      <c r="E7783" s="116">
        <v>2020</v>
      </c>
      <c r="F7783" s="112" t="s">
        <v>13947</v>
      </c>
      <c r="G7783" s="117" t="s">
        <v>16467</v>
      </c>
      <c r="H7783" s="114" t="s">
        <v>6741</v>
      </c>
      <c r="I7783" s="113">
        <f>'24'!K30</f>
        <v>0</v>
      </c>
    </row>
    <row r="7784" spans="2:9" ht="12.75">
      <c r="B7784" s="114" t="str">
        <f>INDEX(SUM!D:D,MATCH(SUM!$F$3,SUM!B:B,0),0)</f>
        <v>P085</v>
      </c>
      <c r="E7784" s="116">
        <v>2020</v>
      </c>
      <c r="F7784" s="112" t="s">
        <v>13948</v>
      </c>
      <c r="G7784" s="117" t="s">
        <v>16468</v>
      </c>
      <c r="H7784" s="114" t="s">
        <v>6741</v>
      </c>
      <c r="I7784" s="113">
        <f>'24'!K31</f>
        <v>0</v>
      </c>
    </row>
    <row r="7785" spans="2:9" ht="12.75">
      <c r="B7785" s="114" t="str">
        <f>INDEX(SUM!D:D,MATCH(SUM!$F$3,SUM!B:B,0),0)</f>
        <v>P085</v>
      </c>
      <c r="E7785" s="116">
        <v>2020</v>
      </c>
      <c r="F7785" s="112" t="s">
        <v>13949</v>
      </c>
      <c r="G7785" s="117" t="s">
        <v>16469</v>
      </c>
      <c r="H7785" s="114" t="s">
        <v>6741</v>
      </c>
      <c r="I7785" s="113">
        <f>'24'!K32</f>
        <v>0</v>
      </c>
    </row>
    <row r="7786" spans="2:9" ht="12.75">
      <c r="B7786" s="114" t="str">
        <f>INDEX(SUM!D:D,MATCH(SUM!$F$3,SUM!B:B,0),0)</f>
        <v>P085</v>
      </c>
      <c r="E7786" s="116">
        <v>2020</v>
      </c>
      <c r="F7786" s="112" t="s">
        <v>13950</v>
      </c>
      <c r="G7786" s="117" t="s">
        <v>16470</v>
      </c>
      <c r="H7786" s="114" t="s">
        <v>6741</v>
      </c>
      <c r="I7786" s="113">
        <f>'24'!K33</f>
        <v>0</v>
      </c>
    </row>
    <row r="7787" spans="2:9" ht="12.75">
      <c r="B7787" s="114" t="str">
        <f>INDEX(SUM!D:D,MATCH(SUM!$F$3,SUM!B:B,0),0)</f>
        <v>P085</v>
      </c>
      <c r="E7787" s="116">
        <v>2020</v>
      </c>
      <c r="F7787" s="112" t="s">
        <v>13951</v>
      </c>
      <c r="G7787" s="117" t="s">
        <v>16471</v>
      </c>
      <c r="H7787" s="114" t="s">
        <v>6741</v>
      </c>
      <c r="I7787" s="113">
        <f>'24'!K34</f>
        <v>0</v>
      </c>
    </row>
    <row r="7788" spans="2:9" ht="12.75">
      <c r="B7788" s="114" t="str">
        <f>INDEX(SUM!D:D,MATCH(SUM!$F$3,SUM!B:B,0),0)</f>
        <v>P085</v>
      </c>
      <c r="E7788" s="116">
        <v>2020</v>
      </c>
      <c r="F7788" s="112" t="s">
        <v>13952</v>
      </c>
      <c r="G7788" s="117" t="s">
        <v>16472</v>
      </c>
      <c r="H7788" s="114" t="s">
        <v>6741</v>
      </c>
      <c r="I7788" s="113">
        <f>'24'!K35</f>
        <v>0</v>
      </c>
    </row>
    <row r="7789" spans="2:9" ht="12.75">
      <c r="B7789" s="114" t="str">
        <f>INDEX(SUM!D:D,MATCH(SUM!$F$3,SUM!B:B,0),0)</f>
        <v>P085</v>
      </c>
      <c r="E7789" s="116">
        <v>2020</v>
      </c>
      <c r="F7789" s="112" t="s">
        <v>13953</v>
      </c>
      <c r="G7789" s="117" t="s">
        <v>16473</v>
      </c>
      <c r="H7789" s="114" t="s">
        <v>6741</v>
      </c>
      <c r="I7789" s="113">
        <f>'24'!K36</f>
        <v>0</v>
      </c>
    </row>
    <row r="7790" spans="2:9" ht="12.75">
      <c r="B7790" s="114" t="str">
        <f>INDEX(SUM!D:D,MATCH(SUM!$F$3,SUM!B:B,0),0)</f>
        <v>P085</v>
      </c>
      <c r="E7790" s="116">
        <v>2020</v>
      </c>
      <c r="F7790" s="112" t="s">
        <v>13954</v>
      </c>
      <c r="G7790" s="117" t="s">
        <v>16474</v>
      </c>
      <c r="H7790" s="114" t="s">
        <v>6741</v>
      </c>
      <c r="I7790" s="113">
        <f>'24'!K37</f>
        <v>0</v>
      </c>
    </row>
    <row r="7791" spans="2:9" ht="12.75">
      <c r="B7791" s="114" t="str">
        <f>INDEX(SUM!D:D,MATCH(SUM!$F$3,SUM!B:B,0),0)</f>
        <v>P085</v>
      </c>
      <c r="E7791" s="116">
        <v>2020</v>
      </c>
      <c r="F7791" s="112" t="s">
        <v>13955</v>
      </c>
      <c r="G7791" s="117" t="s">
        <v>16475</v>
      </c>
      <c r="H7791" s="114" t="s">
        <v>6741</v>
      </c>
      <c r="I7791" s="113">
        <f>'24'!K38</f>
        <v>0</v>
      </c>
    </row>
    <row r="7792" spans="2:9" ht="12.75">
      <c r="B7792" s="114" t="str">
        <f>INDEX(SUM!D:D,MATCH(SUM!$F$3,SUM!B:B,0),0)</f>
        <v>P085</v>
      </c>
      <c r="E7792" s="116">
        <v>2020</v>
      </c>
      <c r="F7792" s="112" t="s">
        <v>13956</v>
      </c>
      <c r="G7792" s="117" t="s">
        <v>16476</v>
      </c>
      <c r="H7792" s="114" t="s">
        <v>6741</v>
      </c>
      <c r="I7792" s="113">
        <f>'24'!K39</f>
        <v>0</v>
      </c>
    </row>
    <row r="7793" spans="2:9" ht="12.75">
      <c r="B7793" s="114" t="str">
        <f>INDEX(SUM!D:D,MATCH(SUM!$F$3,SUM!B:B,0),0)</f>
        <v>P085</v>
      </c>
      <c r="E7793" s="116">
        <v>2020</v>
      </c>
      <c r="F7793" s="112" t="s">
        <v>13957</v>
      </c>
      <c r="G7793" s="117" t="s">
        <v>16477</v>
      </c>
      <c r="H7793" s="114" t="s">
        <v>6741</v>
      </c>
      <c r="I7793" s="113">
        <f>'24'!K40</f>
        <v>0</v>
      </c>
    </row>
    <row r="7794" spans="2:9" ht="12.75">
      <c r="B7794" s="114" t="str">
        <f>INDEX(SUM!D:D,MATCH(SUM!$F$3,SUM!B:B,0),0)</f>
        <v>P085</v>
      </c>
      <c r="E7794" s="116">
        <v>2020</v>
      </c>
      <c r="F7794" s="112" t="s">
        <v>13958</v>
      </c>
      <c r="G7794" s="117" t="s">
        <v>16478</v>
      </c>
      <c r="H7794" s="114" t="s">
        <v>6741</v>
      </c>
      <c r="I7794" s="113">
        <f>'24'!K41</f>
        <v>0</v>
      </c>
    </row>
    <row r="7795" spans="2:9" ht="12.75">
      <c r="B7795" s="114" t="str">
        <f>INDEX(SUM!D:D,MATCH(SUM!$F$3,SUM!B:B,0),0)</f>
        <v>P085</v>
      </c>
      <c r="E7795" s="116">
        <v>2020</v>
      </c>
      <c r="F7795" s="112" t="s">
        <v>13959</v>
      </c>
      <c r="G7795" s="117" t="s">
        <v>16479</v>
      </c>
      <c r="H7795" s="114" t="s">
        <v>6741</v>
      </c>
      <c r="I7795" s="113">
        <f>'24'!K42</f>
        <v>0</v>
      </c>
    </row>
    <row r="7796" spans="2:9" ht="12.75">
      <c r="B7796" s="114" t="str">
        <f>INDEX(SUM!D:D,MATCH(SUM!$F$3,SUM!B:B,0),0)</f>
        <v>P085</v>
      </c>
      <c r="E7796" s="116">
        <v>2020</v>
      </c>
      <c r="F7796" s="112" t="s">
        <v>13960</v>
      </c>
      <c r="G7796" s="117" t="s">
        <v>16480</v>
      </c>
      <c r="H7796" s="114" t="s">
        <v>6741</v>
      </c>
      <c r="I7796" s="113">
        <f>'24'!K43</f>
        <v>0</v>
      </c>
    </row>
    <row r="7797" spans="2:9" ht="12.75">
      <c r="B7797" s="114" t="str">
        <f>INDEX(SUM!D:D,MATCH(SUM!$F$3,SUM!B:B,0),0)</f>
        <v>P085</v>
      </c>
      <c r="E7797" s="116">
        <v>2020</v>
      </c>
      <c r="F7797" s="112" t="s">
        <v>13961</v>
      </c>
      <c r="G7797" s="117" t="s">
        <v>16481</v>
      </c>
      <c r="H7797" s="114" t="s">
        <v>6741</v>
      </c>
      <c r="I7797" s="113">
        <f>'24'!K44</f>
        <v>0</v>
      </c>
    </row>
    <row r="7798" spans="2:9" ht="12.75">
      <c r="B7798" s="114" t="str">
        <f>INDEX(SUM!D:D,MATCH(SUM!$F$3,SUM!B:B,0),0)</f>
        <v>P085</v>
      </c>
      <c r="E7798" s="116">
        <v>2020</v>
      </c>
      <c r="F7798" s="112" t="s">
        <v>13962</v>
      </c>
      <c r="G7798" s="117" t="s">
        <v>16482</v>
      </c>
      <c r="H7798" s="114" t="s">
        <v>6741</v>
      </c>
      <c r="I7798" s="113">
        <f>'24'!K45</f>
        <v>0</v>
      </c>
    </row>
    <row r="7799" spans="2:9" ht="12.75">
      <c r="B7799" s="114" t="str">
        <f>INDEX(SUM!D:D,MATCH(SUM!$F$3,SUM!B:B,0),0)</f>
        <v>P085</v>
      </c>
      <c r="E7799" s="116">
        <v>2020</v>
      </c>
      <c r="F7799" s="112" t="s">
        <v>13963</v>
      </c>
      <c r="G7799" s="117" t="s">
        <v>16483</v>
      </c>
      <c r="H7799" s="114" t="s">
        <v>6741</v>
      </c>
      <c r="I7799" s="113">
        <f>'24'!K46</f>
        <v>0</v>
      </c>
    </row>
    <row r="7800" spans="2:9" ht="12.75">
      <c r="B7800" s="114" t="str">
        <f>INDEX(SUM!D:D,MATCH(SUM!$F$3,SUM!B:B,0),0)</f>
        <v>P085</v>
      </c>
      <c r="E7800" s="116">
        <v>2020</v>
      </c>
      <c r="F7800" s="112" t="s">
        <v>13964</v>
      </c>
      <c r="G7800" s="117" t="s">
        <v>16484</v>
      </c>
      <c r="H7800" s="114" t="s">
        <v>6741</v>
      </c>
      <c r="I7800" s="113">
        <f>'24'!K47</f>
        <v>0</v>
      </c>
    </row>
    <row r="7801" spans="2:9" ht="12.75">
      <c r="B7801" s="114" t="str">
        <f>INDEX(SUM!D:D,MATCH(SUM!$F$3,SUM!B:B,0),0)</f>
        <v>P085</v>
      </c>
      <c r="E7801" s="116">
        <v>2020</v>
      </c>
      <c r="F7801" s="112" t="s">
        <v>13965</v>
      </c>
      <c r="G7801" s="117" t="s">
        <v>16485</v>
      </c>
      <c r="H7801" s="114" t="s">
        <v>6741</v>
      </c>
      <c r="I7801" s="113">
        <f>'24'!K48</f>
        <v>0</v>
      </c>
    </row>
    <row r="7802" spans="2:9" ht="12.75">
      <c r="B7802" s="114" t="str">
        <f>INDEX(SUM!D:D,MATCH(SUM!$F$3,SUM!B:B,0),0)</f>
        <v>P085</v>
      </c>
      <c r="E7802" s="116">
        <v>2020</v>
      </c>
      <c r="F7802" s="112" t="s">
        <v>13966</v>
      </c>
      <c r="G7802" s="117" t="s">
        <v>16486</v>
      </c>
      <c r="H7802" s="114" t="s">
        <v>6741</v>
      </c>
      <c r="I7802" s="113">
        <f>'24'!K49</f>
        <v>0</v>
      </c>
    </row>
    <row r="7803" spans="2:9" ht="12.75">
      <c r="B7803" s="114" t="str">
        <f>INDEX(SUM!D:D,MATCH(SUM!$F$3,SUM!B:B,0),0)</f>
        <v>P085</v>
      </c>
      <c r="E7803" s="116">
        <v>2020</v>
      </c>
      <c r="F7803" s="112" t="s">
        <v>13967</v>
      </c>
      <c r="G7803" s="117" t="s">
        <v>16487</v>
      </c>
      <c r="H7803" s="114" t="s">
        <v>6741</v>
      </c>
      <c r="I7803" s="113">
        <f>'24'!K50</f>
        <v>0</v>
      </c>
    </row>
    <row r="7804" spans="2:9" ht="12.75">
      <c r="B7804" s="114" t="str">
        <f>INDEX(SUM!D:D,MATCH(SUM!$F$3,SUM!B:B,0),0)</f>
        <v>P085</v>
      </c>
      <c r="E7804" s="116">
        <v>2020</v>
      </c>
      <c r="F7804" s="112" t="s">
        <v>13968</v>
      </c>
      <c r="G7804" s="117" t="s">
        <v>16488</v>
      </c>
      <c r="H7804" s="114" t="s">
        <v>6741</v>
      </c>
      <c r="I7804" s="113">
        <f>'24'!K51</f>
        <v>0</v>
      </c>
    </row>
    <row r="7805" spans="2:9" ht="12.75">
      <c r="B7805" s="114" t="str">
        <f>INDEX(SUM!D:D,MATCH(SUM!$F$3,SUM!B:B,0),0)</f>
        <v>P085</v>
      </c>
      <c r="E7805" s="116">
        <v>2020</v>
      </c>
      <c r="F7805" s="112" t="s">
        <v>13969</v>
      </c>
      <c r="G7805" s="117" t="s">
        <v>16489</v>
      </c>
      <c r="H7805" s="114" t="s">
        <v>6741</v>
      </c>
      <c r="I7805" s="113">
        <f>'24'!K52</f>
        <v>0</v>
      </c>
    </row>
    <row r="7806" spans="2:9" ht="12.75">
      <c r="B7806" s="114" t="str">
        <f>INDEX(SUM!D:D,MATCH(SUM!$F$3,SUM!B:B,0),0)</f>
        <v>P085</v>
      </c>
      <c r="E7806" s="116">
        <v>2020</v>
      </c>
      <c r="F7806" s="112" t="s">
        <v>13970</v>
      </c>
      <c r="G7806" s="117" t="s">
        <v>16490</v>
      </c>
      <c r="H7806" s="114" t="s">
        <v>6741</v>
      </c>
      <c r="I7806" s="113">
        <f>'24'!K53</f>
        <v>0</v>
      </c>
    </row>
    <row r="7807" spans="2:9" ht="12.75">
      <c r="B7807" s="114" t="str">
        <f>INDEX(SUM!D:D,MATCH(SUM!$F$3,SUM!B:B,0),0)</f>
        <v>P085</v>
      </c>
      <c r="E7807" s="116">
        <v>2020</v>
      </c>
      <c r="F7807" s="112" t="s">
        <v>13971</v>
      </c>
      <c r="G7807" s="117" t="s">
        <v>16491</v>
      </c>
      <c r="H7807" s="114" t="s">
        <v>6741</v>
      </c>
      <c r="I7807" s="113">
        <f>'24'!K54</f>
        <v>0</v>
      </c>
    </row>
    <row r="7808" spans="2:9" ht="12.75">
      <c r="B7808" s="114" t="str">
        <f>INDEX(SUM!D:D,MATCH(SUM!$F$3,SUM!B:B,0),0)</f>
        <v>P085</v>
      </c>
      <c r="E7808" s="116">
        <v>2020</v>
      </c>
      <c r="F7808" s="112" t="s">
        <v>13972</v>
      </c>
      <c r="G7808" s="117" t="s">
        <v>16492</v>
      </c>
      <c r="H7808" s="114" t="s">
        <v>6741</v>
      </c>
      <c r="I7808" s="113">
        <f>'24'!K55</f>
        <v>0</v>
      </c>
    </row>
    <row r="7809" spans="2:9" ht="12.75">
      <c r="B7809" s="114" t="str">
        <f>INDEX(SUM!D:D,MATCH(SUM!$F$3,SUM!B:B,0),0)</f>
        <v>P085</v>
      </c>
      <c r="E7809" s="116">
        <v>2020</v>
      </c>
      <c r="F7809" s="112" t="s">
        <v>13973</v>
      </c>
      <c r="G7809" s="117" t="s">
        <v>16493</v>
      </c>
      <c r="H7809" s="114" t="s">
        <v>6741</v>
      </c>
      <c r="I7809" s="113">
        <f>'24'!K56</f>
        <v>0</v>
      </c>
    </row>
    <row r="7810" spans="2:9" ht="12.75">
      <c r="B7810" s="114" t="str">
        <f>INDEX(SUM!D:D,MATCH(SUM!$F$3,SUM!B:B,0),0)</f>
        <v>P085</v>
      </c>
      <c r="E7810" s="116">
        <v>2020</v>
      </c>
      <c r="F7810" s="112" t="s">
        <v>13974</v>
      </c>
      <c r="G7810" s="117" t="s">
        <v>16494</v>
      </c>
      <c r="H7810" s="114" t="s">
        <v>6741</v>
      </c>
      <c r="I7810" s="113">
        <f>'24'!K57</f>
        <v>0</v>
      </c>
    </row>
    <row r="7811" spans="2:9" ht="12.75">
      <c r="B7811" s="114" t="str">
        <f>INDEX(SUM!D:D,MATCH(SUM!$F$3,SUM!B:B,0),0)</f>
        <v>P085</v>
      </c>
      <c r="E7811" s="116">
        <v>2020</v>
      </c>
      <c r="F7811" s="112" t="s">
        <v>13975</v>
      </c>
      <c r="G7811" s="117" t="s">
        <v>16495</v>
      </c>
      <c r="H7811" s="114" t="s">
        <v>6741</v>
      </c>
      <c r="I7811" s="113">
        <f>'24'!K58</f>
        <v>0</v>
      </c>
    </row>
    <row r="7812" spans="2:9" ht="12.75">
      <c r="B7812" s="114" t="str">
        <f>INDEX(SUM!D:D,MATCH(SUM!$F$3,SUM!B:B,0),0)</f>
        <v>P085</v>
      </c>
      <c r="E7812" s="116">
        <v>2020</v>
      </c>
      <c r="F7812" s="112" t="s">
        <v>13976</v>
      </c>
      <c r="G7812" s="117" t="s">
        <v>16496</v>
      </c>
      <c r="H7812" s="114" t="s">
        <v>6741</v>
      </c>
      <c r="I7812" s="113">
        <f>'24'!K59</f>
        <v>0</v>
      </c>
    </row>
    <row r="7813" spans="2:9" ht="12.75">
      <c r="B7813" s="114" t="str">
        <f>INDEX(SUM!D:D,MATCH(SUM!$F$3,SUM!B:B,0),0)</f>
        <v>P085</v>
      </c>
      <c r="E7813" s="116">
        <v>2020</v>
      </c>
      <c r="F7813" s="112" t="s">
        <v>13977</v>
      </c>
      <c r="G7813" s="117" t="s">
        <v>16497</v>
      </c>
      <c r="H7813" s="114" t="s">
        <v>6741</v>
      </c>
      <c r="I7813" s="113">
        <f>'24'!K60</f>
        <v>0</v>
      </c>
    </row>
    <row r="7814" spans="2:9" ht="12.75">
      <c r="B7814" s="114" t="str">
        <f>INDEX(SUM!D:D,MATCH(SUM!$F$3,SUM!B:B,0),0)</f>
        <v>P085</v>
      </c>
      <c r="E7814" s="116">
        <v>2020</v>
      </c>
      <c r="F7814" s="112" t="s">
        <v>13978</v>
      </c>
      <c r="G7814" s="117" t="s">
        <v>16498</v>
      </c>
      <c r="H7814" s="114" t="s">
        <v>6741</v>
      </c>
      <c r="I7814" s="113">
        <f>'24'!K61</f>
        <v>0</v>
      </c>
    </row>
    <row r="7815" spans="2:9" ht="12.75">
      <c r="B7815" s="114" t="str">
        <f>INDEX(SUM!D:D,MATCH(SUM!$F$3,SUM!B:B,0),0)</f>
        <v>P085</v>
      </c>
      <c r="E7815" s="116">
        <v>2020</v>
      </c>
      <c r="F7815" s="112" t="s">
        <v>13979</v>
      </c>
      <c r="G7815" s="117" t="s">
        <v>16499</v>
      </c>
      <c r="H7815" s="114" t="s">
        <v>6741</v>
      </c>
      <c r="I7815" s="113">
        <f>'24'!K62</f>
        <v>0</v>
      </c>
    </row>
    <row r="7816" spans="2:9" ht="12.75">
      <c r="B7816" s="114" t="str">
        <f>INDEX(SUM!D:D,MATCH(SUM!$F$3,SUM!B:B,0),0)</f>
        <v>P085</v>
      </c>
      <c r="E7816" s="116">
        <v>2020</v>
      </c>
      <c r="F7816" s="112" t="s">
        <v>13980</v>
      </c>
      <c r="G7816" s="117" t="s">
        <v>16500</v>
      </c>
      <c r="H7816" s="114" t="s">
        <v>6741</v>
      </c>
      <c r="I7816" s="113">
        <f>'24'!K63</f>
        <v>0</v>
      </c>
    </row>
    <row r="7817" spans="2:9" ht="12.75">
      <c r="B7817" s="114" t="str">
        <f>INDEX(SUM!D:D,MATCH(SUM!$F$3,SUM!B:B,0),0)</f>
        <v>P085</v>
      </c>
      <c r="E7817" s="116">
        <v>2020</v>
      </c>
      <c r="F7817" s="112" t="s">
        <v>13981</v>
      </c>
      <c r="G7817" s="117" t="s">
        <v>16501</v>
      </c>
      <c r="H7817" s="114" t="s">
        <v>6741</v>
      </c>
      <c r="I7817" s="113">
        <f>'24'!K64</f>
        <v>0</v>
      </c>
    </row>
    <row r="7818" spans="2:9" ht="12.75">
      <c r="B7818" s="114" t="str">
        <f>INDEX(SUM!D:D,MATCH(SUM!$F$3,SUM!B:B,0),0)</f>
        <v>P085</v>
      </c>
      <c r="E7818" s="116">
        <v>2020</v>
      </c>
      <c r="F7818" s="112" t="s">
        <v>13982</v>
      </c>
      <c r="G7818" s="117" t="s">
        <v>16502</v>
      </c>
      <c r="H7818" s="114" t="s">
        <v>6741</v>
      </c>
      <c r="I7818" s="113">
        <f>'24'!K65</f>
        <v>0</v>
      </c>
    </row>
    <row r="7819" spans="2:9" ht="12.75">
      <c r="B7819" s="114" t="str">
        <f>INDEX(SUM!D:D,MATCH(SUM!$F$3,SUM!B:B,0),0)</f>
        <v>P085</v>
      </c>
      <c r="E7819" s="116">
        <v>2020</v>
      </c>
      <c r="F7819" s="112" t="s">
        <v>13983</v>
      </c>
      <c r="G7819" s="117" t="s">
        <v>16503</v>
      </c>
      <c r="H7819" s="114" t="s">
        <v>6741</v>
      </c>
      <c r="I7819" s="113">
        <f>'24'!K66</f>
        <v>0</v>
      </c>
    </row>
    <row r="7820" spans="2:9" ht="12.75">
      <c r="B7820" s="114" t="str">
        <f>INDEX(SUM!D:D,MATCH(SUM!$F$3,SUM!B:B,0),0)</f>
        <v>P085</v>
      </c>
      <c r="E7820" s="116">
        <v>2020</v>
      </c>
      <c r="F7820" s="112" t="s">
        <v>13984</v>
      </c>
      <c r="G7820" s="117" t="s">
        <v>16504</v>
      </c>
      <c r="H7820" s="114" t="s">
        <v>6741</v>
      </c>
      <c r="I7820" s="113">
        <f>'24'!K67</f>
        <v>0</v>
      </c>
    </row>
    <row r="7821" spans="2:9" ht="12.75">
      <c r="B7821" s="114" t="str">
        <f>INDEX(SUM!D:D,MATCH(SUM!$F$3,SUM!B:B,0),0)</f>
        <v>P085</v>
      </c>
      <c r="E7821" s="116">
        <v>2020</v>
      </c>
      <c r="F7821" s="112" t="s">
        <v>13985</v>
      </c>
      <c r="G7821" s="117" t="s">
        <v>16505</v>
      </c>
      <c r="H7821" s="114" t="s">
        <v>6741</v>
      </c>
      <c r="I7821" s="113">
        <f>'24'!K68</f>
        <v>0</v>
      </c>
    </row>
    <row r="7822" spans="2:9" ht="12.75">
      <c r="B7822" s="114" t="str">
        <f>INDEX(SUM!D:D,MATCH(SUM!$F$3,SUM!B:B,0),0)</f>
        <v>P085</v>
      </c>
      <c r="E7822" s="116">
        <v>2020</v>
      </c>
      <c r="F7822" s="112" t="s">
        <v>13986</v>
      </c>
      <c r="G7822" s="117" t="s">
        <v>16506</v>
      </c>
      <c r="H7822" s="114" t="s">
        <v>6741</v>
      </c>
      <c r="I7822" s="113">
        <f>'24'!K69</f>
        <v>0</v>
      </c>
    </row>
    <row r="7823" spans="2:9" ht="12.75">
      <c r="B7823" s="114" t="str">
        <f>INDEX(SUM!D:D,MATCH(SUM!$F$3,SUM!B:B,0),0)</f>
        <v>P085</v>
      </c>
      <c r="E7823" s="116">
        <v>2020</v>
      </c>
      <c r="F7823" s="112" t="s">
        <v>13987</v>
      </c>
      <c r="G7823" s="117" t="s">
        <v>16507</v>
      </c>
      <c r="H7823" s="114" t="s">
        <v>6741</v>
      </c>
      <c r="I7823" s="113">
        <f>'24'!K70</f>
        <v>0</v>
      </c>
    </row>
    <row r="7824" spans="2:9" ht="12.75">
      <c r="B7824" s="114" t="str">
        <f>INDEX(SUM!D:D,MATCH(SUM!$F$3,SUM!B:B,0),0)</f>
        <v>P085</v>
      </c>
      <c r="E7824" s="116">
        <v>2020</v>
      </c>
      <c r="F7824" s="112" t="s">
        <v>13988</v>
      </c>
      <c r="G7824" s="117" t="s">
        <v>16508</v>
      </c>
      <c r="H7824" s="114" t="s">
        <v>6741</v>
      </c>
      <c r="I7824" s="113">
        <f>'24'!K71</f>
        <v>0</v>
      </c>
    </row>
    <row r="7825" spans="2:9" ht="12.75">
      <c r="B7825" s="114" t="str">
        <f>INDEX(SUM!D:D,MATCH(SUM!$F$3,SUM!B:B,0),0)</f>
        <v>P085</v>
      </c>
      <c r="E7825" s="116">
        <v>2020</v>
      </c>
      <c r="F7825" s="112" t="s">
        <v>13989</v>
      </c>
      <c r="G7825" s="117" t="s">
        <v>16509</v>
      </c>
      <c r="H7825" s="114" t="s">
        <v>6741</v>
      </c>
      <c r="I7825" s="113">
        <f>'24'!K72</f>
        <v>0</v>
      </c>
    </row>
    <row r="7826" spans="2:9" ht="12.75">
      <c r="B7826" s="114" t="str">
        <f>INDEX(SUM!D:D,MATCH(SUM!$F$3,SUM!B:B,0),0)</f>
        <v>P085</v>
      </c>
      <c r="E7826" s="116">
        <v>2020</v>
      </c>
      <c r="F7826" s="112" t="s">
        <v>13990</v>
      </c>
      <c r="G7826" s="117" t="s">
        <v>16510</v>
      </c>
      <c r="H7826" s="114" t="s">
        <v>6741</v>
      </c>
      <c r="I7826" s="113">
        <f>'24'!K73</f>
        <v>0</v>
      </c>
    </row>
    <row r="7827" spans="2:9" ht="12.75">
      <c r="B7827" s="114" t="str">
        <f>INDEX(SUM!D:D,MATCH(SUM!$F$3,SUM!B:B,0),0)</f>
        <v>P085</v>
      </c>
      <c r="E7827" s="116">
        <v>2020</v>
      </c>
      <c r="F7827" s="112" t="s">
        <v>13991</v>
      </c>
      <c r="G7827" s="117" t="s">
        <v>16511</v>
      </c>
      <c r="H7827" s="114" t="s">
        <v>6741</v>
      </c>
      <c r="I7827" s="113">
        <f>'24'!K74</f>
        <v>0</v>
      </c>
    </row>
    <row r="7828" spans="2:9" ht="12.75">
      <c r="B7828" s="114" t="str">
        <f>INDEX(SUM!D:D,MATCH(SUM!$F$3,SUM!B:B,0),0)</f>
        <v>P085</v>
      </c>
      <c r="E7828" s="116">
        <v>2020</v>
      </c>
      <c r="F7828" s="112" t="s">
        <v>13992</v>
      </c>
      <c r="G7828" s="117" t="s">
        <v>16512</v>
      </c>
      <c r="H7828" s="114" t="s">
        <v>6741</v>
      </c>
      <c r="I7828" s="113">
        <f>'24'!K75</f>
        <v>0</v>
      </c>
    </row>
    <row r="7829" spans="2:9" ht="12.75">
      <c r="B7829" s="114" t="str">
        <f>INDEX(SUM!D:D,MATCH(SUM!$F$3,SUM!B:B,0),0)</f>
        <v>P085</v>
      </c>
      <c r="E7829" s="116">
        <v>2020</v>
      </c>
      <c r="F7829" s="112" t="s">
        <v>13993</v>
      </c>
      <c r="G7829" s="117" t="s">
        <v>16513</v>
      </c>
      <c r="H7829" s="114" t="s">
        <v>6741</v>
      </c>
      <c r="I7829" s="113">
        <f>'24'!K76</f>
        <v>0</v>
      </c>
    </row>
    <row r="7830" spans="2:9" ht="12.75">
      <c r="B7830" s="114" t="str">
        <f>INDEX(SUM!D:D,MATCH(SUM!$F$3,SUM!B:B,0),0)</f>
        <v>P085</v>
      </c>
      <c r="E7830" s="116">
        <v>2020</v>
      </c>
      <c r="F7830" s="112" t="s">
        <v>13994</v>
      </c>
      <c r="G7830" s="117" t="s">
        <v>16514</v>
      </c>
      <c r="H7830" s="114" t="s">
        <v>6741</v>
      </c>
      <c r="I7830" s="113">
        <f>'24'!K77</f>
        <v>0</v>
      </c>
    </row>
    <row r="7831" spans="2:9" ht="12.75">
      <c r="B7831" s="114" t="str">
        <f>INDEX(SUM!D:D,MATCH(SUM!$F$3,SUM!B:B,0),0)</f>
        <v>P085</v>
      </c>
      <c r="E7831" s="116">
        <v>2020</v>
      </c>
      <c r="F7831" s="112" t="s">
        <v>13995</v>
      </c>
      <c r="G7831" s="117" t="s">
        <v>16515</v>
      </c>
      <c r="H7831" s="114" t="s">
        <v>6741</v>
      </c>
      <c r="I7831" s="113">
        <f>'24'!K78</f>
        <v>0</v>
      </c>
    </row>
    <row r="7832" spans="2:9" ht="12.75">
      <c r="B7832" s="114" t="str">
        <f>INDEX(SUM!D:D,MATCH(SUM!$F$3,SUM!B:B,0),0)</f>
        <v>P085</v>
      </c>
      <c r="E7832" s="116">
        <v>2020</v>
      </c>
      <c r="F7832" s="112" t="s">
        <v>13996</v>
      </c>
      <c r="G7832" s="117" t="s">
        <v>16516</v>
      </c>
      <c r="H7832" s="114" t="s">
        <v>6741</v>
      </c>
      <c r="I7832" s="113">
        <f>'24'!K79</f>
        <v>0</v>
      </c>
    </row>
    <row r="7833" spans="2:9" ht="12.75">
      <c r="B7833" s="114" t="str">
        <f>INDEX(SUM!D:D,MATCH(SUM!$F$3,SUM!B:B,0),0)</f>
        <v>P085</v>
      </c>
      <c r="E7833" s="116">
        <v>2020</v>
      </c>
      <c r="F7833" s="112" t="s">
        <v>13997</v>
      </c>
      <c r="G7833" s="117" t="s">
        <v>16517</v>
      </c>
      <c r="H7833" s="114" t="s">
        <v>6741</v>
      </c>
      <c r="I7833" s="113">
        <f>'24'!K80</f>
        <v>0</v>
      </c>
    </row>
    <row r="7834" spans="2:9" ht="12.75">
      <c r="B7834" s="114" t="str">
        <f>INDEX(SUM!D:D,MATCH(SUM!$F$3,SUM!B:B,0),0)</f>
        <v>P085</v>
      </c>
      <c r="E7834" s="116">
        <v>2020</v>
      </c>
      <c r="F7834" s="112" t="s">
        <v>13998</v>
      </c>
      <c r="G7834" s="117" t="s">
        <v>16518</v>
      </c>
      <c r="H7834" s="114" t="s">
        <v>6741</v>
      </c>
      <c r="I7834" s="113">
        <f>'24'!K81</f>
        <v>0</v>
      </c>
    </row>
    <row r="7835" spans="2:9" ht="12.75">
      <c r="B7835" s="114" t="str">
        <f>INDEX(SUM!D:D,MATCH(SUM!$F$3,SUM!B:B,0),0)</f>
        <v>P085</v>
      </c>
      <c r="E7835" s="116">
        <v>2020</v>
      </c>
      <c r="F7835" s="112" t="s">
        <v>13999</v>
      </c>
      <c r="G7835" s="117" t="s">
        <v>16519</v>
      </c>
      <c r="H7835" s="114" t="s">
        <v>6741</v>
      </c>
      <c r="I7835" s="113">
        <f>'24'!K82</f>
        <v>0</v>
      </c>
    </row>
    <row r="7836" spans="2:9" ht="12.75">
      <c r="B7836" s="114" t="str">
        <f>INDEX(SUM!D:D,MATCH(SUM!$F$3,SUM!B:B,0),0)</f>
        <v>P085</v>
      </c>
      <c r="E7836" s="116">
        <v>2020</v>
      </c>
      <c r="F7836" s="112" t="s">
        <v>14000</v>
      </c>
      <c r="G7836" s="117" t="s">
        <v>16520</v>
      </c>
      <c r="H7836" s="114" t="s">
        <v>6741</v>
      </c>
      <c r="I7836" s="113">
        <f>'24'!K83</f>
        <v>0</v>
      </c>
    </row>
    <row r="7837" spans="2:9" ht="12.75">
      <c r="B7837" s="114" t="str">
        <f>INDEX(SUM!D:D,MATCH(SUM!$F$3,SUM!B:B,0),0)</f>
        <v>P085</v>
      </c>
      <c r="E7837" s="116">
        <v>2020</v>
      </c>
      <c r="F7837" s="112" t="s">
        <v>14001</v>
      </c>
      <c r="G7837" s="117" t="s">
        <v>16521</v>
      </c>
      <c r="H7837" s="114" t="s">
        <v>6741</v>
      </c>
      <c r="I7837" s="113">
        <f>'24'!K84</f>
        <v>0</v>
      </c>
    </row>
    <row r="7838" spans="2:9" ht="12.75">
      <c r="B7838" s="114" t="str">
        <f>INDEX(SUM!D:D,MATCH(SUM!$F$3,SUM!B:B,0),0)</f>
        <v>P085</v>
      </c>
      <c r="E7838" s="116">
        <v>2020</v>
      </c>
      <c r="F7838" s="112" t="s">
        <v>14002</v>
      </c>
      <c r="G7838" s="117" t="s">
        <v>16522</v>
      </c>
      <c r="H7838" s="114" t="s">
        <v>6741</v>
      </c>
      <c r="I7838" s="113">
        <f>'24'!K85</f>
        <v>0</v>
      </c>
    </row>
    <row r="7839" spans="2:9" ht="12.75">
      <c r="B7839" s="114" t="str">
        <f>INDEX(SUM!D:D,MATCH(SUM!$F$3,SUM!B:B,0),0)</f>
        <v>P085</v>
      </c>
      <c r="E7839" s="116">
        <v>2020</v>
      </c>
      <c r="F7839" s="112" t="s">
        <v>14003</v>
      </c>
      <c r="G7839" s="117" t="s">
        <v>16523</v>
      </c>
      <c r="H7839" s="114" t="s">
        <v>6741</v>
      </c>
      <c r="I7839" s="113">
        <f>'24'!K86</f>
        <v>0</v>
      </c>
    </row>
    <row r="7840" spans="2:9" ht="12.75">
      <c r="B7840" s="114" t="str">
        <f>INDEX(SUM!D:D,MATCH(SUM!$F$3,SUM!B:B,0),0)</f>
        <v>P085</v>
      </c>
      <c r="E7840" s="116">
        <v>2020</v>
      </c>
      <c r="F7840" s="112" t="s">
        <v>14004</v>
      </c>
      <c r="G7840" s="117" t="s">
        <v>16524</v>
      </c>
      <c r="H7840" s="114" t="s">
        <v>6741</v>
      </c>
      <c r="I7840" s="113">
        <f>'24'!K87</f>
        <v>0</v>
      </c>
    </row>
    <row r="7841" spans="2:9" ht="12.75">
      <c r="B7841" s="114" t="str">
        <f>INDEX(SUM!D:D,MATCH(SUM!$F$3,SUM!B:B,0),0)</f>
        <v>P085</v>
      </c>
      <c r="E7841" s="116">
        <v>2020</v>
      </c>
      <c r="F7841" s="112" t="s">
        <v>14005</v>
      </c>
      <c r="G7841" s="117" t="s">
        <v>16525</v>
      </c>
      <c r="H7841" s="114" t="s">
        <v>6741</v>
      </c>
      <c r="I7841" s="113">
        <f>'24'!K88</f>
        <v>0</v>
      </c>
    </row>
    <row r="7842" spans="2:9" ht="12.75">
      <c r="B7842" s="114" t="str">
        <f>INDEX(SUM!D:D,MATCH(SUM!$F$3,SUM!B:B,0),0)</f>
        <v>P085</v>
      </c>
      <c r="E7842" s="116">
        <v>2020</v>
      </c>
      <c r="F7842" s="112" t="s">
        <v>14006</v>
      </c>
      <c r="G7842" s="117" t="s">
        <v>16526</v>
      </c>
      <c r="H7842" s="114" t="s">
        <v>6741</v>
      </c>
      <c r="I7842" s="113">
        <f>'24'!K89</f>
        <v>0</v>
      </c>
    </row>
    <row r="7843" spans="2:9" ht="12.75">
      <c r="B7843" s="114" t="str">
        <f>INDEX(SUM!D:D,MATCH(SUM!$F$3,SUM!B:B,0),0)</f>
        <v>P085</v>
      </c>
      <c r="E7843" s="116">
        <v>2020</v>
      </c>
      <c r="F7843" s="112" t="s">
        <v>14007</v>
      </c>
      <c r="G7843" s="117" t="s">
        <v>16527</v>
      </c>
      <c r="H7843" s="114" t="s">
        <v>6741</v>
      </c>
      <c r="I7843" s="113">
        <f>'24'!K90</f>
        <v>0</v>
      </c>
    </row>
    <row r="7844" spans="2:9" ht="12.75">
      <c r="B7844" s="114" t="str">
        <f>INDEX(SUM!D:D,MATCH(SUM!$F$3,SUM!B:B,0),0)</f>
        <v>P085</v>
      </c>
      <c r="E7844" s="116">
        <v>2020</v>
      </c>
      <c r="F7844" s="112" t="s">
        <v>14008</v>
      </c>
      <c r="G7844" s="117" t="s">
        <v>16528</v>
      </c>
      <c r="H7844" s="114" t="s">
        <v>6741</v>
      </c>
      <c r="I7844" s="113">
        <f>'24'!K91</f>
        <v>0</v>
      </c>
    </row>
    <row r="7845" spans="2:9" ht="12.75">
      <c r="B7845" s="114" t="str">
        <f>INDEX(SUM!D:D,MATCH(SUM!$F$3,SUM!B:B,0),0)</f>
        <v>P085</v>
      </c>
      <c r="E7845" s="116">
        <v>2020</v>
      </c>
      <c r="F7845" s="112" t="s">
        <v>14009</v>
      </c>
      <c r="G7845" s="117" t="s">
        <v>16529</v>
      </c>
      <c r="H7845" s="114" t="s">
        <v>6741</v>
      </c>
      <c r="I7845" s="113">
        <f>'24'!K92</f>
        <v>0</v>
      </c>
    </row>
    <row r="7846" spans="2:9" ht="12.75">
      <c r="B7846" s="114" t="str">
        <f>INDEX(SUM!D:D,MATCH(SUM!$F$3,SUM!B:B,0),0)</f>
        <v>P085</v>
      </c>
      <c r="E7846" s="116">
        <v>2020</v>
      </c>
      <c r="F7846" s="112" t="s">
        <v>14010</v>
      </c>
      <c r="G7846" s="117" t="s">
        <v>16530</v>
      </c>
      <c r="H7846" s="114" t="s">
        <v>6741</v>
      </c>
      <c r="I7846" s="113">
        <f>'24'!K93</f>
        <v>0</v>
      </c>
    </row>
    <row r="7847" spans="2:9" ht="12.75">
      <c r="B7847" s="114" t="str">
        <f>INDEX(SUM!D:D,MATCH(SUM!$F$3,SUM!B:B,0),0)</f>
        <v>P085</v>
      </c>
      <c r="E7847" s="116">
        <v>2020</v>
      </c>
      <c r="F7847" s="112" t="s">
        <v>14011</v>
      </c>
      <c r="G7847" s="117" t="s">
        <v>16531</v>
      </c>
      <c r="H7847" s="114" t="s">
        <v>6741</v>
      </c>
      <c r="I7847" s="113">
        <f>'24'!K94</f>
        <v>0</v>
      </c>
    </row>
    <row r="7848" spans="2:9" ht="12.75">
      <c r="B7848" s="114" t="str">
        <f>INDEX(SUM!D:D,MATCH(SUM!$F$3,SUM!B:B,0),0)</f>
        <v>P085</v>
      </c>
      <c r="E7848" s="116">
        <v>2020</v>
      </c>
      <c r="F7848" s="112" t="s">
        <v>14012</v>
      </c>
      <c r="G7848" s="117" t="s">
        <v>16532</v>
      </c>
      <c r="H7848" s="114" t="s">
        <v>6741</v>
      </c>
      <c r="I7848" s="113">
        <f>'24'!K95</f>
        <v>0</v>
      </c>
    </row>
    <row r="7849" spans="2:9" ht="12.75">
      <c r="B7849" s="114" t="str">
        <f>INDEX(SUM!D:D,MATCH(SUM!$F$3,SUM!B:B,0),0)</f>
        <v>P085</v>
      </c>
      <c r="E7849" s="116">
        <v>2020</v>
      </c>
      <c r="F7849" s="112" t="s">
        <v>14013</v>
      </c>
      <c r="G7849" s="117" t="s">
        <v>16533</v>
      </c>
      <c r="H7849" s="114" t="s">
        <v>6741</v>
      </c>
      <c r="I7849" s="113">
        <f>'24'!K96</f>
        <v>0</v>
      </c>
    </row>
    <row r="7850" spans="2:9" ht="12.75">
      <c r="B7850" s="114" t="str">
        <f>INDEX(SUM!D:D,MATCH(SUM!$F$3,SUM!B:B,0),0)</f>
        <v>P085</v>
      </c>
      <c r="E7850" s="116">
        <v>2020</v>
      </c>
      <c r="F7850" s="112" t="s">
        <v>14014</v>
      </c>
      <c r="G7850" s="117" t="s">
        <v>16534</v>
      </c>
      <c r="H7850" s="114" t="s">
        <v>6741</v>
      </c>
      <c r="I7850" s="113">
        <f>'24'!K97</f>
        <v>0</v>
      </c>
    </row>
    <row r="7851" spans="2:9" ht="12.75">
      <c r="B7851" s="114" t="str">
        <f>INDEX(SUM!D:D,MATCH(SUM!$F$3,SUM!B:B,0),0)</f>
        <v>P085</v>
      </c>
      <c r="E7851" s="116">
        <v>2020</v>
      </c>
      <c r="F7851" s="112" t="s">
        <v>14015</v>
      </c>
      <c r="G7851" s="117" t="s">
        <v>16535</v>
      </c>
      <c r="H7851" s="114" t="s">
        <v>6741</v>
      </c>
      <c r="I7851" s="113">
        <f>'24'!K98</f>
        <v>0</v>
      </c>
    </row>
    <row r="7852" spans="2:9" ht="12.75">
      <c r="B7852" s="114" t="str">
        <f>INDEX(SUM!D:D,MATCH(SUM!$F$3,SUM!B:B,0),0)</f>
        <v>P085</v>
      </c>
      <c r="E7852" s="116">
        <v>2020</v>
      </c>
      <c r="F7852" s="112" t="s">
        <v>14016</v>
      </c>
      <c r="G7852" s="117" t="s">
        <v>16536</v>
      </c>
      <c r="H7852" s="114" t="s">
        <v>6741</v>
      </c>
      <c r="I7852" s="113">
        <f>'24'!K99</f>
        <v>0</v>
      </c>
    </row>
    <row r="7853" spans="2:9" ht="12.75">
      <c r="B7853" s="114" t="str">
        <f>INDEX(SUM!D:D,MATCH(SUM!$F$3,SUM!B:B,0),0)</f>
        <v>P085</v>
      </c>
      <c r="E7853" s="116">
        <v>2020</v>
      </c>
      <c r="F7853" s="112" t="s">
        <v>14017</v>
      </c>
      <c r="G7853" s="117" t="s">
        <v>16537</v>
      </c>
      <c r="H7853" s="114" t="s">
        <v>6741</v>
      </c>
      <c r="I7853" s="113">
        <f>'24'!K100</f>
        <v>0</v>
      </c>
    </row>
    <row r="7854" spans="2:9" ht="12.75">
      <c r="B7854" s="114" t="str">
        <f>INDEX(SUM!D:D,MATCH(SUM!$F$3,SUM!B:B,0),0)</f>
        <v>P085</v>
      </c>
      <c r="E7854" s="116">
        <v>2020</v>
      </c>
      <c r="F7854" s="112" t="s">
        <v>14018</v>
      </c>
      <c r="G7854" s="117" t="s">
        <v>16538</v>
      </c>
      <c r="H7854" s="114" t="s">
        <v>6742</v>
      </c>
      <c r="I7854" s="113">
        <f>'24'!L11</f>
        <v>11</v>
      </c>
    </row>
    <row r="7855" spans="2:9" ht="12.75">
      <c r="B7855" s="114" t="str">
        <f>INDEX(SUM!D:D,MATCH(SUM!$F$3,SUM!B:B,0),0)</f>
        <v>P085</v>
      </c>
      <c r="E7855" s="116">
        <v>2020</v>
      </c>
      <c r="F7855" s="112" t="s">
        <v>14019</v>
      </c>
      <c r="G7855" s="117" t="s">
        <v>16539</v>
      </c>
      <c r="H7855" s="114" t="s">
        <v>6742</v>
      </c>
      <c r="I7855" s="113">
        <f>'24'!L12</f>
        <v>0</v>
      </c>
    </row>
    <row r="7856" spans="2:9" ht="12.75">
      <c r="B7856" s="114" t="str">
        <f>INDEX(SUM!D:D,MATCH(SUM!$F$3,SUM!B:B,0),0)</f>
        <v>P085</v>
      </c>
      <c r="E7856" s="116">
        <v>2020</v>
      </c>
      <c r="F7856" s="112" t="s">
        <v>14020</v>
      </c>
      <c r="G7856" s="117" t="s">
        <v>16540</v>
      </c>
      <c r="H7856" s="114" t="s">
        <v>6742</v>
      </c>
      <c r="I7856" s="113">
        <f>'24'!L13</f>
        <v>1</v>
      </c>
    </row>
    <row r="7857" spans="2:9" ht="12.75">
      <c r="B7857" s="114" t="str">
        <f>INDEX(SUM!D:D,MATCH(SUM!$F$3,SUM!B:B,0),0)</f>
        <v>P085</v>
      </c>
      <c r="E7857" s="116">
        <v>2020</v>
      </c>
      <c r="F7857" s="112" t="s">
        <v>14021</v>
      </c>
      <c r="G7857" s="117" t="s">
        <v>16541</v>
      </c>
      <c r="H7857" s="114" t="s">
        <v>6742</v>
      </c>
      <c r="I7857" s="113">
        <f>'24'!L14</f>
        <v>6</v>
      </c>
    </row>
    <row r="7858" spans="2:9" ht="12.75">
      <c r="B7858" s="114" t="str">
        <f>INDEX(SUM!D:D,MATCH(SUM!$F$3,SUM!B:B,0),0)</f>
        <v>P085</v>
      </c>
      <c r="E7858" s="116">
        <v>2020</v>
      </c>
      <c r="F7858" s="112" t="s">
        <v>14022</v>
      </c>
      <c r="G7858" s="117" t="s">
        <v>16542</v>
      </c>
      <c r="H7858" s="114" t="s">
        <v>6742</v>
      </c>
      <c r="I7858" s="113">
        <f>'24'!L15</f>
        <v>4</v>
      </c>
    </row>
    <row r="7859" spans="2:9" ht="12.75">
      <c r="B7859" s="114" t="str">
        <f>INDEX(SUM!D:D,MATCH(SUM!$F$3,SUM!B:B,0),0)</f>
        <v>P085</v>
      </c>
      <c r="E7859" s="116">
        <v>2020</v>
      </c>
      <c r="F7859" s="112" t="s">
        <v>14023</v>
      </c>
      <c r="G7859" s="117" t="s">
        <v>16543</v>
      </c>
      <c r="H7859" s="114" t="s">
        <v>6742</v>
      </c>
      <c r="I7859" s="113">
        <f>'24'!L16</f>
        <v>0</v>
      </c>
    </row>
    <row r="7860" spans="2:9" ht="12.75">
      <c r="B7860" s="114" t="str">
        <f>INDEX(SUM!D:D,MATCH(SUM!$F$3,SUM!B:B,0),0)</f>
        <v>P085</v>
      </c>
      <c r="E7860" s="116">
        <v>2020</v>
      </c>
      <c r="F7860" s="112" t="s">
        <v>14024</v>
      </c>
      <c r="G7860" s="117" t="s">
        <v>16544</v>
      </c>
      <c r="H7860" s="114" t="s">
        <v>6742</v>
      </c>
      <c r="I7860" s="113">
        <f>'24'!L17</f>
        <v>0</v>
      </c>
    </row>
    <row r="7861" spans="2:9" ht="12.75">
      <c r="B7861" s="114" t="str">
        <f>INDEX(SUM!D:D,MATCH(SUM!$F$3,SUM!B:B,0),0)</f>
        <v>P085</v>
      </c>
      <c r="E7861" s="116">
        <v>2020</v>
      </c>
      <c r="F7861" s="112" t="s">
        <v>14025</v>
      </c>
      <c r="G7861" s="117" t="s">
        <v>16545</v>
      </c>
      <c r="H7861" s="114" t="s">
        <v>6742</v>
      </c>
      <c r="I7861" s="113">
        <f>'24'!L18</f>
        <v>1</v>
      </c>
    </row>
    <row r="7862" spans="2:9" ht="12.75">
      <c r="B7862" s="114" t="str">
        <f>INDEX(SUM!D:D,MATCH(SUM!$F$3,SUM!B:B,0),0)</f>
        <v>P085</v>
      </c>
      <c r="E7862" s="116">
        <v>2020</v>
      </c>
      <c r="F7862" s="112" t="s">
        <v>14026</v>
      </c>
      <c r="G7862" s="117" t="s">
        <v>16546</v>
      </c>
      <c r="H7862" s="114" t="s">
        <v>6742</v>
      </c>
      <c r="I7862" s="113">
        <f>'24'!L19</f>
        <v>1</v>
      </c>
    </row>
    <row r="7863" spans="2:9" ht="12.75">
      <c r="B7863" s="114" t="str">
        <f>INDEX(SUM!D:D,MATCH(SUM!$F$3,SUM!B:B,0),0)</f>
        <v>P085</v>
      </c>
      <c r="E7863" s="116">
        <v>2020</v>
      </c>
      <c r="F7863" s="112" t="s">
        <v>14027</v>
      </c>
      <c r="G7863" s="117" t="s">
        <v>16547</v>
      </c>
      <c r="H7863" s="114" t="s">
        <v>6742</v>
      </c>
      <c r="I7863" s="113">
        <f>'24'!L20</f>
        <v>1</v>
      </c>
    </row>
    <row r="7864" spans="2:9" ht="12.75">
      <c r="B7864" s="114" t="str">
        <f>INDEX(SUM!D:D,MATCH(SUM!$F$3,SUM!B:B,0),0)</f>
        <v>P085</v>
      </c>
      <c r="E7864" s="116">
        <v>2020</v>
      </c>
      <c r="F7864" s="112" t="s">
        <v>14028</v>
      </c>
      <c r="G7864" s="117" t="s">
        <v>16548</v>
      </c>
      <c r="H7864" s="114" t="s">
        <v>6742</v>
      </c>
      <c r="I7864" s="113">
        <f>'24'!L21</f>
        <v>0</v>
      </c>
    </row>
    <row r="7865" spans="2:9" ht="12.75">
      <c r="B7865" s="114" t="str">
        <f>INDEX(SUM!D:D,MATCH(SUM!$F$3,SUM!B:B,0),0)</f>
        <v>P085</v>
      </c>
      <c r="E7865" s="116">
        <v>2020</v>
      </c>
      <c r="F7865" s="112" t="s">
        <v>14029</v>
      </c>
      <c r="G7865" s="117" t="s">
        <v>16549</v>
      </c>
      <c r="H7865" s="114" t="s">
        <v>6742</v>
      </c>
      <c r="I7865" s="113">
        <f>'24'!L22</f>
        <v>1</v>
      </c>
    </row>
    <row r="7866" spans="2:9" ht="12.75">
      <c r="B7866" s="114" t="str">
        <f>INDEX(SUM!D:D,MATCH(SUM!$F$3,SUM!B:B,0),0)</f>
        <v>P085</v>
      </c>
      <c r="E7866" s="116">
        <v>2020</v>
      </c>
      <c r="F7866" s="112" t="s">
        <v>14030</v>
      </c>
      <c r="G7866" s="117" t="s">
        <v>16550</v>
      </c>
      <c r="H7866" s="114" t="s">
        <v>6742</v>
      </c>
      <c r="I7866" s="113">
        <f>'24'!L23</f>
        <v>0</v>
      </c>
    </row>
    <row r="7867" spans="2:9" ht="12.75">
      <c r="B7867" s="114" t="str">
        <f>INDEX(SUM!D:D,MATCH(SUM!$F$3,SUM!B:B,0),0)</f>
        <v>P085</v>
      </c>
      <c r="E7867" s="116">
        <v>2020</v>
      </c>
      <c r="F7867" s="112" t="s">
        <v>14031</v>
      </c>
      <c r="G7867" s="117" t="s">
        <v>16551</v>
      </c>
      <c r="H7867" s="114" t="s">
        <v>6742</v>
      </c>
      <c r="I7867" s="113">
        <f>'24'!L24</f>
        <v>0</v>
      </c>
    </row>
    <row r="7868" spans="2:9" ht="12.75">
      <c r="B7868" s="114" t="str">
        <f>INDEX(SUM!D:D,MATCH(SUM!$F$3,SUM!B:B,0),0)</f>
        <v>P085</v>
      </c>
      <c r="E7868" s="116">
        <v>2020</v>
      </c>
      <c r="F7868" s="112" t="s">
        <v>14032</v>
      </c>
      <c r="G7868" s="117" t="s">
        <v>16552</v>
      </c>
      <c r="H7868" s="114" t="s">
        <v>6742</v>
      </c>
      <c r="I7868" s="113">
        <f>'24'!L25</f>
        <v>0</v>
      </c>
    </row>
    <row r="7869" spans="2:9" ht="12.75">
      <c r="B7869" s="114" t="str">
        <f>INDEX(SUM!D:D,MATCH(SUM!$F$3,SUM!B:B,0),0)</f>
        <v>P085</v>
      </c>
      <c r="E7869" s="116">
        <v>2020</v>
      </c>
      <c r="F7869" s="112" t="s">
        <v>14033</v>
      </c>
      <c r="G7869" s="117" t="s">
        <v>16553</v>
      </c>
      <c r="H7869" s="114" t="s">
        <v>6742</v>
      </c>
      <c r="I7869" s="113">
        <f>'24'!L26</f>
        <v>0</v>
      </c>
    </row>
    <row r="7870" spans="2:9" ht="12.75">
      <c r="B7870" s="114" t="str">
        <f>INDEX(SUM!D:D,MATCH(SUM!$F$3,SUM!B:B,0),0)</f>
        <v>P085</v>
      </c>
      <c r="E7870" s="116">
        <v>2020</v>
      </c>
      <c r="F7870" s="112" t="s">
        <v>14034</v>
      </c>
      <c r="G7870" s="117" t="s">
        <v>16554</v>
      </c>
      <c r="H7870" s="114" t="s">
        <v>6742</v>
      </c>
      <c r="I7870" s="113">
        <f>'24'!L27</f>
        <v>0</v>
      </c>
    </row>
    <row r="7871" spans="2:9" ht="12.75">
      <c r="B7871" s="114" t="str">
        <f>INDEX(SUM!D:D,MATCH(SUM!$F$3,SUM!B:B,0),0)</f>
        <v>P085</v>
      </c>
      <c r="E7871" s="116">
        <v>2020</v>
      </c>
      <c r="F7871" s="112" t="s">
        <v>14035</v>
      </c>
      <c r="G7871" s="117" t="s">
        <v>16555</v>
      </c>
      <c r="H7871" s="114" t="s">
        <v>6742</v>
      </c>
      <c r="I7871" s="113">
        <f>'24'!L28</f>
        <v>0</v>
      </c>
    </row>
    <row r="7872" spans="2:9" ht="12.75">
      <c r="B7872" s="114" t="str">
        <f>INDEX(SUM!D:D,MATCH(SUM!$F$3,SUM!B:B,0),0)</f>
        <v>P085</v>
      </c>
      <c r="E7872" s="116">
        <v>2020</v>
      </c>
      <c r="F7872" s="112" t="s">
        <v>14036</v>
      </c>
      <c r="G7872" s="117" t="s">
        <v>16556</v>
      </c>
      <c r="H7872" s="114" t="s">
        <v>6742</v>
      </c>
      <c r="I7872" s="113">
        <f>'24'!L29</f>
        <v>0</v>
      </c>
    </row>
    <row r="7873" spans="2:9" ht="12.75">
      <c r="B7873" s="114" t="str">
        <f>INDEX(SUM!D:D,MATCH(SUM!$F$3,SUM!B:B,0),0)</f>
        <v>P085</v>
      </c>
      <c r="E7873" s="116">
        <v>2020</v>
      </c>
      <c r="F7873" s="112" t="s">
        <v>14037</v>
      </c>
      <c r="G7873" s="117" t="s">
        <v>16557</v>
      </c>
      <c r="H7873" s="114" t="s">
        <v>6742</v>
      </c>
      <c r="I7873" s="113">
        <f>'24'!L30</f>
        <v>0</v>
      </c>
    </row>
    <row r="7874" spans="2:9" ht="12.75">
      <c r="B7874" s="114" t="str">
        <f>INDEX(SUM!D:D,MATCH(SUM!$F$3,SUM!B:B,0),0)</f>
        <v>P085</v>
      </c>
      <c r="E7874" s="116">
        <v>2020</v>
      </c>
      <c r="F7874" s="112" t="s">
        <v>14038</v>
      </c>
      <c r="G7874" s="117" t="s">
        <v>16558</v>
      </c>
      <c r="H7874" s="114" t="s">
        <v>6742</v>
      </c>
      <c r="I7874" s="113">
        <f>'24'!L31</f>
        <v>0</v>
      </c>
    </row>
    <row r="7875" spans="2:9" ht="12.75">
      <c r="B7875" s="114" t="str">
        <f>INDEX(SUM!D:D,MATCH(SUM!$F$3,SUM!B:B,0),0)</f>
        <v>P085</v>
      </c>
      <c r="E7875" s="116">
        <v>2020</v>
      </c>
      <c r="F7875" s="112" t="s">
        <v>14039</v>
      </c>
      <c r="G7875" s="117" t="s">
        <v>16559</v>
      </c>
      <c r="H7875" s="114" t="s">
        <v>6742</v>
      </c>
      <c r="I7875" s="113">
        <f>'24'!L32</f>
        <v>0</v>
      </c>
    </row>
    <row r="7876" spans="2:9" ht="12.75">
      <c r="B7876" s="114" t="str">
        <f>INDEX(SUM!D:D,MATCH(SUM!$F$3,SUM!B:B,0),0)</f>
        <v>P085</v>
      </c>
      <c r="E7876" s="116">
        <v>2020</v>
      </c>
      <c r="F7876" s="112" t="s">
        <v>14040</v>
      </c>
      <c r="G7876" s="117" t="s">
        <v>16560</v>
      </c>
      <c r="H7876" s="114" t="s">
        <v>6742</v>
      </c>
      <c r="I7876" s="113">
        <f>'24'!L33</f>
        <v>0</v>
      </c>
    </row>
    <row r="7877" spans="2:9" ht="12.75">
      <c r="B7877" s="114" t="str">
        <f>INDEX(SUM!D:D,MATCH(SUM!$F$3,SUM!B:B,0),0)</f>
        <v>P085</v>
      </c>
      <c r="E7877" s="116">
        <v>2020</v>
      </c>
      <c r="F7877" s="112" t="s">
        <v>14041</v>
      </c>
      <c r="G7877" s="117" t="s">
        <v>16561</v>
      </c>
      <c r="H7877" s="114" t="s">
        <v>6742</v>
      </c>
      <c r="I7877" s="113">
        <f>'24'!L34</f>
        <v>0</v>
      </c>
    </row>
    <row r="7878" spans="2:9" ht="12.75">
      <c r="B7878" s="114" t="str">
        <f>INDEX(SUM!D:D,MATCH(SUM!$F$3,SUM!B:B,0),0)</f>
        <v>P085</v>
      </c>
      <c r="E7878" s="116">
        <v>2020</v>
      </c>
      <c r="F7878" s="112" t="s">
        <v>14042</v>
      </c>
      <c r="G7878" s="117" t="s">
        <v>16562</v>
      </c>
      <c r="H7878" s="114" t="s">
        <v>6742</v>
      </c>
      <c r="I7878" s="113">
        <f>'24'!L35</f>
        <v>0</v>
      </c>
    </row>
    <row r="7879" spans="2:9" ht="12.75">
      <c r="B7879" s="114" t="str">
        <f>INDEX(SUM!D:D,MATCH(SUM!$F$3,SUM!B:B,0),0)</f>
        <v>P085</v>
      </c>
      <c r="E7879" s="116">
        <v>2020</v>
      </c>
      <c r="F7879" s="112" t="s">
        <v>14043</v>
      </c>
      <c r="G7879" s="117" t="s">
        <v>16563</v>
      </c>
      <c r="H7879" s="114" t="s">
        <v>6742</v>
      </c>
      <c r="I7879" s="113">
        <f>'24'!L36</f>
        <v>0</v>
      </c>
    </row>
    <row r="7880" spans="2:9" ht="12.75">
      <c r="B7880" s="114" t="str">
        <f>INDEX(SUM!D:D,MATCH(SUM!$F$3,SUM!B:B,0),0)</f>
        <v>P085</v>
      </c>
      <c r="E7880" s="116">
        <v>2020</v>
      </c>
      <c r="F7880" s="112" t="s">
        <v>14044</v>
      </c>
      <c r="G7880" s="117" t="s">
        <v>16564</v>
      </c>
      <c r="H7880" s="114" t="s">
        <v>6742</v>
      </c>
      <c r="I7880" s="113">
        <f>'24'!L37</f>
        <v>0</v>
      </c>
    </row>
    <row r="7881" spans="2:9" ht="12.75">
      <c r="B7881" s="114" t="str">
        <f>INDEX(SUM!D:D,MATCH(SUM!$F$3,SUM!B:B,0),0)</f>
        <v>P085</v>
      </c>
      <c r="E7881" s="116">
        <v>2020</v>
      </c>
      <c r="F7881" s="112" t="s">
        <v>14045</v>
      </c>
      <c r="G7881" s="117" t="s">
        <v>16565</v>
      </c>
      <c r="H7881" s="114" t="s">
        <v>6742</v>
      </c>
      <c r="I7881" s="113">
        <f>'24'!L38</f>
        <v>0</v>
      </c>
    </row>
    <row r="7882" spans="2:9" ht="12.75">
      <c r="B7882" s="114" t="str">
        <f>INDEX(SUM!D:D,MATCH(SUM!$F$3,SUM!B:B,0),0)</f>
        <v>P085</v>
      </c>
      <c r="E7882" s="116">
        <v>2020</v>
      </c>
      <c r="F7882" s="112" t="s">
        <v>14046</v>
      </c>
      <c r="G7882" s="117" t="s">
        <v>16566</v>
      </c>
      <c r="H7882" s="114" t="s">
        <v>6742</v>
      </c>
      <c r="I7882" s="113">
        <f>'24'!L39</f>
        <v>0</v>
      </c>
    </row>
    <row r="7883" spans="2:9" ht="12.75">
      <c r="B7883" s="114" t="str">
        <f>INDEX(SUM!D:D,MATCH(SUM!$F$3,SUM!B:B,0),0)</f>
        <v>P085</v>
      </c>
      <c r="E7883" s="116">
        <v>2020</v>
      </c>
      <c r="F7883" s="112" t="s">
        <v>14047</v>
      </c>
      <c r="G7883" s="117" t="s">
        <v>16567</v>
      </c>
      <c r="H7883" s="114" t="s">
        <v>6742</v>
      </c>
      <c r="I7883" s="113">
        <f>'24'!L40</f>
        <v>0</v>
      </c>
    </row>
    <row r="7884" spans="2:9" ht="12.75">
      <c r="B7884" s="114" t="str">
        <f>INDEX(SUM!D:D,MATCH(SUM!$F$3,SUM!B:B,0),0)</f>
        <v>P085</v>
      </c>
      <c r="E7884" s="116">
        <v>2020</v>
      </c>
      <c r="F7884" s="112" t="s">
        <v>14048</v>
      </c>
      <c r="G7884" s="117" t="s">
        <v>16568</v>
      </c>
      <c r="H7884" s="114" t="s">
        <v>6742</v>
      </c>
      <c r="I7884" s="113">
        <f>'24'!L41</f>
        <v>0</v>
      </c>
    </row>
    <row r="7885" spans="2:9" ht="12.75">
      <c r="B7885" s="114" t="str">
        <f>INDEX(SUM!D:D,MATCH(SUM!$F$3,SUM!B:B,0),0)</f>
        <v>P085</v>
      </c>
      <c r="E7885" s="116">
        <v>2020</v>
      </c>
      <c r="F7885" s="112" t="s">
        <v>14049</v>
      </c>
      <c r="G7885" s="117" t="s">
        <v>16569</v>
      </c>
      <c r="H7885" s="114" t="s">
        <v>6742</v>
      </c>
      <c r="I7885" s="113">
        <f>'24'!L42</f>
        <v>0</v>
      </c>
    </row>
    <row r="7886" spans="2:9" ht="12.75">
      <c r="B7886" s="114" t="str">
        <f>INDEX(SUM!D:D,MATCH(SUM!$F$3,SUM!B:B,0),0)</f>
        <v>P085</v>
      </c>
      <c r="E7886" s="116">
        <v>2020</v>
      </c>
      <c r="F7886" s="112" t="s">
        <v>14050</v>
      </c>
      <c r="G7886" s="117" t="s">
        <v>16570</v>
      </c>
      <c r="H7886" s="114" t="s">
        <v>6742</v>
      </c>
      <c r="I7886" s="113">
        <f>'24'!L43</f>
        <v>0</v>
      </c>
    </row>
    <row r="7887" spans="2:9" ht="12.75">
      <c r="B7887" s="114" t="str">
        <f>INDEX(SUM!D:D,MATCH(SUM!$F$3,SUM!B:B,0),0)</f>
        <v>P085</v>
      </c>
      <c r="E7887" s="116">
        <v>2020</v>
      </c>
      <c r="F7887" s="112" t="s">
        <v>14051</v>
      </c>
      <c r="G7887" s="117" t="s">
        <v>16571</v>
      </c>
      <c r="H7887" s="114" t="s">
        <v>6742</v>
      </c>
      <c r="I7887" s="113">
        <f>'24'!L44</f>
        <v>0</v>
      </c>
    </row>
    <row r="7888" spans="2:9" ht="12.75">
      <c r="B7888" s="114" t="str">
        <f>INDEX(SUM!D:D,MATCH(SUM!$F$3,SUM!B:B,0),0)</f>
        <v>P085</v>
      </c>
      <c r="E7888" s="116">
        <v>2020</v>
      </c>
      <c r="F7888" s="112" t="s">
        <v>14052</v>
      </c>
      <c r="G7888" s="117" t="s">
        <v>16572</v>
      </c>
      <c r="H7888" s="114" t="s">
        <v>6742</v>
      </c>
      <c r="I7888" s="113">
        <f>'24'!L45</f>
        <v>0</v>
      </c>
    </row>
    <row r="7889" spans="2:9" ht="12.75">
      <c r="B7889" s="114" t="str">
        <f>INDEX(SUM!D:D,MATCH(SUM!$F$3,SUM!B:B,0),0)</f>
        <v>P085</v>
      </c>
      <c r="E7889" s="116">
        <v>2020</v>
      </c>
      <c r="F7889" s="112" t="s">
        <v>14053</v>
      </c>
      <c r="G7889" s="117" t="s">
        <v>16573</v>
      </c>
      <c r="H7889" s="114" t="s">
        <v>6742</v>
      </c>
      <c r="I7889" s="113">
        <f>'24'!L46</f>
        <v>0</v>
      </c>
    </row>
    <row r="7890" spans="2:9" ht="12.75">
      <c r="B7890" s="114" t="str">
        <f>INDEX(SUM!D:D,MATCH(SUM!$F$3,SUM!B:B,0),0)</f>
        <v>P085</v>
      </c>
      <c r="E7890" s="116">
        <v>2020</v>
      </c>
      <c r="F7890" s="112" t="s">
        <v>14054</v>
      </c>
      <c r="G7890" s="117" t="s">
        <v>16574</v>
      </c>
      <c r="H7890" s="114" t="s">
        <v>6742</v>
      </c>
      <c r="I7890" s="113">
        <f>'24'!L47</f>
        <v>0</v>
      </c>
    </row>
    <row r="7891" spans="2:9" ht="12.75">
      <c r="B7891" s="114" t="str">
        <f>INDEX(SUM!D:D,MATCH(SUM!$F$3,SUM!B:B,0),0)</f>
        <v>P085</v>
      </c>
      <c r="E7891" s="116">
        <v>2020</v>
      </c>
      <c r="F7891" s="112" t="s">
        <v>14055</v>
      </c>
      <c r="G7891" s="117" t="s">
        <v>16575</v>
      </c>
      <c r="H7891" s="114" t="s">
        <v>6742</v>
      </c>
      <c r="I7891" s="113">
        <f>'24'!L48</f>
        <v>0</v>
      </c>
    </row>
    <row r="7892" spans="2:9" ht="12.75">
      <c r="B7892" s="114" t="str">
        <f>INDEX(SUM!D:D,MATCH(SUM!$F$3,SUM!B:B,0),0)</f>
        <v>P085</v>
      </c>
      <c r="E7892" s="116">
        <v>2020</v>
      </c>
      <c r="F7892" s="112" t="s">
        <v>14056</v>
      </c>
      <c r="G7892" s="117" t="s">
        <v>16576</v>
      </c>
      <c r="H7892" s="114" t="s">
        <v>6742</v>
      </c>
      <c r="I7892" s="113">
        <f>'24'!L49</f>
        <v>0</v>
      </c>
    </row>
    <row r="7893" spans="2:9" ht="12.75">
      <c r="B7893" s="114" t="str">
        <f>INDEX(SUM!D:D,MATCH(SUM!$F$3,SUM!B:B,0),0)</f>
        <v>P085</v>
      </c>
      <c r="E7893" s="116">
        <v>2020</v>
      </c>
      <c r="F7893" s="112" t="s">
        <v>14057</v>
      </c>
      <c r="G7893" s="117" t="s">
        <v>16577</v>
      </c>
      <c r="H7893" s="114" t="s">
        <v>6742</v>
      </c>
      <c r="I7893" s="113">
        <f>'24'!L50</f>
        <v>0</v>
      </c>
    </row>
    <row r="7894" spans="2:9" ht="12.75">
      <c r="B7894" s="114" t="str">
        <f>INDEX(SUM!D:D,MATCH(SUM!$F$3,SUM!B:B,0),0)</f>
        <v>P085</v>
      </c>
      <c r="E7894" s="116">
        <v>2020</v>
      </c>
      <c r="F7894" s="112" t="s">
        <v>14058</v>
      </c>
      <c r="G7894" s="117" t="s">
        <v>16578</v>
      </c>
      <c r="H7894" s="114" t="s">
        <v>6742</v>
      </c>
      <c r="I7894" s="113">
        <f>'24'!L51</f>
        <v>0</v>
      </c>
    </row>
    <row r="7895" spans="2:9" ht="12.75">
      <c r="B7895" s="114" t="str">
        <f>INDEX(SUM!D:D,MATCH(SUM!$F$3,SUM!B:B,0),0)</f>
        <v>P085</v>
      </c>
      <c r="E7895" s="116">
        <v>2020</v>
      </c>
      <c r="F7895" s="112" t="s">
        <v>14059</v>
      </c>
      <c r="G7895" s="117" t="s">
        <v>16579</v>
      </c>
      <c r="H7895" s="114" t="s">
        <v>6742</v>
      </c>
      <c r="I7895" s="113">
        <f>'24'!L52</f>
        <v>0</v>
      </c>
    </row>
    <row r="7896" spans="2:9" ht="12.75">
      <c r="B7896" s="114" t="str">
        <f>INDEX(SUM!D:D,MATCH(SUM!$F$3,SUM!B:B,0),0)</f>
        <v>P085</v>
      </c>
      <c r="E7896" s="116">
        <v>2020</v>
      </c>
      <c r="F7896" s="112" t="s">
        <v>14060</v>
      </c>
      <c r="G7896" s="117" t="s">
        <v>16580</v>
      </c>
      <c r="H7896" s="114" t="s">
        <v>6742</v>
      </c>
      <c r="I7896" s="113">
        <f>'24'!L53</f>
        <v>0</v>
      </c>
    </row>
    <row r="7897" spans="2:9" ht="12.75">
      <c r="B7897" s="114" t="str">
        <f>INDEX(SUM!D:D,MATCH(SUM!$F$3,SUM!B:B,0),0)</f>
        <v>P085</v>
      </c>
      <c r="E7897" s="116">
        <v>2020</v>
      </c>
      <c r="F7897" s="112" t="s">
        <v>14061</v>
      </c>
      <c r="G7897" s="117" t="s">
        <v>16581</v>
      </c>
      <c r="H7897" s="114" t="s">
        <v>6742</v>
      </c>
      <c r="I7897" s="113">
        <f>'24'!L54</f>
        <v>0</v>
      </c>
    </row>
    <row r="7898" spans="2:9" ht="12.75">
      <c r="B7898" s="114" t="str">
        <f>INDEX(SUM!D:D,MATCH(SUM!$F$3,SUM!B:B,0),0)</f>
        <v>P085</v>
      </c>
      <c r="E7898" s="116">
        <v>2020</v>
      </c>
      <c r="F7898" s="112" t="s">
        <v>14062</v>
      </c>
      <c r="G7898" s="117" t="s">
        <v>16582</v>
      </c>
      <c r="H7898" s="114" t="s">
        <v>6742</v>
      </c>
      <c r="I7898" s="113">
        <f>'24'!L55</f>
        <v>0</v>
      </c>
    </row>
    <row r="7899" spans="2:9" ht="12.75">
      <c r="B7899" s="114" t="str">
        <f>INDEX(SUM!D:D,MATCH(SUM!$F$3,SUM!B:B,0),0)</f>
        <v>P085</v>
      </c>
      <c r="E7899" s="116">
        <v>2020</v>
      </c>
      <c r="F7899" s="112" t="s">
        <v>14063</v>
      </c>
      <c r="G7899" s="117" t="s">
        <v>16583</v>
      </c>
      <c r="H7899" s="114" t="s">
        <v>6742</v>
      </c>
      <c r="I7899" s="113">
        <f>'24'!L56</f>
        <v>0</v>
      </c>
    </row>
    <row r="7900" spans="2:9" ht="12.75">
      <c r="B7900" s="114" t="str">
        <f>INDEX(SUM!D:D,MATCH(SUM!$F$3,SUM!B:B,0),0)</f>
        <v>P085</v>
      </c>
      <c r="E7900" s="116">
        <v>2020</v>
      </c>
      <c r="F7900" s="112" t="s">
        <v>14064</v>
      </c>
      <c r="G7900" s="117" t="s">
        <v>16584</v>
      </c>
      <c r="H7900" s="114" t="s">
        <v>6742</v>
      </c>
      <c r="I7900" s="113">
        <f>'24'!L57</f>
        <v>0</v>
      </c>
    </row>
    <row r="7901" spans="2:9" ht="12.75">
      <c r="B7901" s="114" t="str">
        <f>INDEX(SUM!D:D,MATCH(SUM!$F$3,SUM!B:B,0),0)</f>
        <v>P085</v>
      </c>
      <c r="E7901" s="116">
        <v>2020</v>
      </c>
      <c r="F7901" s="112" t="s">
        <v>14065</v>
      </c>
      <c r="G7901" s="117" t="s">
        <v>16585</v>
      </c>
      <c r="H7901" s="114" t="s">
        <v>6742</v>
      </c>
      <c r="I7901" s="113">
        <f>'24'!L58</f>
        <v>0</v>
      </c>
    </row>
    <row r="7902" spans="2:9" ht="12.75">
      <c r="B7902" s="114" t="str">
        <f>INDEX(SUM!D:D,MATCH(SUM!$F$3,SUM!B:B,0),0)</f>
        <v>P085</v>
      </c>
      <c r="E7902" s="116">
        <v>2020</v>
      </c>
      <c r="F7902" s="112" t="s">
        <v>14066</v>
      </c>
      <c r="G7902" s="117" t="s">
        <v>16586</v>
      </c>
      <c r="H7902" s="114" t="s">
        <v>6742</v>
      </c>
      <c r="I7902" s="113">
        <f>'24'!L59</f>
        <v>0</v>
      </c>
    </row>
    <row r="7903" spans="2:9" ht="12.75">
      <c r="B7903" s="114" t="str">
        <f>INDEX(SUM!D:D,MATCH(SUM!$F$3,SUM!B:B,0),0)</f>
        <v>P085</v>
      </c>
      <c r="E7903" s="116">
        <v>2020</v>
      </c>
      <c r="F7903" s="112" t="s">
        <v>14067</v>
      </c>
      <c r="G7903" s="117" t="s">
        <v>16587</v>
      </c>
      <c r="H7903" s="114" t="s">
        <v>6742</v>
      </c>
      <c r="I7903" s="113">
        <f>'24'!L60</f>
        <v>0</v>
      </c>
    </row>
    <row r="7904" spans="2:9" ht="12.75">
      <c r="B7904" s="114" t="str">
        <f>INDEX(SUM!D:D,MATCH(SUM!$F$3,SUM!B:B,0),0)</f>
        <v>P085</v>
      </c>
      <c r="E7904" s="116">
        <v>2020</v>
      </c>
      <c r="F7904" s="112" t="s">
        <v>14068</v>
      </c>
      <c r="G7904" s="117" t="s">
        <v>16588</v>
      </c>
      <c r="H7904" s="114" t="s">
        <v>6742</v>
      </c>
      <c r="I7904" s="113">
        <f>'24'!L61</f>
        <v>0</v>
      </c>
    </row>
    <row r="7905" spans="2:9" ht="12.75">
      <c r="B7905" s="114" t="str">
        <f>INDEX(SUM!D:D,MATCH(SUM!$F$3,SUM!B:B,0),0)</f>
        <v>P085</v>
      </c>
      <c r="E7905" s="116">
        <v>2020</v>
      </c>
      <c r="F7905" s="112" t="s">
        <v>14069</v>
      </c>
      <c r="G7905" s="117" t="s">
        <v>16589</v>
      </c>
      <c r="H7905" s="114" t="s">
        <v>6742</v>
      </c>
      <c r="I7905" s="113">
        <f>'24'!L62</f>
        <v>0</v>
      </c>
    </row>
    <row r="7906" spans="2:9" ht="12.75">
      <c r="B7906" s="114" t="str">
        <f>INDEX(SUM!D:D,MATCH(SUM!$F$3,SUM!B:B,0),0)</f>
        <v>P085</v>
      </c>
      <c r="E7906" s="116">
        <v>2020</v>
      </c>
      <c r="F7906" s="112" t="s">
        <v>14070</v>
      </c>
      <c r="G7906" s="117" t="s">
        <v>16590</v>
      </c>
      <c r="H7906" s="114" t="s">
        <v>6742</v>
      </c>
      <c r="I7906" s="113">
        <f>'24'!L63</f>
        <v>0</v>
      </c>
    </row>
    <row r="7907" spans="2:9" ht="12.75">
      <c r="B7907" s="114" t="str">
        <f>INDEX(SUM!D:D,MATCH(SUM!$F$3,SUM!B:B,0),0)</f>
        <v>P085</v>
      </c>
      <c r="E7907" s="116">
        <v>2020</v>
      </c>
      <c r="F7907" s="112" t="s">
        <v>14071</v>
      </c>
      <c r="G7907" s="117" t="s">
        <v>16591</v>
      </c>
      <c r="H7907" s="114" t="s">
        <v>6742</v>
      </c>
      <c r="I7907" s="113">
        <f>'24'!L64</f>
        <v>0</v>
      </c>
    </row>
    <row r="7908" spans="2:9" ht="12.75">
      <c r="B7908" s="114" t="str">
        <f>INDEX(SUM!D:D,MATCH(SUM!$F$3,SUM!B:B,0),0)</f>
        <v>P085</v>
      </c>
      <c r="E7908" s="116">
        <v>2020</v>
      </c>
      <c r="F7908" s="112" t="s">
        <v>14072</v>
      </c>
      <c r="G7908" s="117" t="s">
        <v>16592</v>
      </c>
      <c r="H7908" s="114" t="s">
        <v>6742</v>
      </c>
      <c r="I7908" s="113">
        <f>'24'!L65</f>
        <v>0</v>
      </c>
    </row>
    <row r="7909" spans="2:9" ht="12.75">
      <c r="B7909" s="114" t="str">
        <f>INDEX(SUM!D:D,MATCH(SUM!$F$3,SUM!B:B,0),0)</f>
        <v>P085</v>
      </c>
      <c r="E7909" s="116">
        <v>2020</v>
      </c>
      <c r="F7909" s="112" t="s">
        <v>14073</v>
      </c>
      <c r="G7909" s="117" t="s">
        <v>16593</v>
      </c>
      <c r="H7909" s="114" t="s">
        <v>6742</v>
      </c>
      <c r="I7909" s="113">
        <f>'24'!L66</f>
        <v>0</v>
      </c>
    </row>
    <row r="7910" spans="2:9" ht="12.75">
      <c r="B7910" s="114" t="str">
        <f>INDEX(SUM!D:D,MATCH(SUM!$F$3,SUM!B:B,0),0)</f>
        <v>P085</v>
      </c>
      <c r="E7910" s="116">
        <v>2020</v>
      </c>
      <c r="F7910" s="112" t="s">
        <v>14074</v>
      </c>
      <c r="G7910" s="117" t="s">
        <v>16594</v>
      </c>
      <c r="H7910" s="114" t="s">
        <v>6742</v>
      </c>
      <c r="I7910" s="113">
        <f>'24'!L67</f>
        <v>0</v>
      </c>
    </row>
    <row r="7911" spans="2:9" ht="12.75">
      <c r="B7911" s="114" t="str">
        <f>INDEX(SUM!D:D,MATCH(SUM!$F$3,SUM!B:B,0),0)</f>
        <v>P085</v>
      </c>
      <c r="E7911" s="116">
        <v>2020</v>
      </c>
      <c r="F7911" s="112" t="s">
        <v>14075</v>
      </c>
      <c r="G7911" s="117" t="s">
        <v>16595</v>
      </c>
      <c r="H7911" s="114" t="s">
        <v>6742</v>
      </c>
      <c r="I7911" s="113">
        <f>'24'!L68</f>
        <v>0</v>
      </c>
    </row>
    <row r="7912" spans="2:9" ht="12.75">
      <c r="B7912" s="114" t="str">
        <f>INDEX(SUM!D:D,MATCH(SUM!$F$3,SUM!B:B,0),0)</f>
        <v>P085</v>
      </c>
      <c r="E7912" s="116">
        <v>2020</v>
      </c>
      <c r="F7912" s="112" t="s">
        <v>14076</v>
      </c>
      <c r="G7912" s="117" t="s">
        <v>16596</v>
      </c>
      <c r="H7912" s="114" t="s">
        <v>6742</v>
      </c>
      <c r="I7912" s="113">
        <f>'24'!L69</f>
        <v>0</v>
      </c>
    </row>
    <row r="7913" spans="2:9" ht="12.75">
      <c r="B7913" s="114" t="str">
        <f>INDEX(SUM!D:D,MATCH(SUM!$F$3,SUM!B:B,0),0)</f>
        <v>P085</v>
      </c>
      <c r="E7913" s="116">
        <v>2020</v>
      </c>
      <c r="F7913" s="112" t="s">
        <v>14077</v>
      </c>
      <c r="G7913" s="117" t="s">
        <v>16597</v>
      </c>
      <c r="H7913" s="114" t="s">
        <v>6742</v>
      </c>
      <c r="I7913" s="113">
        <f>'24'!L70</f>
        <v>0</v>
      </c>
    </row>
    <row r="7914" spans="2:9" ht="12.75">
      <c r="B7914" s="114" t="str">
        <f>INDEX(SUM!D:D,MATCH(SUM!$F$3,SUM!B:B,0),0)</f>
        <v>P085</v>
      </c>
      <c r="E7914" s="116">
        <v>2020</v>
      </c>
      <c r="F7914" s="112" t="s">
        <v>14078</v>
      </c>
      <c r="G7914" s="117" t="s">
        <v>16598</v>
      </c>
      <c r="H7914" s="114" t="s">
        <v>6742</v>
      </c>
      <c r="I7914" s="113">
        <f>'24'!L71</f>
        <v>0</v>
      </c>
    </row>
    <row r="7915" spans="2:9" ht="12.75">
      <c r="B7915" s="114" t="str">
        <f>INDEX(SUM!D:D,MATCH(SUM!$F$3,SUM!B:B,0),0)</f>
        <v>P085</v>
      </c>
      <c r="E7915" s="116">
        <v>2020</v>
      </c>
      <c r="F7915" s="112" t="s">
        <v>14079</v>
      </c>
      <c r="G7915" s="117" t="s">
        <v>16599</v>
      </c>
      <c r="H7915" s="114" t="s">
        <v>6742</v>
      </c>
      <c r="I7915" s="113">
        <f>'24'!L72</f>
        <v>0</v>
      </c>
    </row>
    <row r="7916" spans="2:9" ht="12.75">
      <c r="B7916" s="114" t="str">
        <f>INDEX(SUM!D:D,MATCH(SUM!$F$3,SUM!B:B,0),0)</f>
        <v>P085</v>
      </c>
      <c r="E7916" s="116">
        <v>2020</v>
      </c>
      <c r="F7916" s="112" t="s">
        <v>14080</v>
      </c>
      <c r="G7916" s="117" t="s">
        <v>16600</v>
      </c>
      <c r="H7916" s="114" t="s">
        <v>6742</v>
      </c>
      <c r="I7916" s="113">
        <f>'24'!L73</f>
        <v>0</v>
      </c>
    </row>
    <row r="7917" spans="2:9" ht="12.75">
      <c r="B7917" s="114" t="str">
        <f>INDEX(SUM!D:D,MATCH(SUM!$F$3,SUM!B:B,0),0)</f>
        <v>P085</v>
      </c>
      <c r="E7917" s="116">
        <v>2020</v>
      </c>
      <c r="F7917" s="112" t="s">
        <v>14081</v>
      </c>
      <c r="G7917" s="117" t="s">
        <v>16601</v>
      </c>
      <c r="H7917" s="114" t="s">
        <v>6742</v>
      </c>
      <c r="I7917" s="113">
        <f>'24'!L74</f>
        <v>0</v>
      </c>
    </row>
    <row r="7918" spans="2:9" ht="12.75">
      <c r="B7918" s="114" t="str">
        <f>INDEX(SUM!D:D,MATCH(SUM!$F$3,SUM!B:B,0),0)</f>
        <v>P085</v>
      </c>
      <c r="E7918" s="116">
        <v>2020</v>
      </c>
      <c r="F7918" s="112" t="s">
        <v>14082</v>
      </c>
      <c r="G7918" s="117" t="s">
        <v>16602</v>
      </c>
      <c r="H7918" s="114" t="s">
        <v>6742</v>
      </c>
      <c r="I7918" s="113">
        <f>'24'!L75</f>
        <v>0</v>
      </c>
    </row>
    <row r="7919" spans="2:9" ht="12.75">
      <c r="B7919" s="114" t="str">
        <f>INDEX(SUM!D:D,MATCH(SUM!$F$3,SUM!B:B,0),0)</f>
        <v>P085</v>
      </c>
      <c r="E7919" s="116">
        <v>2020</v>
      </c>
      <c r="F7919" s="112" t="s">
        <v>14083</v>
      </c>
      <c r="G7919" s="117" t="s">
        <v>16603</v>
      </c>
      <c r="H7919" s="114" t="s">
        <v>6742</v>
      </c>
      <c r="I7919" s="113">
        <f>'24'!L76</f>
        <v>0</v>
      </c>
    </row>
    <row r="7920" spans="2:9" ht="12.75">
      <c r="B7920" s="114" t="str">
        <f>INDEX(SUM!D:D,MATCH(SUM!$F$3,SUM!B:B,0),0)</f>
        <v>P085</v>
      </c>
      <c r="E7920" s="116">
        <v>2020</v>
      </c>
      <c r="F7920" s="112" t="s">
        <v>14084</v>
      </c>
      <c r="G7920" s="117" t="s">
        <v>16604</v>
      </c>
      <c r="H7920" s="114" t="s">
        <v>6742</v>
      </c>
      <c r="I7920" s="113">
        <f>'24'!L77</f>
        <v>0</v>
      </c>
    </row>
    <row r="7921" spans="2:9" ht="12.75">
      <c r="B7921" s="114" t="str">
        <f>INDEX(SUM!D:D,MATCH(SUM!$F$3,SUM!B:B,0),0)</f>
        <v>P085</v>
      </c>
      <c r="E7921" s="116">
        <v>2020</v>
      </c>
      <c r="F7921" s="112" t="s">
        <v>14085</v>
      </c>
      <c r="G7921" s="117" t="s">
        <v>16605</v>
      </c>
      <c r="H7921" s="114" t="s">
        <v>6742</v>
      </c>
      <c r="I7921" s="113">
        <f>'24'!L78</f>
        <v>0</v>
      </c>
    </row>
    <row r="7922" spans="2:9" ht="12.75">
      <c r="B7922" s="114" t="str">
        <f>INDEX(SUM!D:D,MATCH(SUM!$F$3,SUM!B:B,0),0)</f>
        <v>P085</v>
      </c>
      <c r="E7922" s="116">
        <v>2020</v>
      </c>
      <c r="F7922" s="112" t="s">
        <v>14086</v>
      </c>
      <c r="G7922" s="117" t="s">
        <v>16606</v>
      </c>
      <c r="H7922" s="114" t="s">
        <v>6742</v>
      </c>
      <c r="I7922" s="113">
        <f>'24'!L79</f>
        <v>0</v>
      </c>
    </row>
    <row r="7923" spans="2:9" ht="12.75">
      <c r="B7923" s="114" t="str">
        <f>INDEX(SUM!D:D,MATCH(SUM!$F$3,SUM!B:B,0),0)</f>
        <v>P085</v>
      </c>
      <c r="E7923" s="116">
        <v>2020</v>
      </c>
      <c r="F7923" s="112" t="s">
        <v>14087</v>
      </c>
      <c r="G7923" s="117" t="s">
        <v>16607</v>
      </c>
      <c r="H7923" s="114" t="s">
        <v>6742</v>
      </c>
      <c r="I7923" s="113">
        <f>'24'!L80</f>
        <v>0</v>
      </c>
    </row>
    <row r="7924" spans="2:9" ht="12.75">
      <c r="B7924" s="114" t="str">
        <f>INDEX(SUM!D:D,MATCH(SUM!$F$3,SUM!B:B,0),0)</f>
        <v>P085</v>
      </c>
      <c r="E7924" s="116">
        <v>2020</v>
      </c>
      <c r="F7924" s="112" t="s">
        <v>14088</v>
      </c>
      <c r="G7924" s="117" t="s">
        <v>16608</v>
      </c>
      <c r="H7924" s="114" t="s">
        <v>6742</v>
      </c>
      <c r="I7924" s="113">
        <f>'24'!L81</f>
        <v>0</v>
      </c>
    </row>
    <row r="7925" spans="2:9" ht="12.75">
      <c r="B7925" s="114" t="str">
        <f>INDEX(SUM!D:D,MATCH(SUM!$F$3,SUM!B:B,0),0)</f>
        <v>P085</v>
      </c>
      <c r="E7925" s="116">
        <v>2020</v>
      </c>
      <c r="F7925" s="112" t="s">
        <v>14089</v>
      </c>
      <c r="G7925" s="117" t="s">
        <v>16609</v>
      </c>
      <c r="H7925" s="114" t="s">
        <v>6742</v>
      </c>
      <c r="I7925" s="113">
        <f>'24'!L82</f>
        <v>0</v>
      </c>
    </row>
    <row r="7926" spans="2:9" ht="12.75">
      <c r="B7926" s="114" t="str">
        <f>INDEX(SUM!D:D,MATCH(SUM!$F$3,SUM!B:B,0),0)</f>
        <v>P085</v>
      </c>
      <c r="E7926" s="116">
        <v>2020</v>
      </c>
      <c r="F7926" s="112" t="s">
        <v>14090</v>
      </c>
      <c r="G7926" s="117" t="s">
        <v>16610</v>
      </c>
      <c r="H7926" s="114" t="s">
        <v>6742</v>
      </c>
      <c r="I7926" s="113">
        <f>'24'!L83</f>
        <v>0</v>
      </c>
    </row>
    <row r="7927" spans="2:9" ht="12.75">
      <c r="B7927" s="114" t="str">
        <f>INDEX(SUM!D:D,MATCH(SUM!$F$3,SUM!B:B,0),0)</f>
        <v>P085</v>
      </c>
      <c r="E7927" s="116">
        <v>2020</v>
      </c>
      <c r="F7927" s="112" t="s">
        <v>14091</v>
      </c>
      <c r="G7927" s="117" t="s">
        <v>16611</v>
      </c>
      <c r="H7927" s="114" t="s">
        <v>6742</v>
      </c>
      <c r="I7927" s="113">
        <f>'24'!L84</f>
        <v>0</v>
      </c>
    </row>
    <row r="7928" spans="2:9" ht="12.75">
      <c r="B7928" s="114" t="str">
        <f>INDEX(SUM!D:D,MATCH(SUM!$F$3,SUM!B:B,0),0)</f>
        <v>P085</v>
      </c>
      <c r="E7928" s="116">
        <v>2020</v>
      </c>
      <c r="F7928" s="112" t="s">
        <v>14092</v>
      </c>
      <c r="G7928" s="117" t="s">
        <v>16612</v>
      </c>
      <c r="H7928" s="114" t="s">
        <v>6742</v>
      </c>
      <c r="I7928" s="113">
        <f>'24'!L85</f>
        <v>0</v>
      </c>
    </row>
    <row r="7929" spans="2:9" ht="12.75">
      <c r="B7929" s="114" t="str">
        <f>INDEX(SUM!D:D,MATCH(SUM!$F$3,SUM!B:B,0),0)</f>
        <v>P085</v>
      </c>
      <c r="E7929" s="116">
        <v>2020</v>
      </c>
      <c r="F7929" s="112" t="s">
        <v>14093</v>
      </c>
      <c r="G7929" s="117" t="s">
        <v>16613</v>
      </c>
      <c r="H7929" s="114" t="s">
        <v>6742</v>
      </c>
      <c r="I7929" s="113">
        <f>'24'!L86</f>
        <v>0</v>
      </c>
    </row>
    <row r="7930" spans="2:9" ht="12.75">
      <c r="B7930" s="114" t="str">
        <f>INDEX(SUM!D:D,MATCH(SUM!$F$3,SUM!B:B,0),0)</f>
        <v>P085</v>
      </c>
      <c r="E7930" s="116">
        <v>2020</v>
      </c>
      <c r="F7930" s="112" t="s">
        <v>14094</v>
      </c>
      <c r="G7930" s="117" t="s">
        <v>16614</v>
      </c>
      <c r="H7930" s="114" t="s">
        <v>6742</v>
      </c>
      <c r="I7930" s="113">
        <f>'24'!L87</f>
        <v>0</v>
      </c>
    </row>
    <row r="7931" spans="2:9" ht="12.75">
      <c r="B7931" s="114" t="str">
        <f>INDEX(SUM!D:D,MATCH(SUM!$F$3,SUM!B:B,0),0)</f>
        <v>P085</v>
      </c>
      <c r="E7931" s="116">
        <v>2020</v>
      </c>
      <c r="F7931" s="112" t="s">
        <v>14095</v>
      </c>
      <c r="G7931" s="117" t="s">
        <v>16615</v>
      </c>
      <c r="H7931" s="114" t="s">
        <v>6742</v>
      </c>
      <c r="I7931" s="113">
        <f>'24'!L88</f>
        <v>0</v>
      </c>
    </row>
    <row r="7932" spans="2:9" ht="12.75">
      <c r="B7932" s="114" t="str">
        <f>INDEX(SUM!D:D,MATCH(SUM!$F$3,SUM!B:B,0),0)</f>
        <v>P085</v>
      </c>
      <c r="E7932" s="116">
        <v>2020</v>
      </c>
      <c r="F7932" s="112" t="s">
        <v>14096</v>
      </c>
      <c r="G7932" s="117" t="s">
        <v>16616</v>
      </c>
      <c r="H7932" s="114" t="s">
        <v>6742</v>
      </c>
      <c r="I7932" s="113">
        <f>'24'!L89</f>
        <v>0</v>
      </c>
    </row>
    <row r="7933" spans="2:9" ht="12.75">
      <c r="B7933" s="114" t="str">
        <f>INDEX(SUM!D:D,MATCH(SUM!$F$3,SUM!B:B,0),0)</f>
        <v>P085</v>
      </c>
      <c r="E7933" s="116">
        <v>2020</v>
      </c>
      <c r="F7933" s="112" t="s">
        <v>14097</v>
      </c>
      <c r="G7933" s="117" t="s">
        <v>16617</v>
      </c>
      <c r="H7933" s="114" t="s">
        <v>6742</v>
      </c>
      <c r="I7933" s="113">
        <f>'24'!L90</f>
        <v>0</v>
      </c>
    </row>
    <row r="7934" spans="2:9" ht="12.75">
      <c r="B7934" s="114" t="str">
        <f>INDEX(SUM!D:D,MATCH(SUM!$F$3,SUM!B:B,0),0)</f>
        <v>P085</v>
      </c>
      <c r="E7934" s="116">
        <v>2020</v>
      </c>
      <c r="F7934" s="112" t="s">
        <v>14098</v>
      </c>
      <c r="G7934" s="117" t="s">
        <v>16618</v>
      </c>
      <c r="H7934" s="114" t="s">
        <v>6742</v>
      </c>
      <c r="I7934" s="113">
        <f>'24'!L91</f>
        <v>0</v>
      </c>
    </row>
    <row r="7935" spans="2:9" ht="12.75">
      <c r="B7935" s="114" t="str">
        <f>INDEX(SUM!D:D,MATCH(SUM!$F$3,SUM!B:B,0),0)</f>
        <v>P085</v>
      </c>
      <c r="E7935" s="116">
        <v>2020</v>
      </c>
      <c r="F7935" s="112" t="s">
        <v>14099</v>
      </c>
      <c r="G7935" s="117" t="s">
        <v>16619</v>
      </c>
      <c r="H7935" s="114" t="s">
        <v>6742</v>
      </c>
      <c r="I7935" s="113">
        <f>'24'!L92</f>
        <v>0</v>
      </c>
    </row>
    <row r="7936" spans="2:9" ht="12.75">
      <c r="B7936" s="114" t="str">
        <f>INDEX(SUM!D:D,MATCH(SUM!$F$3,SUM!B:B,0),0)</f>
        <v>P085</v>
      </c>
      <c r="E7936" s="116">
        <v>2020</v>
      </c>
      <c r="F7936" s="112" t="s">
        <v>14100</v>
      </c>
      <c r="G7936" s="117" t="s">
        <v>16620</v>
      </c>
      <c r="H7936" s="114" t="s">
        <v>6742</v>
      </c>
      <c r="I7936" s="113">
        <f>'24'!L93</f>
        <v>0</v>
      </c>
    </row>
    <row r="7937" spans="2:9" ht="12.75">
      <c r="B7937" s="114" t="str">
        <f>INDEX(SUM!D:D,MATCH(SUM!$F$3,SUM!B:B,0),0)</f>
        <v>P085</v>
      </c>
      <c r="E7937" s="116">
        <v>2020</v>
      </c>
      <c r="F7937" s="112" t="s">
        <v>14101</v>
      </c>
      <c r="G7937" s="117" t="s">
        <v>16621</v>
      </c>
      <c r="H7937" s="114" t="s">
        <v>6742</v>
      </c>
      <c r="I7937" s="113">
        <f>'24'!L94</f>
        <v>0</v>
      </c>
    </row>
    <row r="7938" spans="2:9" ht="12.75">
      <c r="B7938" s="114" t="str">
        <f>INDEX(SUM!D:D,MATCH(SUM!$F$3,SUM!B:B,0),0)</f>
        <v>P085</v>
      </c>
      <c r="E7938" s="116">
        <v>2020</v>
      </c>
      <c r="F7938" s="112" t="s">
        <v>14102</v>
      </c>
      <c r="G7938" s="117" t="s">
        <v>16622</v>
      </c>
      <c r="H7938" s="114" t="s">
        <v>6742</v>
      </c>
      <c r="I7938" s="113">
        <f>'24'!L95</f>
        <v>0</v>
      </c>
    </row>
    <row r="7939" spans="2:9" ht="12.75">
      <c r="B7939" s="114" t="str">
        <f>INDEX(SUM!D:D,MATCH(SUM!$F$3,SUM!B:B,0),0)</f>
        <v>P085</v>
      </c>
      <c r="E7939" s="116">
        <v>2020</v>
      </c>
      <c r="F7939" s="112" t="s">
        <v>14103</v>
      </c>
      <c r="G7939" s="117" t="s">
        <v>16623</v>
      </c>
      <c r="H7939" s="114" t="s">
        <v>6742</v>
      </c>
      <c r="I7939" s="113">
        <f>'24'!L96</f>
        <v>0</v>
      </c>
    </row>
    <row r="7940" spans="2:9" ht="12.75">
      <c r="B7940" s="114" t="str">
        <f>INDEX(SUM!D:D,MATCH(SUM!$F$3,SUM!B:B,0),0)</f>
        <v>P085</v>
      </c>
      <c r="E7940" s="116">
        <v>2020</v>
      </c>
      <c r="F7940" s="112" t="s">
        <v>14104</v>
      </c>
      <c r="G7940" s="117" t="s">
        <v>16624</v>
      </c>
      <c r="H7940" s="114" t="s">
        <v>6742</v>
      </c>
      <c r="I7940" s="113">
        <f>'24'!L97</f>
        <v>0</v>
      </c>
    </row>
    <row r="7941" spans="2:9" ht="12.75">
      <c r="B7941" s="114" t="str">
        <f>INDEX(SUM!D:D,MATCH(SUM!$F$3,SUM!B:B,0),0)</f>
        <v>P085</v>
      </c>
      <c r="E7941" s="116">
        <v>2020</v>
      </c>
      <c r="F7941" s="112" t="s">
        <v>14105</v>
      </c>
      <c r="G7941" s="117" t="s">
        <v>16625</v>
      </c>
      <c r="H7941" s="114" t="s">
        <v>6742</v>
      </c>
      <c r="I7941" s="113">
        <f>'24'!L98</f>
        <v>0</v>
      </c>
    </row>
    <row r="7942" spans="2:9" ht="12.75">
      <c r="B7942" s="114" t="str">
        <f>INDEX(SUM!D:D,MATCH(SUM!$F$3,SUM!B:B,0),0)</f>
        <v>P085</v>
      </c>
      <c r="E7942" s="116">
        <v>2020</v>
      </c>
      <c r="F7942" s="112" t="s">
        <v>14106</v>
      </c>
      <c r="G7942" s="117" t="s">
        <v>16626</v>
      </c>
      <c r="H7942" s="114" t="s">
        <v>6742</v>
      </c>
      <c r="I7942" s="113">
        <f>'24'!L99</f>
        <v>0</v>
      </c>
    </row>
    <row r="7943" spans="2:9" ht="12.75">
      <c r="B7943" s="114" t="str">
        <f>INDEX(SUM!D:D,MATCH(SUM!$F$3,SUM!B:B,0),0)</f>
        <v>P085</v>
      </c>
      <c r="E7943" s="116">
        <v>2020</v>
      </c>
      <c r="F7943" s="112" t="s">
        <v>14107</v>
      </c>
      <c r="G7943" s="117" t="s">
        <v>16627</v>
      </c>
      <c r="H7943" s="114" t="s">
        <v>6742</v>
      </c>
      <c r="I7943" s="113">
        <f>'24'!L100</f>
        <v>0</v>
      </c>
    </row>
    <row r="7944" spans="2:9" ht="12.75">
      <c r="B7944" s="114" t="str">
        <f>INDEX(SUM!D:D,MATCH(SUM!$F$3,SUM!B:B,0),0)</f>
        <v>P085</v>
      </c>
      <c r="E7944" s="116">
        <v>2020</v>
      </c>
      <c r="F7944" s="112" t="s">
        <v>14108</v>
      </c>
      <c r="G7944" s="117" t="s">
        <v>16628</v>
      </c>
      <c r="H7944" s="114" t="s">
        <v>6743</v>
      </c>
      <c r="I7944" s="113">
        <f>'24'!M11</f>
        <v>8</v>
      </c>
    </row>
    <row r="7945" spans="2:9" ht="12.75">
      <c r="B7945" s="114" t="str">
        <f>INDEX(SUM!D:D,MATCH(SUM!$F$3,SUM!B:B,0),0)</f>
        <v>P085</v>
      </c>
      <c r="E7945" s="116">
        <v>2020</v>
      </c>
      <c r="F7945" s="112" t="s">
        <v>14109</v>
      </c>
      <c r="G7945" s="117" t="s">
        <v>16629</v>
      </c>
      <c r="H7945" s="114" t="s">
        <v>6743</v>
      </c>
      <c r="I7945" s="113">
        <f>'24'!M12</f>
        <v>0</v>
      </c>
    </row>
    <row r="7946" spans="2:9" ht="12.75">
      <c r="B7946" s="114" t="str">
        <f>INDEX(SUM!D:D,MATCH(SUM!$F$3,SUM!B:B,0),0)</f>
        <v>P085</v>
      </c>
      <c r="E7946" s="116">
        <v>2020</v>
      </c>
      <c r="F7946" s="112" t="s">
        <v>14110</v>
      </c>
      <c r="G7946" s="117" t="s">
        <v>16630</v>
      </c>
      <c r="H7946" s="114" t="s">
        <v>6743</v>
      </c>
      <c r="I7946" s="113">
        <f>'24'!M13</f>
        <v>1</v>
      </c>
    </row>
    <row r="7947" spans="2:9" ht="12.75">
      <c r="B7947" s="114" t="str">
        <f>INDEX(SUM!D:D,MATCH(SUM!$F$3,SUM!B:B,0),0)</f>
        <v>P085</v>
      </c>
      <c r="E7947" s="116">
        <v>2020</v>
      </c>
      <c r="F7947" s="112" t="s">
        <v>14111</v>
      </c>
      <c r="G7947" s="117" t="s">
        <v>16631</v>
      </c>
      <c r="H7947" s="114" t="s">
        <v>6743</v>
      </c>
      <c r="I7947" s="113">
        <f>'24'!M14</f>
        <v>6</v>
      </c>
    </row>
    <row r="7948" spans="2:9" ht="12.75">
      <c r="B7948" s="114" t="str">
        <f>INDEX(SUM!D:D,MATCH(SUM!$F$3,SUM!B:B,0),0)</f>
        <v>P085</v>
      </c>
      <c r="E7948" s="116">
        <v>2020</v>
      </c>
      <c r="F7948" s="112" t="s">
        <v>14112</v>
      </c>
      <c r="G7948" s="117" t="s">
        <v>16632</v>
      </c>
      <c r="H7948" s="114" t="s">
        <v>6743</v>
      </c>
      <c r="I7948" s="113">
        <f>'24'!M15</f>
        <v>1</v>
      </c>
    </row>
    <row r="7949" spans="2:9" ht="12.75">
      <c r="B7949" s="114" t="str">
        <f>INDEX(SUM!D:D,MATCH(SUM!$F$3,SUM!B:B,0),0)</f>
        <v>P085</v>
      </c>
      <c r="E7949" s="116">
        <v>2020</v>
      </c>
      <c r="F7949" s="112" t="s">
        <v>14113</v>
      </c>
      <c r="G7949" s="117" t="s">
        <v>16633</v>
      </c>
      <c r="H7949" s="114" t="s">
        <v>6743</v>
      </c>
      <c r="I7949" s="113">
        <f>'24'!M16</f>
        <v>1</v>
      </c>
    </row>
    <row r="7950" spans="2:9" ht="12.75">
      <c r="B7950" s="114" t="str">
        <f>INDEX(SUM!D:D,MATCH(SUM!$F$3,SUM!B:B,0),0)</f>
        <v>P085</v>
      </c>
      <c r="E7950" s="116">
        <v>2020</v>
      </c>
      <c r="F7950" s="112" t="s">
        <v>14114</v>
      </c>
      <c r="G7950" s="117" t="s">
        <v>16634</v>
      </c>
      <c r="H7950" s="114" t="s">
        <v>6743</v>
      </c>
      <c r="I7950" s="113">
        <f>'24'!M17</f>
        <v>3</v>
      </c>
    </row>
    <row r="7951" spans="2:9" ht="12.75">
      <c r="B7951" s="114" t="str">
        <f>INDEX(SUM!D:D,MATCH(SUM!$F$3,SUM!B:B,0),0)</f>
        <v>P085</v>
      </c>
      <c r="E7951" s="116">
        <v>2020</v>
      </c>
      <c r="F7951" s="112" t="s">
        <v>14115</v>
      </c>
      <c r="G7951" s="117" t="s">
        <v>16635</v>
      </c>
      <c r="H7951" s="114" t="s">
        <v>6743</v>
      </c>
      <c r="I7951" s="113">
        <f>'24'!M18</f>
        <v>2</v>
      </c>
    </row>
    <row r="7952" spans="2:9" ht="12.75">
      <c r="B7952" s="114" t="str">
        <f>INDEX(SUM!D:D,MATCH(SUM!$F$3,SUM!B:B,0),0)</f>
        <v>P085</v>
      </c>
      <c r="E7952" s="116">
        <v>2020</v>
      </c>
      <c r="F7952" s="112" t="s">
        <v>14116</v>
      </c>
      <c r="G7952" s="117" t="s">
        <v>16636</v>
      </c>
      <c r="H7952" s="114" t="s">
        <v>6743</v>
      </c>
      <c r="I7952" s="113">
        <f>'24'!M19</f>
        <v>0</v>
      </c>
    </row>
    <row r="7953" spans="2:9" ht="12.75">
      <c r="B7953" s="114" t="str">
        <f>INDEX(SUM!D:D,MATCH(SUM!$F$3,SUM!B:B,0),0)</f>
        <v>P085</v>
      </c>
      <c r="E7953" s="116">
        <v>2020</v>
      </c>
      <c r="F7953" s="112" t="s">
        <v>14117</v>
      </c>
      <c r="G7953" s="117" t="s">
        <v>16637</v>
      </c>
      <c r="H7953" s="114" t="s">
        <v>6743</v>
      </c>
      <c r="I7953" s="113">
        <f>'24'!M20</f>
        <v>0</v>
      </c>
    </row>
    <row r="7954" spans="2:9" ht="12.75">
      <c r="B7954" s="114" t="str">
        <f>INDEX(SUM!D:D,MATCH(SUM!$F$3,SUM!B:B,0),0)</f>
        <v>P085</v>
      </c>
      <c r="E7954" s="116">
        <v>2020</v>
      </c>
      <c r="F7954" s="112" t="s">
        <v>14118</v>
      </c>
      <c r="G7954" s="117" t="s">
        <v>16638</v>
      </c>
      <c r="H7954" s="114" t="s">
        <v>6743</v>
      </c>
      <c r="I7954" s="113">
        <f>'24'!M21</f>
        <v>1</v>
      </c>
    </row>
    <row r="7955" spans="2:9" ht="12.75">
      <c r="B7955" s="114" t="str">
        <f>INDEX(SUM!D:D,MATCH(SUM!$F$3,SUM!B:B,0),0)</f>
        <v>P085</v>
      </c>
      <c r="E7955" s="116">
        <v>2020</v>
      </c>
      <c r="F7955" s="112" t="s">
        <v>14119</v>
      </c>
      <c r="G7955" s="117" t="s">
        <v>16639</v>
      </c>
      <c r="H7955" s="114" t="s">
        <v>6743</v>
      </c>
      <c r="I7955" s="113">
        <f>'24'!M22</f>
        <v>5</v>
      </c>
    </row>
    <row r="7956" spans="2:9" ht="12.75">
      <c r="B7956" s="114" t="str">
        <f>INDEX(SUM!D:D,MATCH(SUM!$F$3,SUM!B:B,0),0)</f>
        <v>P085</v>
      </c>
      <c r="E7956" s="116">
        <v>2020</v>
      </c>
      <c r="F7956" s="112" t="s">
        <v>14120</v>
      </c>
      <c r="G7956" s="117" t="s">
        <v>16640</v>
      </c>
      <c r="H7956" s="114" t="s">
        <v>6743</v>
      </c>
      <c r="I7956" s="113">
        <f>'24'!M23</f>
        <v>0</v>
      </c>
    </row>
    <row r="7957" spans="2:9" ht="12.75">
      <c r="B7957" s="114" t="str">
        <f>INDEX(SUM!D:D,MATCH(SUM!$F$3,SUM!B:B,0),0)</f>
        <v>P085</v>
      </c>
      <c r="E7957" s="116">
        <v>2020</v>
      </c>
      <c r="F7957" s="112" t="s">
        <v>14121</v>
      </c>
      <c r="G7957" s="117" t="s">
        <v>16641</v>
      </c>
      <c r="H7957" s="114" t="s">
        <v>6743</v>
      </c>
      <c r="I7957" s="113">
        <f>'24'!M24</f>
        <v>0</v>
      </c>
    </row>
    <row r="7958" spans="2:9" ht="12.75">
      <c r="B7958" s="114" t="str">
        <f>INDEX(SUM!D:D,MATCH(SUM!$F$3,SUM!B:B,0),0)</f>
        <v>P085</v>
      </c>
      <c r="E7958" s="116">
        <v>2020</v>
      </c>
      <c r="F7958" s="112" t="s">
        <v>14122</v>
      </c>
      <c r="G7958" s="117" t="s">
        <v>16642</v>
      </c>
      <c r="H7958" s="114" t="s">
        <v>6743</v>
      </c>
      <c r="I7958" s="113">
        <f>'24'!M25</f>
        <v>0</v>
      </c>
    </row>
    <row r="7959" spans="2:9" ht="12.75">
      <c r="B7959" s="114" t="str">
        <f>INDEX(SUM!D:D,MATCH(SUM!$F$3,SUM!B:B,0),0)</f>
        <v>P085</v>
      </c>
      <c r="E7959" s="116">
        <v>2020</v>
      </c>
      <c r="F7959" s="112" t="s">
        <v>14123</v>
      </c>
      <c r="G7959" s="117" t="s">
        <v>16643</v>
      </c>
      <c r="H7959" s="114" t="s">
        <v>6743</v>
      </c>
      <c r="I7959" s="113">
        <f>'24'!M26</f>
        <v>0</v>
      </c>
    </row>
    <row r="7960" spans="2:9" ht="12.75">
      <c r="B7960" s="114" t="str">
        <f>INDEX(SUM!D:D,MATCH(SUM!$F$3,SUM!B:B,0),0)</f>
        <v>P085</v>
      </c>
      <c r="E7960" s="116">
        <v>2020</v>
      </c>
      <c r="F7960" s="112" t="s">
        <v>14124</v>
      </c>
      <c r="G7960" s="117" t="s">
        <v>16644</v>
      </c>
      <c r="H7960" s="114" t="s">
        <v>6743</v>
      </c>
      <c r="I7960" s="113">
        <f>'24'!M27</f>
        <v>0</v>
      </c>
    </row>
    <row r="7961" spans="2:9" ht="12.75">
      <c r="B7961" s="114" t="str">
        <f>INDEX(SUM!D:D,MATCH(SUM!$F$3,SUM!B:B,0),0)</f>
        <v>P085</v>
      </c>
      <c r="E7961" s="116">
        <v>2020</v>
      </c>
      <c r="F7961" s="112" t="s">
        <v>14125</v>
      </c>
      <c r="G7961" s="117" t="s">
        <v>16645</v>
      </c>
      <c r="H7961" s="114" t="s">
        <v>6743</v>
      </c>
      <c r="I7961" s="113">
        <f>'24'!M28</f>
        <v>0</v>
      </c>
    </row>
    <row r="7962" spans="2:9" ht="12.75">
      <c r="B7962" s="114" t="str">
        <f>INDEX(SUM!D:D,MATCH(SUM!$F$3,SUM!B:B,0),0)</f>
        <v>P085</v>
      </c>
      <c r="E7962" s="116">
        <v>2020</v>
      </c>
      <c r="F7962" s="112" t="s">
        <v>14126</v>
      </c>
      <c r="G7962" s="117" t="s">
        <v>16646</v>
      </c>
      <c r="H7962" s="114" t="s">
        <v>6743</v>
      </c>
      <c r="I7962" s="113">
        <f>'24'!M29</f>
        <v>0</v>
      </c>
    </row>
    <row r="7963" spans="2:9" ht="12.75">
      <c r="B7963" s="114" t="str">
        <f>INDEX(SUM!D:D,MATCH(SUM!$F$3,SUM!B:B,0),0)</f>
        <v>P085</v>
      </c>
      <c r="E7963" s="116">
        <v>2020</v>
      </c>
      <c r="F7963" s="112" t="s">
        <v>14127</v>
      </c>
      <c r="G7963" s="117" t="s">
        <v>16647</v>
      </c>
      <c r="H7963" s="114" t="s">
        <v>6743</v>
      </c>
      <c r="I7963" s="113">
        <f>'24'!M30</f>
        <v>0</v>
      </c>
    </row>
    <row r="7964" spans="2:9" ht="12.75">
      <c r="B7964" s="114" t="str">
        <f>INDEX(SUM!D:D,MATCH(SUM!$F$3,SUM!B:B,0),0)</f>
        <v>P085</v>
      </c>
      <c r="E7964" s="116">
        <v>2020</v>
      </c>
      <c r="F7964" s="112" t="s">
        <v>14128</v>
      </c>
      <c r="G7964" s="117" t="s">
        <v>16648</v>
      </c>
      <c r="H7964" s="114" t="s">
        <v>6743</v>
      </c>
      <c r="I7964" s="113">
        <f>'24'!M31</f>
        <v>0</v>
      </c>
    </row>
    <row r="7965" spans="2:9" ht="12.75">
      <c r="B7965" s="114" t="str">
        <f>INDEX(SUM!D:D,MATCH(SUM!$F$3,SUM!B:B,0),0)</f>
        <v>P085</v>
      </c>
      <c r="E7965" s="116">
        <v>2020</v>
      </c>
      <c r="F7965" s="112" t="s">
        <v>14129</v>
      </c>
      <c r="G7965" s="117" t="s">
        <v>16649</v>
      </c>
      <c r="H7965" s="114" t="s">
        <v>6743</v>
      </c>
      <c r="I7965" s="113">
        <f>'24'!M32</f>
        <v>0</v>
      </c>
    </row>
    <row r="7966" spans="2:9" ht="12.75">
      <c r="B7966" s="114" t="str">
        <f>INDEX(SUM!D:D,MATCH(SUM!$F$3,SUM!B:B,0),0)</f>
        <v>P085</v>
      </c>
      <c r="E7966" s="116">
        <v>2020</v>
      </c>
      <c r="F7966" s="112" t="s">
        <v>14130</v>
      </c>
      <c r="G7966" s="117" t="s">
        <v>16650</v>
      </c>
      <c r="H7966" s="114" t="s">
        <v>6743</v>
      </c>
      <c r="I7966" s="113">
        <f>'24'!M33</f>
        <v>0</v>
      </c>
    </row>
    <row r="7967" spans="2:9" ht="12.75">
      <c r="B7967" s="114" t="str">
        <f>INDEX(SUM!D:D,MATCH(SUM!$F$3,SUM!B:B,0),0)</f>
        <v>P085</v>
      </c>
      <c r="E7967" s="116">
        <v>2020</v>
      </c>
      <c r="F7967" s="112" t="s">
        <v>14131</v>
      </c>
      <c r="G7967" s="117" t="s">
        <v>16651</v>
      </c>
      <c r="H7967" s="114" t="s">
        <v>6743</v>
      </c>
      <c r="I7967" s="113">
        <f>'24'!M34</f>
        <v>0</v>
      </c>
    </row>
    <row r="7968" spans="2:9" ht="12.75">
      <c r="B7968" s="114" t="str">
        <f>INDEX(SUM!D:D,MATCH(SUM!$F$3,SUM!B:B,0),0)</f>
        <v>P085</v>
      </c>
      <c r="E7968" s="116">
        <v>2020</v>
      </c>
      <c r="F7968" s="112" t="s">
        <v>14132</v>
      </c>
      <c r="G7968" s="117" t="s">
        <v>16652</v>
      </c>
      <c r="H7968" s="114" t="s">
        <v>6743</v>
      </c>
      <c r="I7968" s="113">
        <f>'24'!M35</f>
        <v>0</v>
      </c>
    </row>
    <row r="7969" spans="2:9" ht="12.75">
      <c r="B7969" s="114" t="str">
        <f>INDEX(SUM!D:D,MATCH(SUM!$F$3,SUM!B:B,0),0)</f>
        <v>P085</v>
      </c>
      <c r="E7969" s="116">
        <v>2020</v>
      </c>
      <c r="F7969" s="112" t="s">
        <v>14133</v>
      </c>
      <c r="G7969" s="117" t="s">
        <v>16653</v>
      </c>
      <c r="H7969" s="114" t="s">
        <v>6743</v>
      </c>
      <c r="I7969" s="113">
        <f>'24'!M36</f>
        <v>0</v>
      </c>
    </row>
    <row r="7970" spans="2:9" ht="12.75">
      <c r="B7970" s="114" t="str">
        <f>INDEX(SUM!D:D,MATCH(SUM!$F$3,SUM!B:B,0),0)</f>
        <v>P085</v>
      </c>
      <c r="E7970" s="116">
        <v>2020</v>
      </c>
      <c r="F7970" s="112" t="s">
        <v>14134</v>
      </c>
      <c r="G7970" s="117" t="s">
        <v>16654</v>
      </c>
      <c r="H7970" s="114" t="s">
        <v>6743</v>
      </c>
      <c r="I7970" s="113">
        <f>'24'!M37</f>
        <v>0</v>
      </c>
    </row>
    <row r="7971" spans="2:9" ht="12.75">
      <c r="B7971" s="114" t="str">
        <f>INDEX(SUM!D:D,MATCH(SUM!$F$3,SUM!B:B,0),0)</f>
        <v>P085</v>
      </c>
      <c r="E7971" s="116">
        <v>2020</v>
      </c>
      <c r="F7971" s="112" t="s">
        <v>14135</v>
      </c>
      <c r="G7971" s="117" t="s">
        <v>16655</v>
      </c>
      <c r="H7971" s="114" t="s">
        <v>6743</v>
      </c>
      <c r="I7971" s="113">
        <f>'24'!M38</f>
        <v>0</v>
      </c>
    </row>
    <row r="7972" spans="2:9" ht="12.75">
      <c r="B7972" s="114" t="str">
        <f>INDEX(SUM!D:D,MATCH(SUM!$F$3,SUM!B:B,0),0)</f>
        <v>P085</v>
      </c>
      <c r="E7972" s="116">
        <v>2020</v>
      </c>
      <c r="F7972" s="112" t="s">
        <v>14136</v>
      </c>
      <c r="G7972" s="117" t="s">
        <v>16656</v>
      </c>
      <c r="H7972" s="114" t="s">
        <v>6743</v>
      </c>
      <c r="I7972" s="113">
        <f>'24'!M39</f>
        <v>0</v>
      </c>
    </row>
    <row r="7973" spans="2:9" ht="12.75">
      <c r="B7973" s="114" t="str">
        <f>INDEX(SUM!D:D,MATCH(SUM!$F$3,SUM!B:B,0),0)</f>
        <v>P085</v>
      </c>
      <c r="E7973" s="116">
        <v>2020</v>
      </c>
      <c r="F7973" s="112" t="s">
        <v>14137</v>
      </c>
      <c r="G7973" s="117" t="s">
        <v>16657</v>
      </c>
      <c r="H7973" s="114" t="s">
        <v>6743</v>
      </c>
      <c r="I7973" s="113">
        <f>'24'!M40</f>
        <v>0</v>
      </c>
    </row>
    <row r="7974" spans="2:9" ht="12.75">
      <c r="B7974" s="114" t="str">
        <f>INDEX(SUM!D:D,MATCH(SUM!$F$3,SUM!B:B,0),0)</f>
        <v>P085</v>
      </c>
      <c r="E7974" s="116">
        <v>2020</v>
      </c>
      <c r="F7974" s="112" t="s">
        <v>14138</v>
      </c>
      <c r="G7974" s="117" t="s">
        <v>16658</v>
      </c>
      <c r="H7974" s="114" t="s">
        <v>6743</v>
      </c>
      <c r="I7974" s="113">
        <f>'24'!M41</f>
        <v>0</v>
      </c>
    </row>
    <row r="7975" spans="2:9" ht="12.75">
      <c r="B7975" s="114" t="str">
        <f>INDEX(SUM!D:D,MATCH(SUM!$F$3,SUM!B:B,0),0)</f>
        <v>P085</v>
      </c>
      <c r="E7975" s="116">
        <v>2020</v>
      </c>
      <c r="F7975" s="112" t="s">
        <v>14139</v>
      </c>
      <c r="G7975" s="117" t="s">
        <v>16659</v>
      </c>
      <c r="H7975" s="114" t="s">
        <v>6743</v>
      </c>
      <c r="I7975" s="113">
        <f>'24'!M42</f>
        <v>0</v>
      </c>
    </row>
    <row r="7976" spans="2:9" ht="12.75">
      <c r="B7976" s="114" t="str">
        <f>INDEX(SUM!D:D,MATCH(SUM!$F$3,SUM!B:B,0),0)</f>
        <v>P085</v>
      </c>
      <c r="E7976" s="116">
        <v>2020</v>
      </c>
      <c r="F7976" s="112" t="s">
        <v>14140</v>
      </c>
      <c r="G7976" s="117" t="s">
        <v>16660</v>
      </c>
      <c r="H7976" s="114" t="s">
        <v>6743</v>
      </c>
      <c r="I7976" s="113">
        <f>'24'!M43</f>
        <v>0</v>
      </c>
    </row>
    <row r="7977" spans="2:9" ht="12.75">
      <c r="B7977" s="114" t="str">
        <f>INDEX(SUM!D:D,MATCH(SUM!$F$3,SUM!B:B,0),0)</f>
        <v>P085</v>
      </c>
      <c r="E7977" s="116">
        <v>2020</v>
      </c>
      <c r="F7977" s="112" t="s">
        <v>14141</v>
      </c>
      <c r="G7977" s="117" t="s">
        <v>16661</v>
      </c>
      <c r="H7977" s="114" t="s">
        <v>6743</v>
      </c>
      <c r="I7977" s="113">
        <f>'24'!M44</f>
        <v>0</v>
      </c>
    </row>
    <row r="7978" spans="2:9" ht="12.75">
      <c r="B7978" s="114" t="str">
        <f>INDEX(SUM!D:D,MATCH(SUM!$F$3,SUM!B:B,0),0)</f>
        <v>P085</v>
      </c>
      <c r="E7978" s="116">
        <v>2020</v>
      </c>
      <c r="F7978" s="112" t="s">
        <v>14142</v>
      </c>
      <c r="G7978" s="117" t="s">
        <v>16662</v>
      </c>
      <c r="H7978" s="114" t="s">
        <v>6743</v>
      </c>
      <c r="I7978" s="113">
        <f>'24'!M45</f>
        <v>0</v>
      </c>
    </row>
    <row r="7979" spans="2:9" ht="12.75">
      <c r="B7979" s="114" t="str">
        <f>INDEX(SUM!D:D,MATCH(SUM!$F$3,SUM!B:B,0),0)</f>
        <v>P085</v>
      </c>
      <c r="E7979" s="116">
        <v>2020</v>
      </c>
      <c r="F7979" s="112" t="s">
        <v>14143</v>
      </c>
      <c r="G7979" s="117" t="s">
        <v>16663</v>
      </c>
      <c r="H7979" s="114" t="s">
        <v>6743</v>
      </c>
      <c r="I7979" s="113">
        <f>'24'!M46</f>
        <v>0</v>
      </c>
    </row>
    <row r="7980" spans="2:9" ht="12.75">
      <c r="B7980" s="114" t="str">
        <f>INDEX(SUM!D:D,MATCH(SUM!$F$3,SUM!B:B,0),0)</f>
        <v>P085</v>
      </c>
      <c r="E7980" s="116">
        <v>2020</v>
      </c>
      <c r="F7980" s="112" t="s">
        <v>14144</v>
      </c>
      <c r="G7980" s="117" t="s">
        <v>16664</v>
      </c>
      <c r="H7980" s="114" t="s">
        <v>6743</v>
      </c>
      <c r="I7980" s="113">
        <f>'24'!M47</f>
        <v>0</v>
      </c>
    </row>
    <row r="7981" spans="2:9" ht="12.75">
      <c r="B7981" s="114" t="str">
        <f>INDEX(SUM!D:D,MATCH(SUM!$F$3,SUM!B:B,0),0)</f>
        <v>P085</v>
      </c>
      <c r="E7981" s="116">
        <v>2020</v>
      </c>
      <c r="F7981" s="112" t="s">
        <v>14145</v>
      </c>
      <c r="G7981" s="117" t="s">
        <v>16665</v>
      </c>
      <c r="H7981" s="114" t="s">
        <v>6743</v>
      </c>
      <c r="I7981" s="113">
        <f>'24'!M48</f>
        <v>0</v>
      </c>
    </row>
    <row r="7982" spans="2:9" ht="12.75">
      <c r="B7982" s="114" t="str">
        <f>INDEX(SUM!D:D,MATCH(SUM!$F$3,SUM!B:B,0),0)</f>
        <v>P085</v>
      </c>
      <c r="E7982" s="116">
        <v>2020</v>
      </c>
      <c r="F7982" s="112" t="s">
        <v>14146</v>
      </c>
      <c r="G7982" s="117" t="s">
        <v>16666</v>
      </c>
      <c r="H7982" s="114" t="s">
        <v>6743</v>
      </c>
      <c r="I7982" s="113">
        <f>'24'!M49</f>
        <v>0</v>
      </c>
    </row>
    <row r="7983" spans="2:9" ht="12.75">
      <c r="B7983" s="114" t="str">
        <f>INDEX(SUM!D:D,MATCH(SUM!$F$3,SUM!B:B,0),0)</f>
        <v>P085</v>
      </c>
      <c r="E7983" s="116">
        <v>2020</v>
      </c>
      <c r="F7983" s="112" t="s">
        <v>14147</v>
      </c>
      <c r="G7983" s="117" t="s">
        <v>16667</v>
      </c>
      <c r="H7983" s="114" t="s">
        <v>6743</v>
      </c>
      <c r="I7983" s="113">
        <f>'24'!M50</f>
        <v>0</v>
      </c>
    </row>
    <row r="7984" spans="2:9" ht="12.75">
      <c r="B7984" s="114" t="str">
        <f>INDEX(SUM!D:D,MATCH(SUM!$F$3,SUM!B:B,0),0)</f>
        <v>P085</v>
      </c>
      <c r="E7984" s="116">
        <v>2020</v>
      </c>
      <c r="F7984" s="112" t="s">
        <v>14148</v>
      </c>
      <c r="G7984" s="117" t="s">
        <v>16668</v>
      </c>
      <c r="H7984" s="114" t="s">
        <v>6743</v>
      </c>
      <c r="I7984" s="113">
        <f>'24'!M51</f>
        <v>0</v>
      </c>
    </row>
    <row r="7985" spans="2:9" ht="12.75">
      <c r="B7985" s="114" t="str">
        <f>INDEX(SUM!D:D,MATCH(SUM!$F$3,SUM!B:B,0),0)</f>
        <v>P085</v>
      </c>
      <c r="E7985" s="116">
        <v>2020</v>
      </c>
      <c r="F7985" s="112" t="s">
        <v>14149</v>
      </c>
      <c r="G7985" s="117" t="s">
        <v>16669</v>
      </c>
      <c r="H7985" s="114" t="s">
        <v>6743</v>
      </c>
      <c r="I7985" s="113">
        <f>'24'!M52</f>
        <v>0</v>
      </c>
    </row>
    <row r="7986" spans="2:9" ht="12.75">
      <c r="B7986" s="114" t="str">
        <f>INDEX(SUM!D:D,MATCH(SUM!$F$3,SUM!B:B,0),0)</f>
        <v>P085</v>
      </c>
      <c r="E7986" s="116">
        <v>2020</v>
      </c>
      <c r="F7986" s="112" t="s">
        <v>14150</v>
      </c>
      <c r="G7986" s="117" t="s">
        <v>16670</v>
      </c>
      <c r="H7986" s="114" t="s">
        <v>6743</v>
      </c>
      <c r="I7986" s="113">
        <f>'24'!M53</f>
        <v>0</v>
      </c>
    </row>
    <row r="7987" spans="2:9" ht="12.75">
      <c r="B7987" s="114" t="str">
        <f>INDEX(SUM!D:D,MATCH(SUM!$F$3,SUM!B:B,0),0)</f>
        <v>P085</v>
      </c>
      <c r="E7987" s="116">
        <v>2020</v>
      </c>
      <c r="F7987" s="112" t="s">
        <v>14151</v>
      </c>
      <c r="G7987" s="117" t="s">
        <v>16671</v>
      </c>
      <c r="H7987" s="114" t="s">
        <v>6743</v>
      </c>
      <c r="I7987" s="113">
        <f>'24'!M54</f>
        <v>0</v>
      </c>
    </row>
    <row r="7988" spans="2:9" ht="12.75">
      <c r="B7988" s="114" t="str">
        <f>INDEX(SUM!D:D,MATCH(SUM!$F$3,SUM!B:B,0),0)</f>
        <v>P085</v>
      </c>
      <c r="E7988" s="116">
        <v>2020</v>
      </c>
      <c r="F7988" s="112" t="s">
        <v>14152</v>
      </c>
      <c r="G7988" s="117" t="s">
        <v>16672</v>
      </c>
      <c r="H7988" s="114" t="s">
        <v>6743</v>
      </c>
      <c r="I7988" s="113">
        <f>'24'!M55</f>
        <v>0</v>
      </c>
    </row>
    <row r="7989" spans="2:9" ht="12.75">
      <c r="B7989" s="114" t="str">
        <f>INDEX(SUM!D:D,MATCH(SUM!$F$3,SUM!B:B,0),0)</f>
        <v>P085</v>
      </c>
      <c r="E7989" s="116">
        <v>2020</v>
      </c>
      <c r="F7989" s="112" t="s">
        <v>14153</v>
      </c>
      <c r="G7989" s="117" t="s">
        <v>16673</v>
      </c>
      <c r="H7989" s="114" t="s">
        <v>6743</v>
      </c>
      <c r="I7989" s="113">
        <f>'24'!M56</f>
        <v>0</v>
      </c>
    </row>
    <row r="7990" spans="2:9" ht="12.75">
      <c r="B7990" s="114" t="str">
        <f>INDEX(SUM!D:D,MATCH(SUM!$F$3,SUM!B:B,0),0)</f>
        <v>P085</v>
      </c>
      <c r="E7990" s="116">
        <v>2020</v>
      </c>
      <c r="F7990" s="112" t="s">
        <v>14154</v>
      </c>
      <c r="G7990" s="117" t="s">
        <v>16674</v>
      </c>
      <c r="H7990" s="114" t="s">
        <v>6743</v>
      </c>
      <c r="I7990" s="113">
        <f>'24'!M57</f>
        <v>0</v>
      </c>
    </row>
    <row r="7991" spans="2:9" ht="12.75">
      <c r="B7991" s="114" t="str">
        <f>INDEX(SUM!D:D,MATCH(SUM!$F$3,SUM!B:B,0),0)</f>
        <v>P085</v>
      </c>
      <c r="E7991" s="116">
        <v>2020</v>
      </c>
      <c r="F7991" s="112" t="s">
        <v>14155</v>
      </c>
      <c r="G7991" s="117" t="s">
        <v>16675</v>
      </c>
      <c r="H7991" s="114" t="s">
        <v>6743</v>
      </c>
      <c r="I7991" s="113">
        <f>'24'!M58</f>
        <v>0</v>
      </c>
    </row>
    <row r="7992" spans="2:9" ht="12.75">
      <c r="B7992" s="114" t="str">
        <f>INDEX(SUM!D:D,MATCH(SUM!$F$3,SUM!B:B,0),0)</f>
        <v>P085</v>
      </c>
      <c r="E7992" s="116">
        <v>2020</v>
      </c>
      <c r="F7992" s="112" t="s">
        <v>14156</v>
      </c>
      <c r="G7992" s="117" t="s">
        <v>16676</v>
      </c>
      <c r="H7992" s="114" t="s">
        <v>6743</v>
      </c>
      <c r="I7992" s="113">
        <f>'24'!M59</f>
        <v>0</v>
      </c>
    </row>
    <row r="7993" spans="2:9" ht="12.75">
      <c r="B7993" s="114" t="str">
        <f>INDEX(SUM!D:D,MATCH(SUM!$F$3,SUM!B:B,0),0)</f>
        <v>P085</v>
      </c>
      <c r="E7993" s="116">
        <v>2020</v>
      </c>
      <c r="F7993" s="112" t="s">
        <v>14157</v>
      </c>
      <c r="G7993" s="117" t="s">
        <v>16677</v>
      </c>
      <c r="H7993" s="114" t="s">
        <v>6743</v>
      </c>
      <c r="I7993" s="113">
        <f>'24'!M60</f>
        <v>0</v>
      </c>
    </row>
    <row r="7994" spans="2:9" ht="12.75">
      <c r="B7994" s="114" t="str">
        <f>INDEX(SUM!D:D,MATCH(SUM!$F$3,SUM!B:B,0),0)</f>
        <v>P085</v>
      </c>
      <c r="E7994" s="116">
        <v>2020</v>
      </c>
      <c r="F7994" s="112" t="s">
        <v>14158</v>
      </c>
      <c r="G7994" s="117" t="s">
        <v>16678</v>
      </c>
      <c r="H7994" s="114" t="s">
        <v>6743</v>
      </c>
      <c r="I7994" s="113">
        <f>'24'!M61</f>
        <v>0</v>
      </c>
    </row>
    <row r="7995" spans="2:9" ht="12.75">
      <c r="B7995" s="114" t="str">
        <f>INDEX(SUM!D:D,MATCH(SUM!$F$3,SUM!B:B,0),0)</f>
        <v>P085</v>
      </c>
      <c r="E7995" s="116">
        <v>2020</v>
      </c>
      <c r="F7995" s="112" t="s">
        <v>14159</v>
      </c>
      <c r="G7995" s="117" t="s">
        <v>16679</v>
      </c>
      <c r="H7995" s="114" t="s">
        <v>6743</v>
      </c>
      <c r="I7995" s="113">
        <f>'24'!M62</f>
        <v>0</v>
      </c>
    </row>
    <row r="7996" spans="2:9" ht="12.75">
      <c r="B7996" s="114" t="str">
        <f>INDEX(SUM!D:D,MATCH(SUM!$F$3,SUM!B:B,0),0)</f>
        <v>P085</v>
      </c>
      <c r="E7996" s="116">
        <v>2020</v>
      </c>
      <c r="F7996" s="112" t="s">
        <v>14160</v>
      </c>
      <c r="G7996" s="117" t="s">
        <v>16680</v>
      </c>
      <c r="H7996" s="114" t="s">
        <v>6743</v>
      </c>
      <c r="I7996" s="113">
        <f>'24'!M63</f>
        <v>0</v>
      </c>
    </row>
    <row r="7997" spans="2:9" ht="12.75">
      <c r="B7997" s="114" t="str">
        <f>INDEX(SUM!D:D,MATCH(SUM!$F$3,SUM!B:B,0),0)</f>
        <v>P085</v>
      </c>
      <c r="E7997" s="116">
        <v>2020</v>
      </c>
      <c r="F7997" s="112" t="s">
        <v>14161</v>
      </c>
      <c r="G7997" s="117" t="s">
        <v>16681</v>
      </c>
      <c r="H7997" s="114" t="s">
        <v>6743</v>
      </c>
      <c r="I7997" s="113">
        <f>'24'!M64</f>
        <v>0</v>
      </c>
    </row>
    <row r="7998" spans="2:9" ht="12.75">
      <c r="B7998" s="114" t="str">
        <f>INDEX(SUM!D:D,MATCH(SUM!$F$3,SUM!B:B,0),0)</f>
        <v>P085</v>
      </c>
      <c r="E7998" s="116">
        <v>2020</v>
      </c>
      <c r="F7998" s="112" t="s">
        <v>14162</v>
      </c>
      <c r="G7998" s="117" t="s">
        <v>16682</v>
      </c>
      <c r="H7998" s="114" t="s">
        <v>6743</v>
      </c>
      <c r="I7998" s="113">
        <f>'24'!M65</f>
        <v>0</v>
      </c>
    </row>
    <row r="7999" spans="2:9" ht="12.75">
      <c r="B7999" s="114" t="str">
        <f>INDEX(SUM!D:D,MATCH(SUM!$F$3,SUM!B:B,0),0)</f>
        <v>P085</v>
      </c>
      <c r="E7999" s="116">
        <v>2020</v>
      </c>
      <c r="F7999" s="112" t="s">
        <v>14163</v>
      </c>
      <c r="G7999" s="117" t="s">
        <v>16683</v>
      </c>
      <c r="H7999" s="114" t="s">
        <v>6743</v>
      </c>
      <c r="I7999" s="113">
        <f>'24'!M66</f>
        <v>0</v>
      </c>
    </row>
    <row r="8000" spans="2:9" ht="12.75">
      <c r="B8000" s="114" t="str">
        <f>INDEX(SUM!D:D,MATCH(SUM!$F$3,SUM!B:B,0),0)</f>
        <v>P085</v>
      </c>
      <c r="E8000" s="116">
        <v>2020</v>
      </c>
      <c r="F8000" s="112" t="s">
        <v>14164</v>
      </c>
      <c r="G8000" s="117" t="s">
        <v>16684</v>
      </c>
      <c r="H8000" s="114" t="s">
        <v>6743</v>
      </c>
      <c r="I8000" s="113">
        <f>'24'!M67</f>
        <v>0</v>
      </c>
    </row>
    <row r="8001" spans="2:9" ht="12.75">
      <c r="B8001" s="114" t="str">
        <f>INDEX(SUM!D:D,MATCH(SUM!$F$3,SUM!B:B,0),0)</f>
        <v>P085</v>
      </c>
      <c r="E8001" s="116">
        <v>2020</v>
      </c>
      <c r="F8001" s="112" t="s">
        <v>14165</v>
      </c>
      <c r="G8001" s="117" t="s">
        <v>16685</v>
      </c>
      <c r="H8001" s="114" t="s">
        <v>6743</v>
      </c>
      <c r="I8001" s="113">
        <f>'24'!M68</f>
        <v>0</v>
      </c>
    </row>
    <row r="8002" spans="2:9" ht="12.75">
      <c r="B8002" s="114" t="str">
        <f>INDEX(SUM!D:D,MATCH(SUM!$F$3,SUM!B:B,0),0)</f>
        <v>P085</v>
      </c>
      <c r="E8002" s="116">
        <v>2020</v>
      </c>
      <c r="F8002" s="112" t="s">
        <v>14166</v>
      </c>
      <c r="G8002" s="117" t="s">
        <v>16686</v>
      </c>
      <c r="H8002" s="114" t="s">
        <v>6743</v>
      </c>
      <c r="I8002" s="113">
        <f>'24'!M69</f>
        <v>0</v>
      </c>
    </row>
    <row r="8003" spans="2:9" ht="12.75">
      <c r="B8003" s="114" t="str">
        <f>INDEX(SUM!D:D,MATCH(SUM!$F$3,SUM!B:B,0),0)</f>
        <v>P085</v>
      </c>
      <c r="E8003" s="116">
        <v>2020</v>
      </c>
      <c r="F8003" s="112" t="s">
        <v>14167</v>
      </c>
      <c r="G8003" s="117" t="s">
        <v>16687</v>
      </c>
      <c r="H8003" s="114" t="s">
        <v>6743</v>
      </c>
      <c r="I8003" s="113">
        <f>'24'!M70</f>
        <v>0</v>
      </c>
    </row>
    <row r="8004" spans="2:9" ht="12.75">
      <c r="B8004" s="114" t="str">
        <f>INDEX(SUM!D:D,MATCH(SUM!$F$3,SUM!B:B,0),0)</f>
        <v>P085</v>
      </c>
      <c r="E8004" s="116">
        <v>2020</v>
      </c>
      <c r="F8004" s="112" t="s">
        <v>14168</v>
      </c>
      <c r="G8004" s="117" t="s">
        <v>16688</v>
      </c>
      <c r="H8004" s="114" t="s">
        <v>6743</v>
      </c>
      <c r="I8004" s="113">
        <f>'24'!M71</f>
        <v>0</v>
      </c>
    </row>
    <row r="8005" spans="2:9" ht="12.75">
      <c r="B8005" s="114" t="str">
        <f>INDEX(SUM!D:D,MATCH(SUM!$F$3,SUM!B:B,0),0)</f>
        <v>P085</v>
      </c>
      <c r="E8005" s="116">
        <v>2020</v>
      </c>
      <c r="F8005" s="112" t="s">
        <v>14169</v>
      </c>
      <c r="G8005" s="117" t="s">
        <v>16689</v>
      </c>
      <c r="H8005" s="114" t="s">
        <v>6743</v>
      </c>
      <c r="I8005" s="113">
        <f>'24'!M72</f>
        <v>0</v>
      </c>
    </row>
    <row r="8006" spans="2:9" ht="12.75">
      <c r="B8006" s="114" t="str">
        <f>INDEX(SUM!D:D,MATCH(SUM!$F$3,SUM!B:B,0),0)</f>
        <v>P085</v>
      </c>
      <c r="E8006" s="116">
        <v>2020</v>
      </c>
      <c r="F8006" s="112" t="s">
        <v>14170</v>
      </c>
      <c r="G8006" s="117" t="s">
        <v>16690</v>
      </c>
      <c r="H8006" s="114" t="s">
        <v>6743</v>
      </c>
      <c r="I8006" s="113">
        <f>'24'!M73</f>
        <v>0</v>
      </c>
    </row>
    <row r="8007" spans="2:9" ht="12.75">
      <c r="B8007" s="114" t="str">
        <f>INDEX(SUM!D:D,MATCH(SUM!$F$3,SUM!B:B,0),0)</f>
        <v>P085</v>
      </c>
      <c r="E8007" s="116">
        <v>2020</v>
      </c>
      <c r="F8007" s="112" t="s">
        <v>14171</v>
      </c>
      <c r="G8007" s="117" t="s">
        <v>16691</v>
      </c>
      <c r="H8007" s="114" t="s">
        <v>6743</v>
      </c>
      <c r="I8007" s="113">
        <f>'24'!M74</f>
        <v>0</v>
      </c>
    </row>
    <row r="8008" spans="2:9" ht="12.75">
      <c r="B8008" s="114" t="str">
        <f>INDEX(SUM!D:D,MATCH(SUM!$F$3,SUM!B:B,0),0)</f>
        <v>P085</v>
      </c>
      <c r="E8008" s="116">
        <v>2020</v>
      </c>
      <c r="F8008" s="112" t="s">
        <v>14172</v>
      </c>
      <c r="G8008" s="117" t="s">
        <v>16692</v>
      </c>
      <c r="H8008" s="114" t="s">
        <v>6743</v>
      </c>
      <c r="I8008" s="113">
        <f>'24'!M75</f>
        <v>0</v>
      </c>
    </row>
    <row r="8009" spans="2:9" ht="12.75">
      <c r="B8009" s="114" t="str">
        <f>INDEX(SUM!D:D,MATCH(SUM!$F$3,SUM!B:B,0),0)</f>
        <v>P085</v>
      </c>
      <c r="E8009" s="116">
        <v>2020</v>
      </c>
      <c r="F8009" s="112" t="s">
        <v>14173</v>
      </c>
      <c r="G8009" s="117" t="s">
        <v>16693</v>
      </c>
      <c r="H8009" s="114" t="s">
        <v>6743</v>
      </c>
      <c r="I8009" s="113">
        <f>'24'!M76</f>
        <v>0</v>
      </c>
    </row>
    <row r="8010" spans="2:9" ht="12.75">
      <c r="B8010" s="114" t="str">
        <f>INDEX(SUM!D:D,MATCH(SUM!$F$3,SUM!B:B,0),0)</f>
        <v>P085</v>
      </c>
      <c r="E8010" s="116">
        <v>2020</v>
      </c>
      <c r="F8010" s="112" t="s">
        <v>14174</v>
      </c>
      <c r="G8010" s="117" t="s">
        <v>16694</v>
      </c>
      <c r="H8010" s="114" t="s">
        <v>6743</v>
      </c>
      <c r="I8010" s="113">
        <f>'24'!M77</f>
        <v>0</v>
      </c>
    </row>
    <row r="8011" spans="2:9" ht="12.75">
      <c r="B8011" s="114" t="str">
        <f>INDEX(SUM!D:D,MATCH(SUM!$F$3,SUM!B:B,0),0)</f>
        <v>P085</v>
      </c>
      <c r="E8011" s="116">
        <v>2020</v>
      </c>
      <c r="F8011" s="112" t="s">
        <v>14175</v>
      </c>
      <c r="G8011" s="117" t="s">
        <v>16695</v>
      </c>
      <c r="H8011" s="114" t="s">
        <v>6743</v>
      </c>
      <c r="I8011" s="113">
        <f>'24'!M78</f>
        <v>0</v>
      </c>
    </row>
    <row r="8012" spans="2:9" ht="12.75">
      <c r="B8012" s="114" t="str">
        <f>INDEX(SUM!D:D,MATCH(SUM!$F$3,SUM!B:B,0),0)</f>
        <v>P085</v>
      </c>
      <c r="E8012" s="116">
        <v>2020</v>
      </c>
      <c r="F8012" s="112" t="s">
        <v>14176</v>
      </c>
      <c r="G8012" s="117" t="s">
        <v>16696</v>
      </c>
      <c r="H8012" s="114" t="s">
        <v>6743</v>
      </c>
      <c r="I8012" s="113">
        <f>'24'!M79</f>
        <v>0</v>
      </c>
    </row>
    <row r="8013" spans="2:9" ht="12.75">
      <c r="B8013" s="114" t="str">
        <f>INDEX(SUM!D:D,MATCH(SUM!$F$3,SUM!B:B,0),0)</f>
        <v>P085</v>
      </c>
      <c r="E8013" s="116">
        <v>2020</v>
      </c>
      <c r="F8013" s="112" t="s">
        <v>14177</v>
      </c>
      <c r="G8013" s="117" t="s">
        <v>16697</v>
      </c>
      <c r="H8013" s="114" t="s">
        <v>6743</v>
      </c>
      <c r="I8013" s="113">
        <f>'24'!M80</f>
        <v>0</v>
      </c>
    </row>
    <row r="8014" spans="2:9" ht="12.75">
      <c r="B8014" s="114" t="str">
        <f>INDEX(SUM!D:D,MATCH(SUM!$F$3,SUM!B:B,0),0)</f>
        <v>P085</v>
      </c>
      <c r="E8014" s="116">
        <v>2020</v>
      </c>
      <c r="F8014" s="112" t="s">
        <v>14178</v>
      </c>
      <c r="G8014" s="117" t="s">
        <v>16698</v>
      </c>
      <c r="H8014" s="114" t="s">
        <v>6743</v>
      </c>
      <c r="I8014" s="113">
        <f>'24'!M81</f>
        <v>0</v>
      </c>
    </row>
    <row r="8015" spans="2:9" ht="12.75">
      <c r="B8015" s="114" t="str">
        <f>INDEX(SUM!D:D,MATCH(SUM!$F$3,SUM!B:B,0),0)</f>
        <v>P085</v>
      </c>
      <c r="E8015" s="116">
        <v>2020</v>
      </c>
      <c r="F8015" s="112" t="s">
        <v>14179</v>
      </c>
      <c r="G8015" s="117" t="s">
        <v>16699</v>
      </c>
      <c r="H8015" s="114" t="s">
        <v>6743</v>
      </c>
      <c r="I8015" s="113">
        <f>'24'!M82</f>
        <v>0</v>
      </c>
    </row>
    <row r="8016" spans="2:9" ht="12.75">
      <c r="B8016" s="114" t="str">
        <f>INDEX(SUM!D:D,MATCH(SUM!$F$3,SUM!B:B,0),0)</f>
        <v>P085</v>
      </c>
      <c r="E8016" s="116">
        <v>2020</v>
      </c>
      <c r="F8016" s="112" t="s">
        <v>14180</v>
      </c>
      <c r="G8016" s="117" t="s">
        <v>16700</v>
      </c>
      <c r="H8016" s="114" t="s">
        <v>6743</v>
      </c>
      <c r="I8016" s="113">
        <f>'24'!M83</f>
        <v>0</v>
      </c>
    </row>
    <row r="8017" spans="2:9" ht="12.75">
      <c r="B8017" s="114" t="str">
        <f>INDEX(SUM!D:D,MATCH(SUM!$F$3,SUM!B:B,0),0)</f>
        <v>P085</v>
      </c>
      <c r="E8017" s="116">
        <v>2020</v>
      </c>
      <c r="F8017" s="112" t="s">
        <v>14181</v>
      </c>
      <c r="G8017" s="117" t="s">
        <v>16701</v>
      </c>
      <c r="H8017" s="114" t="s">
        <v>6743</v>
      </c>
      <c r="I8017" s="113">
        <f>'24'!M84</f>
        <v>0</v>
      </c>
    </row>
    <row r="8018" spans="2:9" ht="12.75">
      <c r="B8018" s="114" t="str">
        <f>INDEX(SUM!D:D,MATCH(SUM!$F$3,SUM!B:B,0),0)</f>
        <v>P085</v>
      </c>
      <c r="E8018" s="116">
        <v>2020</v>
      </c>
      <c r="F8018" s="112" t="s">
        <v>14182</v>
      </c>
      <c r="G8018" s="117" t="s">
        <v>16702</v>
      </c>
      <c r="H8018" s="114" t="s">
        <v>6743</v>
      </c>
      <c r="I8018" s="113">
        <f>'24'!M85</f>
        <v>0</v>
      </c>
    </row>
    <row r="8019" spans="2:9" ht="12.75">
      <c r="B8019" s="114" t="str">
        <f>INDEX(SUM!D:D,MATCH(SUM!$F$3,SUM!B:B,0),0)</f>
        <v>P085</v>
      </c>
      <c r="E8019" s="116">
        <v>2020</v>
      </c>
      <c r="F8019" s="112" t="s">
        <v>14183</v>
      </c>
      <c r="G8019" s="117" t="s">
        <v>16703</v>
      </c>
      <c r="H8019" s="114" t="s">
        <v>6743</v>
      </c>
      <c r="I8019" s="113">
        <f>'24'!M86</f>
        <v>0</v>
      </c>
    </row>
    <row r="8020" spans="2:9" ht="12.75">
      <c r="B8020" s="114" t="str">
        <f>INDEX(SUM!D:D,MATCH(SUM!$F$3,SUM!B:B,0),0)</f>
        <v>P085</v>
      </c>
      <c r="E8020" s="116">
        <v>2020</v>
      </c>
      <c r="F8020" s="112" t="s">
        <v>14184</v>
      </c>
      <c r="G8020" s="117" t="s">
        <v>16704</v>
      </c>
      <c r="H8020" s="114" t="s">
        <v>6743</v>
      </c>
      <c r="I8020" s="113">
        <f>'24'!M87</f>
        <v>0</v>
      </c>
    </row>
    <row r="8021" spans="2:9" ht="12.75">
      <c r="B8021" s="114" t="str">
        <f>INDEX(SUM!D:D,MATCH(SUM!$F$3,SUM!B:B,0),0)</f>
        <v>P085</v>
      </c>
      <c r="E8021" s="116">
        <v>2020</v>
      </c>
      <c r="F8021" s="112" t="s">
        <v>14185</v>
      </c>
      <c r="G8021" s="117" t="s">
        <v>16705</v>
      </c>
      <c r="H8021" s="114" t="s">
        <v>6743</v>
      </c>
      <c r="I8021" s="113">
        <f>'24'!M88</f>
        <v>0</v>
      </c>
    </row>
    <row r="8022" spans="2:9" ht="12.75">
      <c r="B8022" s="114" t="str">
        <f>INDEX(SUM!D:D,MATCH(SUM!$F$3,SUM!B:B,0),0)</f>
        <v>P085</v>
      </c>
      <c r="E8022" s="116">
        <v>2020</v>
      </c>
      <c r="F8022" s="112" t="s">
        <v>14186</v>
      </c>
      <c r="G8022" s="117" t="s">
        <v>16706</v>
      </c>
      <c r="H8022" s="114" t="s">
        <v>6743</v>
      </c>
      <c r="I8022" s="113">
        <f>'24'!M89</f>
        <v>0</v>
      </c>
    </row>
    <row r="8023" spans="2:9" ht="12.75">
      <c r="B8023" s="114" t="str">
        <f>INDEX(SUM!D:D,MATCH(SUM!$F$3,SUM!B:B,0),0)</f>
        <v>P085</v>
      </c>
      <c r="E8023" s="116">
        <v>2020</v>
      </c>
      <c r="F8023" s="112" t="s">
        <v>14187</v>
      </c>
      <c r="G8023" s="117" t="s">
        <v>16707</v>
      </c>
      <c r="H8023" s="114" t="s">
        <v>6743</v>
      </c>
      <c r="I8023" s="113">
        <f>'24'!M90</f>
        <v>0</v>
      </c>
    </row>
    <row r="8024" spans="2:9" ht="12.75">
      <c r="B8024" s="114" t="str">
        <f>INDEX(SUM!D:D,MATCH(SUM!$F$3,SUM!B:B,0),0)</f>
        <v>P085</v>
      </c>
      <c r="E8024" s="116">
        <v>2020</v>
      </c>
      <c r="F8024" s="112" t="s">
        <v>14188</v>
      </c>
      <c r="G8024" s="117" t="s">
        <v>16708</v>
      </c>
      <c r="H8024" s="114" t="s">
        <v>6743</v>
      </c>
      <c r="I8024" s="113">
        <f>'24'!M91</f>
        <v>0</v>
      </c>
    </row>
    <row r="8025" spans="2:9" ht="12.75">
      <c r="B8025" s="114" t="str">
        <f>INDEX(SUM!D:D,MATCH(SUM!$F$3,SUM!B:B,0),0)</f>
        <v>P085</v>
      </c>
      <c r="E8025" s="116">
        <v>2020</v>
      </c>
      <c r="F8025" s="112" t="s">
        <v>14189</v>
      </c>
      <c r="G8025" s="117" t="s">
        <v>16709</v>
      </c>
      <c r="H8025" s="114" t="s">
        <v>6743</v>
      </c>
      <c r="I8025" s="113">
        <f>'24'!M92</f>
        <v>0</v>
      </c>
    </row>
    <row r="8026" spans="2:9" ht="12.75">
      <c r="B8026" s="114" t="str">
        <f>INDEX(SUM!D:D,MATCH(SUM!$F$3,SUM!B:B,0),0)</f>
        <v>P085</v>
      </c>
      <c r="E8026" s="116">
        <v>2020</v>
      </c>
      <c r="F8026" s="112" t="s">
        <v>14190</v>
      </c>
      <c r="G8026" s="117" t="s">
        <v>16710</v>
      </c>
      <c r="H8026" s="114" t="s">
        <v>6743</v>
      </c>
      <c r="I8026" s="113">
        <f>'24'!M93</f>
        <v>0</v>
      </c>
    </row>
    <row r="8027" spans="2:9" ht="12.75">
      <c r="B8027" s="114" t="str">
        <f>INDEX(SUM!D:D,MATCH(SUM!$F$3,SUM!B:B,0),0)</f>
        <v>P085</v>
      </c>
      <c r="E8027" s="116">
        <v>2020</v>
      </c>
      <c r="F8027" s="112" t="s">
        <v>14191</v>
      </c>
      <c r="G8027" s="117" t="s">
        <v>16711</v>
      </c>
      <c r="H8027" s="114" t="s">
        <v>6743</v>
      </c>
      <c r="I8027" s="113">
        <f>'24'!M94</f>
        <v>0</v>
      </c>
    </row>
    <row r="8028" spans="2:9" ht="12.75">
      <c r="B8028" s="114" t="str">
        <f>INDEX(SUM!D:D,MATCH(SUM!$F$3,SUM!B:B,0),0)</f>
        <v>P085</v>
      </c>
      <c r="E8028" s="116">
        <v>2020</v>
      </c>
      <c r="F8028" s="112" t="s">
        <v>14192</v>
      </c>
      <c r="G8028" s="117" t="s">
        <v>16712</v>
      </c>
      <c r="H8028" s="114" t="s">
        <v>6743</v>
      </c>
      <c r="I8028" s="113">
        <f>'24'!M95</f>
        <v>0</v>
      </c>
    </row>
    <row r="8029" spans="2:9" ht="12.75">
      <c r="B8029" s="114" t="str">
        <f>INDEX(SUM!D:D,MATCH(SUM!$F$3,SUM!B:B,0),0)</f>
        <v>P085</v>
      </c>
      <c r="E8029" s="116">
        <v>2020</v>
      </c>
      <c r="F8029" s="112" t="s">
        <v>14193</v>
      </c>
      <c r="G8029" s="117" t="s">
        <v>16713</v>
      </c>
      <c r="H8029" s="114" t="s">
        <v>6743</v>
      </c>
      <c r="I8029" s="113">
        <f>'24'!M96</f>
        <v>0</v>
      </c>
    </row>
    <row r="8030" spans="2:9" ht="12.75">
      <c r="B8030" s="114" t="str">
        <f>INDEX(SUM!D:D,MATCH(SUM!$F$3,SUM!B:B,0),0)</f>
        <v>P085</v>
      </c>
      <c r="E8030" s="116">
        <v>2020</v>
      </c>
      <c r="F8030" s="112" t="s">
        <v>14194</v>
      </c>
      <c r="G8030" s="117" t="s">
        <v>16714</v>
      </c>
      <c r="H8030" s="114" t="s">
        <v>6743</v>
      </c>
      <c r="I8030" s="113">
        <f>'24'!M97</f>
        <v>0</v>
      </c>
    </row>
    <row r="8031" spans="2:9" ht="12.75">
      <c r="B8031" s="114" t="str">
        <f>INDEX(SUM!D:D,MATCH(SUM!$F$3,SUM!B:B,0),0)</f>
        <v>P085</v>
      </c>
      <c r="E8031" s="116">
        <v>2020</v>
      </c>
      <c r="F8031" s="112" t="s">
        <v>14195</v>
      </c>
      <c r="G8031" s="117" t="s">
        <v>16715</v>
      </c>
      <c r="H8031" s="114" t="s">
        <v>6743</v>
      </c>
      <c r="I8031" s="113">
        <f>'24'!M98</f>
        <v>0</v>
      </c>
    </row>
    <row r="8032" spans="2:9" ht="12.75">
      <c r="B8032" s="114" t="str">
        <f>INDEX(SUM!D:D,MATCH(SUM!$F$3,SUM!B:B,0),0)</f>
        <v>P085</v>
      </c>
      <c r="E8032" s="116">
        <v>2020</v>
      </c>
      <c r="F8032" s="112" t="s">
        <v>14196</v>
      </c>
      <c r="G8032" s="117" t="s">
        <v>16716</v>
      </c>
      <c r="H8032" s="114" t="s">
        <v>6743</v>
      </c>
      <c r="I8032" s="113">
        <f>'24'!M99</f>
        <v>0</v>
      </c>
    </row>
    <row r="8033" spans="2:9" ht="12.75">
      <c r="B8033" s="114" t="str">
        <f>INDEX(SUM!D:D,MATCH(SUM!$F$3,SUM!B:B,0),0)</f>
        <v>P085</v>
      </c>
      <c r="E8033" s="116">
        <v>2020</v>
      </c>
      <c r="F8033" s="112" t="s">
        <v>14197</v>
      </c>
      <c r="G8033" s="117" t="s">
        <v>16717</v>
      </c>
      <c r="H8033" s="114" t="s">
        <v>6743</v>
      </c>
      <c r="I8033" s="113">
        <f>'24'!M100</f>
        <v>0</v>
      </c>
    </row>
    <row r="8034" spans="2:9" ht="12.75">
      <c r="B8034" s="114" t="str">
        <f>INDEX(SUM!D:D,MATCH(SUM!$F$3,SUM!B:B,0),0)</f>
        <v>P085</v>
      </c>
      <c r="E8034" s="116">
        <v>2020</v>
      </c>
      <c r="F8034" s="112" t="s">
        <v>14198</v>
      </c>
      <c r="G8034" s="117" t="s">
        <v>16718</v>
      </c>
      <c r="H8034" s="114" t="s">
        <v>6744</v>
      </c>
      <c r="I8034" s="113">
        <f>'24'!N11</f>
        <v>13</v>
      </c>
    </row>
    <row r="8035" spans="2:9" ht="12.75">
      <c r="B8035" s="114" t="str">
        <f>INDEX(SUM!D:D,MATCH(SUM!$F$3,SUM!B:B,0),0)</f>
        <v>P085</v>
      </c>
      <c r="E8035" s="116">
        <v>2020</v>
      </c>
      <c r="F8035" s="112" t="s">
        <v>14199</v>
      </c>
      <c r="G8035" s="117" t="s">
        <v>16719</v>
      </c>
      <c r="H8035" s="114" t="s">
        <v>6744</v>
      </c>
      <c r="I8035" s="113">
        <f>'24'!N12</f>
        <v>2</v>
      </c>
    </row>
    <row r="8036" spans="2:9" ht="12.75">
      <c r="B8036" s="114" t="str">
        <f>INDEX(SUM!D:D,MATCH(SUM!$F$3,SUM!B:B,0),0)</f>
        <v>P085</v>
      </c>
      <c r="E8036" s="116">
        <v>2020</v>
      </c>
      <c r="F8036" s="112" t="s">
        <v>14200</v>
      </c>
      <c r="G8036" s="117" t="s">
        <v>16720</v>
      </c>
      <c r="H8036" s="114" t="s">
        <v>6744</v>
      </c>
      <c r="I8036" s="113">
        <f>'24'!N13</f>
        <v>4</v>
      </c>
    </row>
    <row r="8037" spans="2:9" ht="12.75">
      <c r="B8037" s="114" t="str">
        <f>INDEX(SUM!D:D,MATCH(SUM!$F$3,SUM!B:B,0),0)</f>
        <v>P085</v>
      </c>
      <c r="E8037" s="116">
        <v>2020</v>
      </c>
      <c r="F8037" s="112" t="s">
        <v>14201</v>
      </c>
      <c r="G8037" s="117" t="s">
        <v>16721</v>
      </c>
      <c r="H8037" s="114" t="s">
        <v>6744</v>
      </c>
      <c r="I8037" s="113">
        <f>'24'!N14</f>
        <v>5</v>
      </c>
    </row>
    <row r="8038" spans="2:9" ht="12.75">
      <c r="B8038" s="114" t="str">
        <f>INDEX(SUM!D:D,MATCH(SUM!$F$3,SUM!B:B,0),0)</f>
        <v>P085</v>
      </c>
      <c r="E8038" s="116">
        <v>2020</v>
      </c>
      <c r="F8038" s="112" t="s">
        <v>14202</v>
      </c>
      <c r="G8038" s="117" t="s">
        <v>16722</v>
      </c>
      <c r="H8038" s="114" t="s">
        <v>6744</v>
      </c>
      <c r="I8038" s="113">
        <f>'24'!N15</f>
        <v>0</v>
      </c>
    </row>
    <row r="8039" spans="2:9" ht="12.75">
      <c r="B8039" s="114" t="str">
        <f>INDEX(SUM!D:D,MATCH(SUM!$F$3,SUM!B:B,0),0)</f>
        <v>P085</v>
      </c>
      <c r="E8039" s="116">
        <v>2020</v>
      </c>
      <c r="F8039" s="112" t="s">
        <v>14203</v>
      </c>
      <c r="G8039" s="117" t="s">
        <v>16723</v>
      </c>
      <c r="H8039" s="114" t="s">
        <v>6744</v>
      </c>
      <c r="I8039" s="113">
        <f>'24'!N16</f>
        <v>1</v>
      </c>
    </row>
    <row r="8040" spans="2:9" ht="12.75">
      <c r="B8040" s="114" t="str">
        <f>INDEX(SUM!D:D,MATCH(SUM!$F$3,SUM!B:B,0),0)</f>
        <v>P085</v>
      </c>
      <c r="E8040" s="116">
        <v>2020</v>
      </c>
      <c r="F8040" s="112" t="s">
        <v>14204</v>
      </c>
      <c r="G8040" s="117" t="s">
        <v>16724</v>
      </c>
      <c r="H8040" s="114" t="s">
        <v>6744</v>
      </c>
      <c r="I8040" s="113">
        <f>'24'!N17</f>
        <v>0</v>
      </c>
    </row>
    <row r="8041" spans="2:9" ht="12.75">
      <c r="B8041" s="114" t="str">
        <f>INDEX(SUM!D:D,MATCH(SUM!$F$3,SUM!B:B,0),0)</f>
        <v>P085</v>
      </c>
      <c r="E8041" s="116">
        <v>2020</v>
      </c>
      <c r="F8041" s="112" t="s">
        <v>14205</v>
      </c>
      <c r="G8041" s="117" t="s">
        <v>16725</v>
      </c>
      <c r="H8041" s="114" t="s">
        <v>6744</v>
      </c>
      <c r="I8041" s="113">
        <f>'24'!N18</f>
        <v>0</v>
      </c>
    </row>
    <row r="8042" spans="2:9" ht="12.75">
      <c r="B8042" s="114" t="str">
        <f>INDEX(SUM!D:D,MATCH(SUM!$F$3,SUM!B:B,0),0)</f>
        <v>P085</v>
      </c>
      <c r="E8042" s="116">
        <v>2020</v>
      </c>
      <c r="F8042" s="112" t="s">
        <v>14206</v>
      </c>
      <c r="G8042" s="117" t="s">
        <v>16726</v>
      </c>
      <c r="H8042" s="114" t="s">
        <v>6744</v>
      </c>
      <c r="I8042" s="113">
        <f>'24'!N19</f>
        <v>0</v>
      </c>
    </row>
    <row r="8043" spans="2:9" ht="12.75">
      <c r="B8043" s="114" t="str">
        <f>INDEX(SUM!D:D,MATCH(SUM!$F$3,SUM!B:B,0),0)</f>
        <v>P085</v>
      </c>
      <c r="E8043" s="116">
        <v>2020</v>
      </c>
      <c r="F8043" s="112" t="s">
        <v>14207</v>
      </c>
      <c r="G8043" s="117" t="s">
        <v>16727</v>
      </c>
      <c r="H8043" s="114" t="s">
        <v>6744</v>
      </c>
      <c r="I8043" s="113">
        <f>'24'!N20</f>
        <v>0</v>
      </c>
    </row>
    <row r="8044" spans="2:9" ht="12.75">
      <c r="B8044" s="114" t="str">
        <f>INDEX(SUM!D:D,MATCH(SUM!$F$3,SUM!B:B,0),0)</f>
        <v>P085</v>
      </c>
      <c r="E8044" s="116">
        <v>2020</v>
      </c>
      <c r="F8044" s="112" t="s">
        <v>14208</v>
      </c>
      <c r="G8044" s="117" t="s">
        <v>16728</v>
      </c>
      <c r="H8044" s="114" t="s">
        <v>6744</v>
      </c>
      <c r="I8044" s="113">
        <f>'24'!N21</f>
        <v>2</v>
      </c>
    </row>
    <row r="8045" spans="2:9" ht="12.75">
      <c r="B8045" s="114" t="str">
        <f>INDEX(SUM!D:D,MATCH(SUM!$F$3,SUM!B:B,0),0)</f>
        <v>P085</v>
      </c>
      <c r="E8045" s="116">
        <v>2020</v>
      </c>
      <c r="F8045" s="112" t="s">
        <v>14209</v>
      </c>
      <c r="G8045" s="117" t="s">
        <v>16729</v>
      </c>
      <c r="H8045" s="114" t="s">
        <v>6744</v>
      </c>
      <c r="I8045" s="113">
        <f>'24'!N22</f>
        <v>2</v>
      </c>
    </row>
    <row r="8046" spans="2:9" ht="12.75">
      <c r="B8046" s="114" t="str">
        <f>INDEX(SUM!D:D,MATCH(SUM!$F$3,SUM!B:B,0),0)</f>
        <v>P085</v>
      </c>
      <c r="E8046" s="116">
        <v>2020</v>
      </c>
      <c r="F8046" s="112" t="s">
        <v>14210</v>
      </c>
      <c r="G8046" s="117" t="s">
        <v>16730</v>
      </c>
      <c r="H8046" s="114" t="s">
        <v>6744</v>
      </c>
      <c r="I8046" s="113">
        <f>'24'!N23</f>
        <v>0</v>
      </c>
    </row>
    <row r="8047" spans="2:9" ht="12.75">
      <c r="B8047" s="114" t="str">
        <f>INDEX(SUM!D:D,MATCH(SUM!$F$3,SUM!B:B,0),0)</f>
        <v>P085</v>
      </c>
      <c r="E8047" s="116">
        <v>2020</v>
      </c>
      <c r="F8047" s="112" t="s">
        <v>14211</v>
      </c>
      <c r="G8047" s="117" t="s">
        <v>16731</v>
      </c>
      <c r="H8047" s="114" t="s">
        <v>6744</v>
      </c>
      <c r="I8047" s="113">
        <f>'24'!N24</f>
        <v>0</v>
      </c>
    </row>
    <row r="8048" spans="2:9" ht="12.75">
      <c r="B8048" s="114" t="str">
        <f>INDEX(SUM!D:D,MATCH(SUM!$F$3,SUM!B:B,0),0)</f>
        <v>P085</v>
      </c>
      <c r="E8048" s="116">
        <v>2020</v>
      </c>
      <c r="F8048" s="112" t="s">
        <v>14212</v>
      </c>
      <c r="G8048" s="117" t="s">
        <v>16732</v>
      </c>
      <c r="H8048" s="114" t="s">
        <v>6744</v>
      </c>
      <c r="I8048" s="113">
        <f>'24'!N25</f>
        <v>0</v>
      </c>
    </row>
    <row r="8049" spans="2:9" ht="12.75">
      <c r="B8049" s="114" t="str">
        <f>INDEX(SUM!D:D,MATCH(SUM!$F$3,SUM!B:B,0),0)</f>
        <v>P085</v>
      </c>
      <c r="E8049" s="116">
        <v>2020</v>
      </c>
      <c r="F8049" s="112" t="s">
        <v>14213</v>
      </c>
      <c r="G8049" s="117" t="s">
        <v>16733</v>
      </c>
      <c r="H8049" s="114" t="s">
        <v>6744</v>
      </c>
      <c r="I8049" s="113">
        <f>'24'!N26</f>
        <v>0</v>
      </c>
    </row>
    <row r="8050" spans="2:9" ht="12.75">
      <c r="B8050" s="114" t="str">
        <f>INDEX(SUM!D:D,MATCH(SUM!$F$3,SUM!B:B,0),0)</f>
        <v>P085</v>
      </c>
      <c r="E8050" s="116">
        <v>2020</v>
      </c>
      <c r="F8050" s="112" t="s">
        <v>14214</v>
      </c>
      <c r="G8050" s="117" t="s">
        <v>16734</v>
      </c>
      <c r="H8050" s="114" t="s">
        <v>6744</v>
      </c>
      <c r="I8050" s="113">
        <f>'24'!N27</f>
        <v>0</v>
      </c>
    </row>
    <row r="8051" spans="2:9" ht="12.75">
      <c r="B8051" s="114" t="str">
        <f>INDEX(SUM!D:D,MATCH(SUM!$F$3,SUM!B:B,0),0)</f>
        <v>P085</v>
      </c>
      <c r="E8051" s="116">
        <v>2020</v>
      </c>
      <c r="F8051" s="112" t="s">
        <v>14215</v>
      </c>
      <c r="G8051" s="117" t="s">
        <v>16735</v>
      </c>
      <c r="H8051" s="114" t="s">
        <v>6744</v>
      </c>
      <c r="I8051" s="113">
        <f>'24'!N28</f>
        <v>0</v>
      </c>
    </row>
    <row r="8052" spans="2:9" ht="12.75">
      <c r="B8052" s="114" t="str">
        <f>INDEX(SUM!D:D,MATCH(SUM!$F$3,SUM!B:B,0),0)</f>
        <v>P085</v>
      </c>
      <c r="E8052" s="116">
        <v>2020</v>
      </c>
      <c r="F8052" s="112" t="s">
        <v>14216</v>
      </c>
      <c r="G8052" s="117" t="s">
        <v>16736</v>
      </c>
      <c r="H8052" s="114" t="s">
        <v>6744</v>
      </c>
      <c r="I8052" s="113">
        <f>'24'!N29</f>
        <v>0</v>
      </c>
    </row>
    <row r="8053" spans="2:9" ht="12.75">
      <c r="B8053" s="114" t="str">
        <f>INDEX(SUM!D:D,MATCH(SUM!$F$3,SUM!B:B,0),0)</f>
        <v>P085</v>
      </c>
      <c r="E8053" s="116">
        <v>2020</v>
      </c>
      <c r="F8053" s="112" t="s">
        <v>14217</v>
      </c>
      <c r="G8053" s="117" t="s">
        <v>16737</v>
      </c>
      <c r="H8053" s="114" t="s">
        <v>6744</v>
      </c>
      <c r="I8053" s="113">
        <f>'24'!N30</f>
        <v>0</v>
      </c>
    </row>
    <row r="8054" spans="2:9" ht="12.75">
      <c r="B8054" s="114" t="str">
        <f>INDEX(SUM!D:D,MATCH(SUM!$F$3,SUM!B:B,0),0)</f>
        <v>P085</v>
      </c>
      <c r="E8054" s="116">
        <v>2020</v>
      </c>
      <c r="F8054" s="112" t="s">
        <v>14218</v>
      </c>
      <c r="G8054" s="117" t="s">
        <v>16738</v>
      </c>
      <c r="H8054" s="114" t="s">
        <v>6744</v>
      </c>
      <c r="I8054" s="113">
        <f>'24'!N31</f>
        <v>0</v>
      </c>
    </row>
    <row r="8055" spans="2:9" ht="12.75">
      <c r="B8055" s="114" t="str">
        <f>INDEX(SUM!D:D,MATCH(SUM!$F$3,SUM!B:B,0),0)</f>
        <v>P085</v>
      </c>
      <c r="E8055" s="116">
        <v>2020</v>
      </c>
      <c r="F8055" s="112" t="s">
        <v>14219</v>
      </c>
      <c r="G8055" s="117" t="s">
        <v>16739</v>
      </c>
      <c r="H8055" s="114" t="s">
        <v>6744</v>
      </c>
      <c r="I8055" s="113">
        <f>'24'!N32</f>
        <v>0</v>
      </c>
    </row>
    <row r="8056" spans="2:9" ht="12.75">
      <c r="B8056" s="114" t="str">
        <f>INDEX(SUM!D:D,MATCH(SUM!$F$3,SUM!B:B,0),0)</f>
        <v>P085</v>
      </c>
      <c r="E8056" s="116">
        <v>2020</v>
      </c>
      <c r="F8056" s="112" t="s">
        <v>14220</v>
      </c>
      <c r="G8056" s="117" t="s">
        <v>16740</v>
      </c>
      <c r="H8056" s="114" t="s">
        <v>6744</v>
      </c>
      <c r="I8056" s="113">
        <f>'24'!N33</f>
        <v>0</v>
      </c>
    </row>
    <row r="8057" spans="2:9" ht="12.75">
      <c r="B8057" s="114" t="str">
        <f>INDEX(SUM!D:D,MATCH(SUM!$F$3,SUM!B:B,0),0)</f>
        <v>P085</v>
      </c>
      <c r="E8057" s="116">
        <v>2020</v>
      </c>
      <c r="F8057" s="112" t="s">
        <v>14221</v>
      </c>
      <c r="G8057" s="117" t="s">
        <v>16741</v>
      </c>
      <c r="H8057" s="114" t="s">
        <v>6744</v>
      </c>
      <c r="I8057" s="113">
        <f>'24'!N34</f>
        <v>0</v>
      </c>
    </row>
    <row r="8058" spans="2:9" ht="12.75">
      <c r="B8058" s="114" t="str">
        <f>INDEX(SUM!D:D,MATCH(SUM!$F$3,SUM!B:B,0),0)</f>
        <v>P085</v>
      </c>
      <c r="E8058" s="116">
        <v>2020</v>
      </c>
      <c r="F8058" s="112" t="s">
        <v>14222</v>
      </c>
      <c r="G8058" s="117" t="s">
        <v>16742</v>
      </c>
      <c r="H8058" s="114" t="s">
        <v>6744</v>
      </c>
      <c r="I8058" s="113">
        <f>'24'!N35</f>
        <v>0</v>
      </c>
    </row>
    <row r="8059" spans="2:9" ht="12.75">
      <c r="B8059" s="114" t="str">
        <f>INDEX(SUM!D:D,MATCH(SUM!$F$3,SUM!B:B,0),0)</f>
        <v>P085</v>
      </c>
      <c r="E8059" s="116">
        <v>2020</v>
      </c>
      <c r="F8059" s="112" t="s">
        <v>14223</v>
      </c>
      <c r="G8059" s="117" t="s">
        <v>16743</v>
      </c>
      <c r="H8059" s="114" t="s">
        <v>6744</v>
      </c>
      <c r="I8059" s="113">
        <f>'24'!N36</f>
        <v>0</v>
      </c>
    </row>
    <row r="8060" spans="2:9" ht="12.75">
      <c r="B8060" s="114" t="str">
        <f>INDEX(SUM!D:D,MATCH(SUM!$F$3,SUM!B:B,0),0)</f>
        <v>P085</v>
      </c>
      <c r="E8060" s="116">
        <v>2020</v>
      </c>
      <c r="F8060" s="112" t="s">
        <v>14224</v>
      </c>
      <c r="G8060" s="117" t="s">
        <v>16744</v>
      </c>
      <c r="H8060" s="114" t="s">
        <v>6744</v>
      </c>
      <c r="I8060" s="113">
        <f>'24'!N37</f>
        <v>0</v>
      </c>
    </row>
    <row r="8061" spans="2:9" ht="12.75">
      <c r="B8061" s="114" t="str">
        <f>INDEX(SUM!D:D,MATCH(SUM!$F$3,SUM!B:B,0),0)</f>
        <v>P085</v>
      </c>
      <c r="E8061" s="116">
        <v>2020</v>
      </c>
      <c r="F8061" s="112" t="s">
        <v>14225</v>
      </c>
      <c r="G8061" s="117" t="s">
        <v>16745</v>
      </c>
      <c r="H8061" s="114" t="s">
        <v>6744</v>
      </c>
      <c r="I8061" s="113">
        <f>'24'!N38</f>
        <v>0</v>
      </c>
    </row>
    <row r="8062" spans="2:9" ht="12.75">
      <c r="B8062" s="114" t="str">
        <f>INDEX(SUM!D:D,MATCH(SUM!$F$3,SUM!B:B,0),0)</f>
        <v>P085</v>
      </c>
      <c r="E8062" s="116">
        <v>2020</v>
      </c>
      <c r="F8062" s="112" t="s">
        <v>14226</v>
      </c>
      <c r="G8062" s="117" t="s">
        <v>16746</v>
      </c>
      <c r="H8062" s="114" t="s">
        <v>6744</v>
      </c>
      <c r="I8062" s="113">
        <f>'24'!N39</f>
        <v>0</v>
      </c>
    </row>
    <row r="8063" spans="2:9" ht="12.75">
      <c r="B8063" s="114" t="str">
        <f>INDEX(SUM!D:D,MATCH(SUM!$F$3,SUM!B:B,0),0)</f>
        <v>P085</v>
      </c>
      <c r="E8063" s="116">
        <v>2020</v>
      </c>
      <c r="F8063" s="112" t="s">
        <v>14227</v>
      </c>
      <c r="G8063" s="117" t="s">
        <v>16747</v>
      </c>
      <c r="H8063" s="114" t="s">
        <v>6744</v>
      </c>
      <c r="I8063" s="113">
        <f>'24'!N40</f>
        <v>0</v>
      </c>
    </row>
    <row r="8064" spans="2:9" ht="12.75">
      <c r="B8064" s="114" t="str">
        <f>INDEX(SUM!D:D,MATCH(SUM!$F$3,SUM!B:B,0),0)</f>
        <v>P085</v>
      </c>
      <c r="E8064" s="116">
        <v>2020</v>
      </c>
      <c r="F8064" s="112" t="s">
        <v>14228</v>
      </c>
      <c r="G8064" s="117" t="s">
        <v>16748</v>
      </c>
      <c r="H8064" s="114" t="s">
        <v>6744</v>
      </c>
      <c r="I8064" s="113">
        <f>'24'!N41</f>
        <v>0</v>
      </c>
    </row>
    <row r="8065" spans="2:9" ht="12.75">
      <c r="B8065" s="114" t="str">
        <f>INDEX(SUM!D:D,MATCH(SUM!$F$3,SUM!B:B,0),0)</f>
        <v>P085</v>
      </c>
      <c r="E8065" s="116">
        <v>2020</v>
      </c>
      <c r="F8065" s="112" t="s">
        <v>14229</v>
      </c>
      <c r="G8065" s="117" t="s">
        <v>16749</v>
      </c>
      <c r="H8065" s="114" t="s">
        <v>6744</v>
      </c>
      <c r="I8065" s="113">
        <f>'24'!N42</f>
        <v>0</v>
      </c>
    </row>
    <row r="8066" spans="2:9" ht="12.75">
      <c r="B8066" s="114" t="str">
        <f>INDEX(SUM!D:D,MATCH(SUM!$F$3,SUM!B:B,0),0)</f>
        <v>P085</v>
      </c>
      <c r="E8066" s="116">
        <v>2020</v>
      </c>
      <c r="F8066" s="112" t="s">
        <v>14230</v>
      </c>
      <c r="G8066" s="117" t="s">
        <v>16750</v>
      </c>
      <c r="H8066" s="114" t="s">
        <v>6744</v>
      </c>
      <c r="I8066" s="113">
        <f>'24'!N43</f>
        <v>0</v>
      </c>
    </row>
    <row r="8067" spans="2:9" ht="12.75">
      <c r="B8067" s="114" t="str">
        <f>INDEX(SUM!D:D,MATCH(SUM!$F$3,SUM!B:B,0),0)</f>
        <v>P085</v>
      </c>
      <c r="E8067" s="116">
        <v>2020</v>
      </c>
      <c r="F8067" s="112" t="s">
        <v>14231</v>
      </c>
      <c r="G8067" s="117" t="s">
        <v>16751</v>
      </c>
      <c r="H8067" s="114" t="s">
        <v>6744</v>
      </c>
      <c r="I8067" s="113">
        <f>'24'!N44</f>
        <v>0</v>
      </c>
    </row>
    <row r="8068" spans="2:9" ht="12.75">
      <c r="B8068" s="114" t="str">
        <f>INDEX(SUM!D:D,MATCH(SUM!$F$3,SUM!B:B,0),0)</f>
        <v>P085</v>
      </c>
      <c r="E8068" s="116">
        <v>2020</v>
      </c>
      <c r="F8068" s="112" t="s">
        <v>14232</v>
      </c>
      <c r="G8068" s="117" t="s">
        <v>16752</v>
      </c>
      <c r="H8068" s="114" t="s">
        <v>6744</v>
      </c>
      <c r="I8068" s="113">
        <f>'24'!N45</f>
        <v>0</v>
      </c>
    </row>
    <row r="8069" spans="2:9" ht="12.75">
      <c r="B8069" s="114" t="str">
        <f>INDEX(SUM!D:D,MATCH(SUM!$F$3,SUM!B:B,0),0)</f>
        <v>P085</v>
      </c>
      <c r="E8069" s="116">
        <v>2020</v>
      </c>
      <c r="F8069" s="112" t="s">
        <v>14233</v>
      </c>
      <c r="G8069" s="117" t="s">
        <v>16753</v>
      </c>
      <c r="H8069" s="114" t="s">
        <v>6744</v>
      </c>
      <c r="I8069" s="113">
        <f>'24'!N46</f>
        <v>0</v>
      </c>
    </row>
    <row r="8070" spans="2:9" ht="12.75">
      <c r="B8070" s="114" t="str">
        <f>INDEX(SUM!D:D,MATCH(SUM!$F$3,SUM!B:B,0),0)</f>
        <v>P085</v>
      </c>
      <c r="E8070" s="116">
        <v>2020</v>
      </c>
      <c r="F8070" s="112" t="s">
        <v>14234</v>
      </c>
      <c r="G8070" s="117" t="s">
        <v>16754</v>
      </c>
      <c r="H8070" s="114" t="s">
        <v>6744</v>
      </c>
      <c r="I8070" s="113">
        <f>'24'!N47</f>
        <v>0</v>
      </c>
    </row>
    <row r="8071" spans="2:9" ht="12.75">
      <c r="B8071" s="114" t="str">
        <f>INDEX(SUM!D:D,MATCH(SUM!$F$3,SUM!B:B,0),0)</f>
        <v>P085</v>
      </c>
      <c r="E8071" s="116">
        <v>2020</v>
      </c>
      <c r="F8071" s="112" t="s">
        <v>14235</v>
      </c>
      <c r="G8071" s="117" t="s">
        <v>16755</v>
      </c>
      <c r="H8071" s="114" t="s">
        <v>6744</v>
      </c>
      <c r="I8071" s="113">
        <f>'24'!N48</f>
        <v>0</v>
      </c>
    </row>
    <row r="8072" spans="2:9" ht="12.75">
      <c r="B8072" s="114" t="str">
        <f>INDEX(SUM!D:D,MATCH(SUM!$F$3,SUM!B:B,0),0)</f>
        <v>P085</v>
      </c>
      <c r="E8072" s="116">
        <v>2020</v>
      </c>
      <c r="F8072" s="112" t="s">
        <v>14236</v>
      </c>
      <c r="G8072" s="117" t="s">
        <v>16756</v>
      </c>
      <c r="H8072" s="114" t="s">
        <v>6744</v>
      </c>
      <c r="I8072" s="113">
        <f>'24'!N49</f>
        <v>0</v>
      </c>
    </row>
    <row r="8073" spans="2:9" ht="12.75">
      <c r="B8073" s="114" t="str">
        <f>INDEX(SUM!D:D,MATCH(SUM!$F$3,SUM!B:B,0),0)</f>
        <v>P085</v>
      </c>
      <c r="E8073" s="116">
        <v>2020</v>
      </c>
      <c r="F8073" s="112" t="s">
        <v>14237</v>
      </c>
      <c r="G8073" s="117" t="s">
        <v>16757</v>
      </c>
      <c r="H8073" s="114" t="s">
        <v>6744</v>
      </c>
      <c r="I8073" s="113">
        <f>'24'!N50</f>
        <v>0</v>
      </c>
    </row>
    <row r="8074" spans="2:9" ht="12.75">
      <c r="B8074" s="114" t="str">
        <f>INDEX(SUM!D:D,MATCH(SUM!$F$3,SUM!B:B,0),0)</f>
        <v>P085</v>
      </c>
      <c r="E8074" s="116">
        <v>2020</v>
      </c>
      <c r="F8074" s="112" t="s">
        <v>14238</v>
      </c>
      <c r="G8074" s="117" t="s">
        <v>16758</v>
      </c>
      <c r="H8074" s="114" t="s">
        <v>6744</v>
      </c>
      <c r="I8074" s="113">
        <f>'24'!N51</f>
        <v>0</v>
      </c>
    </row>
    <row r="8075" spans="2:9" ht="12.75">
      <c r="B8075" s="114" t="str">
        <f>INDEX(SUM!D:D,MATCH(SUM!$F$3,SUM!B:B,0),0)</f>
        <v>P085</v>
      </c>
      <c r="E8075" s="116">
        <v>2020</v>
      </c>
      <c r="F8075" s="112" t="s">
        <v>14239</v>
      </c>
      <c r="G8075" s="117" t="s">
        <v>16759</v>
      </c>
      <c r="H8075" s="114" t="s">
        <v>6744</v>
      </c>
      <c r="I8075" s="113">
        <f>'24'!N52</f>
        <v>0</v>
      </c>
    </row>
    <row r="8076" spans="2:9" ht="12.75">
      <c r="B8076" s="114" t="str">
        <f>INDEX(SUM!D:D,MATCH(SUM!$F$3,SUM!B:B,0),0)</f>
        <v>P085</v>
      </c>
      <c r="E8076" s="116">
        <v>2020</v>
      </c>
      <c r="F8076" s="112" t="s">
        <v>14240</v>
      </c>
      <c r="G8076" s="117" t="s">
        <v>16760</v>
      </c>
      <c r="H8076" s="114" t="s">
        <v>6744</v>
      </c>
      <c r="I8076" s="113">
        <f>'24'!N53</f>
        <v>0</v>
      </c>
    </row>
    <row r="8077" spans="2:9" ht="12.75">
      <c r="B8077" s="114" t="str">
        <f>INDEX(SUM!D:D,MATCH(SUM!$F$3,SUM!B:B,0),0)</f>
        <v>P085</v>
      </c>
      <c r="E8077" s="116">
        <v>2020</v>
      </c>
      <c r="F8077" s="112" t="s">
        <v>14241</v>
      </c>
      <c r="G8077" s="117" t="s">
        <v>16761</v>
      </c>
      <c r="H8077" s="114" t="s">
        <v>6744</v>
      </c>
      <c r="I8077" s="113">
        <f>'24'!N54</f>
        <v>0</v>
      </c>
    </row>
    <row r="8078" spans="2:9" ht="12.75">
      <c r="B8078" s="114" t="str">
        <f>INDEX(SUM!D:D,MATCH(SUM!$F$3,SUM!B:B,0),0)</f>
        <v>P085</v>
      </c>
      <c r="E8078" s="116">
        <v>2020</v>
      </c>
      <c r="F8078" s="112" t="s">
        <v>14242</v>
      </c>
      <c r="G8078" s="117" t="s">
        <v>16762</v>
      </c>
      <c r="H8078" s="114" t="s">
        <v>6744</v>
      </c>
      <c r="I8078" s="113">
        <f>'24'!N55</f>
        <v>0</v>
      </c>
    </row>
    <row r="8079" spans="2:9" ht="12.75">
      <c r="B8079" s="114" t="str">
        <f>INDEX(SUM!D:D,MATCH(SUM!$F$3,SUM!B:B,0),0)</f>
        <v>P085</v>
      </c>
      <c r="E8079" s="116">
        <v>2020</v>
      </c>
      <c r="F8079" s="112" t="s">
        <v>14243</v>
      </c>
      <c r="G8079" s="117" t="s">
        <v>16763</v>
      </c>
      <c r="H8079" s="114" t="s">
        <v>6744</v>
      </c>
      <c r="I8079" s="113">
        <f>'24'!N56</f>
        <v>0</v>
      </c>
    </row>
    <row r="8080" spans="2:9" ht="12.75">
      <c r="B8080" s="114" t="str">
        <f>INDEX(SUM!D:D,MATCH(SUM!$F$3,SUM!B:B,0),0)</f>
        <v>P085</v>
      </c>
      <c r="E8080" s="116">
        <v>2020</v>
      </c>
      <c r="F8080" s="112" t="s">
        <v>14244</v>
      </c>
      <c r="G8080" s="117" t="s">
        <v>16764</v>
      </c>
      <c r="H8080" s="114" t="s">
        <v>6744</v>
      </c>
      <c r="I8080" s="113">
        <f>'24'!N57</f>
        <v>0</v>
      </c>
    </row>
    <row r="8081" spans="2:9" ht="12.75">
      <c r="B8081" s="114" t="str">
        <f>INDEX(SUM!D:D,MATCH(SUM!$F$3,SUM!B:B,0),0)</f>
        <v>P085</v>
      </c>
      <c r="E8081" s="116">
        <v>2020</v>
      </c>
      <c r="F8081" s="112" t="s">
        <v>14245</v>
      </c>
      <c r="G8081" s="117" t="s">
        <v>16765</v>
      </c>
      <c r="H8081" s="114" t="s">
        <v>6744</v>
      </c>
      <c r="I8081" s="113">
        <f>'24'!N58</f>
        <v>0</v>
      </c>
    </row>
    <row r="8082" spans="2:9" ht="12.75">
      <c r="B8082" s="114" t="str">
        <f>INDEX(SUM!D:D,MATCH(SUM!$F$3,SUM!B:B,0),0)</f>
        <v>P085</v>
      </c>
      <c r="E8082" s="116">
        <v>2020</v>
      </c>
      <c r="F8082" s="112" t="s">
        <v>14246</v>
      </c>
      <c r="G8082" s="117" t="s">
        <v>16766</v>
      </c>
      <c r="H8082" s="114" t="s">
        <v>6744</v>
      </c>
      <c r="I8082" s="113">
        <f>'24'!N59</f>
        <v>0</v>
      </c>
    </row>
    <row r="8083" spans="2:9" ht="12.75">
      <c r="B8083" s="114" t="str">
        <f>INDEX(SUM!D:D,MATCH(SUM!$F$3,SUM!B:B,0),0)</f>
        <v>P085</v>
      </c>
      <c r="E8083" s="116">
        <v>2020</v>
      </c>
      <c r="F8083" s="112" t="s">
        <v>14247</v>
      </c>
      <c r="G8083" s="117" t="s">
        <v>16767</v>
      </c>
      <c r="H8083" s="114" t="s">
        <v>6744</v>
      </c>
      <c r="I8083" s="113">
        <f>'24'!N60</f>
        <v>0</v>
      </c>
    </row>
    <row r="8084" spans="2:9" ht="12.75">
      <c r="B8084" s="114" t="str">
        <f>INDEX(SUM!D:D,MATCH(SUM!$F$3,SUM!B:B,0),0)</f>
        <v>P085</v>
      </c>
      <c r="E8084" s="116">
        <v>2020</v>
      </c>
      <c r="F8084" s="112" t="s">
        <v>14248</v>
      </c>
      <c r="G8084" s="117" t="s">
        <v>16768</v>
      </c>
      <c r="H8084" s="114" t="s">
        <v>6744</v>
      </c>
      <c r="I8084" s="113">
        <f>'24'!N61</f>
        <v>0</v>
      </c>
    </row>
    <row r="8085" spans="2:9" ht="12.75">
      <c r="B8085" s="114" t="str">
        <f>INDEX(SUM!D:D,MATCH(SUM!$F$3,SUM!B:B,0),0)</f>
        <v>P085</v>
      </c>
      <c r="E8085" s="116">
        <v>2020</v>
      </c>
      <c r="F8085" s="112" t="s">
        <v>14249</v>
      </c>
      <c r="G8085" s="117" t="s">
        <v>16769</v>
      </c>
      <c r="H8085" s="114" t="s">
        <v>6744</v>
      </c>
      <c r="I8085" s="113">
        <f>'24'!N62</f>
        <v>0</v>
      </c>
    </row>
    <row r="8086" spans="2:9" ht="12.75">
      <c r="B8086" s="114" t="str">
        <f>INDEX(SUM!D:D,MATCH(SUM!$F$3,SUM!B:B,0),0)</f>
        <v>P085</v>
      </c>
      <c r="E8086" s="116">
        <v>2020</v>
      </c>
      <c r="F8086" s="112" t="s">
        <v>14250</v>
      </c>
      <c r="G8086" s="117" t="s">
        <v>16770</v>
      </c>
      <c r="H8086" s="114" t="s">
        <v>6744</v>
      </c>
      <c r="I8086" s="113">
        <f>'24'!N63</f>
        <v>0</v>
      </c>
    </row>
    <row r="8087" spans="2:9" ht="12.75">
      <c r="B8087" s="114" t="str">
        <f>INDEX(SUM!D:D,MATCH(SUM!$F$3,SUM!B:B,0),0)</f>
        <v>P085</v>
      </c>
      <c r="E8087" s="116">
        <v>2020</v>
      </c>
      <c r="F8087" s="112" t="s">
        <v>14251</v>
      </c>
      <c r="G8087" s="117" t="s">
        <v>16771</v>
      </c>
      <c r="H8087" s="114" t="s">
        <v>6744</v>
      </c>
      <c r="I8087" s="113">
        <f>'24'!N64</f>
        <v>0</v>
      </c>
    </row>
    <row r="8088" spans="2:9" ht="12.75">
      <c r="B8088" s="114" t="str">
        <f>INDEX(SUM!D:D,MATCH(SUM!$F$3,SUM!B:B,0),0)</f>
        <v>P085</v>
      </c>
      <c r="E8088" s="116">
        <v>2020</v>
      </c>
      <c r="F8088" s="112" t="s">
        <v>14252</v>
      </c>
      <c r="G8088" s="117" t="s">
        <v>16772</v>
      </c>
      <c r="H8088" s="114" t="s">
        <v>6744</v>
      </c>
      <c r="I8088" s="113">
        <f>'24'!N65</f>
        <v>0</v>
      </c>
    </row>
    <row r="8089" spans="2:9" ht="12.75">
      <c r="B8089" s="114" t="str">
        <f>INDEX(SUM!D:D,MATCH(SUM!$F$3,SUM!B:B,0),0)</f>
        <v>P085</v>
      </c>
      <c r="E8089" s="116">
        <v>2020</v>
      </c>
      <c r="F8089" s="112" t="s">
        <v>14253</v>
      </c>
      <c r="G8089" s="117" t="s">
        <v>16773</v>
      </c>
      <c r="H8089" s="114" t="s">
        <v>6744</v>
      </c>
      <c r="I8089" s="113">
        <f>'24'!N66</f>
        <v>0</v>
      </c>
    </row>
    <row r="8090" spans="2:9" ht="12.75">
      <c r="B8090" s="114" t="str">
        <f>INDEX(SUM!D:D,MATCH(SUM!$F$3,SUM!B:B,0),0)</f>
        <v>P085</v>
      </c>
      <c r="E8090" s="116">
        <v>2020</v>
      </c>
      <c r="F8090" s="112" t="s">
        <v>14254</v>
      </c>
      <c r="G8090" s="117" t="s">
        <v>16774</v>
      </c>
      <c r="H8090" s="114" t="s">
        <v>6744</v>
      </c>
      <c r="I8090" s="113">
        <f>'24'!N67</f>
        <v>0</v>
      </c>
    </row>
    <row r="8091" spans="2:9" ht="12.75">
      <c r="B8091" s="114" t="str">
        <f>INDEX(SUM!D:D,MATCH(SUM!$F$3,SUM!B:B,0),0)</f>
        <v>P085</v>
      </c>
      <c r="E8091" s="116">
        <v>2020</v>
      </c>
      <c r="F8091" s="112" t="s">
        <v>14255</v>
      </c>
      <c r="G8091" s="117" t="s">
        <v>16775</v>
      </c>
      <c r="H8091" s="114" t="s">
        <v>6744</v>
      </c>
      <c r="I8091" s="113">
        <f>'24'!N68</f>
        <v>0</v>
      </c>
    </row>
    <row r="8092" spans="2:9" ht="12.75">
      <c r="B8092" s="114" t="str">
        <f>INDEX(SUM!D:D,MATCH(SUM!$F$3,SUM!B:B,0),0)</f>
        <v>P085</v>
      </c>
      <c r="E8092" s="116">
        <v>2020</v>
      </c>
      <c r="F8092" s="112" t="s">
        <v>14256</v>
      </c>
      <c r="G8092" s="117" t="s">
        <v>16776</v>
      </c>
      <c r="H8092" s="114" t="s">
        <v>6744</v>
      </c>
      <c r="I8092" s="113">
        <f>'24'!N69</f>
        <v>0</v>
      </c>
    </row>
    <row r="8093" spans="2:9" ht="12.75">
      <c r="B8093" s="114" t="str">
        <f>INDEX(SUM!D:D,MATCH(SUM!$F$3,SUM!B:B,0),0)</f>
        <v>P085</v>
      </c>
      <c r="E8093" s="116">
        <v>2020</v>
      </c>
      <c r="F8093" s="112" t="s">
        <v>14257</v>
      </c>
      <c r="G8093" s="117" t="s">
        <v>16777</v>
      </c>
      <c r="H8093" s="114" t="s">
        <v>6744</v>
      </c>
      <c r="I8093" s="113">
        <f>'24'!N70</f>
        <v>0</v>
      </c>
    </row>
    <row r="8094" spans="2:9" ht="12.75">
      <c r="B8094" s="114" t="str">
        <f>INDEX(SUM!D:D,MATCH(SUM!$F$3,SUM!B:B,0),0)</f>
        <v>P085</v>
      </c>
      <c r="E8094" s="116">
        <v>2020</v>
      </c>
      <c r="F8094" s="112" t="s">
        <v>14258</v>
      </c>
      <c r="G8094" s="117" t="s">
        <v>16778</v>
      </c>
      <c r="H8094" s="114" t="s">
        <v>6744</v>
      </c>
      <c r="I8094" s="113">
        <f>'24'!N71</f>
        <v>0</v>
      </c>
    </row>
    <row r="8095" spans="2:9" ht="12.75">
      <c r="B8095" s="114" t="str">
        <f>INDEX(SUM!D:D,MATCH(SUM!$F$3,SUM!B:B,0),0)</f>
        <v>P085</v>
      </c>
      <c r="E8095" s="116">
        <v>2020</v>
      </c>
      <c r="F8095" s="112" t="s">
        <v>14259</v>
      </c>
      <c r="G8095" s="117" t="s">
        <v>16779</v>
      </c>
      <c r="H8095" s="114" t="s">
        <v>6744</v>
      </c>
      <c r="I8095" s="113">
        <f>'24'!N72</f>
        <v>0</v>
      </c>
    </row>
    <row r="8096" spans="2:9" ht="12.75">
      <c r="B8096" s="114" t="str">
        <f>INDEX(SUM!D:D,MATCH(SUM!$F$3,SUM!B:B,0),0)</f>
        <v>P085</v>
      </c>
      <c r="E8096" s="116">
        <v>2020</v>
      </c>
      <c r="F8096" s="112" t="s">
        <v>14260</v>
      </c>
      <c r="G8096" s="117" t="s">
        <v>16780</v>
      </c>
      <c r="H8096" s="114" t="s">
        <v>6744</v>
      </c>
      <c r="I8096" s="113">
        <f>'24'!N73</f>
        <v>0</v>
      </c>
    </row>
    <row r="8097" spans="2:9" ht="12.75">
      <c r="B8097" s="114" t="str">
        <f>INDEX(SUM!D:D,MATCH(SUM!$F$3,SUM!B:B,0),0)</f>
        <v>P085</v>
      </c>
      <c r="E8097" s="116">
        <v>2020</v>
      </c>
      <c r="F8097" s="112" t="s">
        <v>14261</v>
      </c>
      <c r="G8097" s="117" t="s">
        <v>16781</v>
      </c>
      <c r="H8097" s="114" t="s">
        <v>6744</v>
      </c>
      <c r="I8097" s="113">
        <f>'24'!N74</f>
        <v>0</v>
      </c>
    </row>
    <row r="8098" spans="2:9" ht="12.75">
      <c r="B8098" s="114" t="str">
        <f>INDEX(SUM!D:D,MATCH(SUM!$F$3,SUM!B:B,0),0)</f>
        <v>P085</v>
      </c>
      <c r="E8098" s="116">
        <v>2020</v>
      </c>
      <c r="F8098" s="112" t="s">
        <v>14262</v>
      </c>
      <c r="G8098" s="117" t="s">
        <v>16782</v>
      </c>
      <c r="H8098" s="114" t="s">
        <v>6744</v>
      </c>
      <c r="I8098" s="113">
        <f>'24'!N75</f>
        <v>0</v>
      </c>
    </row>
    <row r="8099" spans="2:9" ht="12.75">
      <c r="B8099" s="114" t="str">
        <f>INDEX(SUM!D:D,MATCH(SUM!$F$3,SUM!B:B,0),0)</f>
        <v>P085</v>
      </c>
      <c r="E8099" s="116">
        <v>2020</v>
      </c>
      <c r="F8099" s="112" t="s">
        <v>14263</v>
      </c>
      <c r="G8099" s="117" t="s">
        <v>16783</v>
      </c>
      <c r="H8099" s="114" t="s">
        <v>6744</v>
      </c>
      <c r="I8099" s="113">
        <f>'24'!N76</f>
        <v>0</v>
      </c>
    </row>
    <row r="8100" spans="2:9" ht="12.75">
      <c r="B8100" s="114" t="str">
        <f>INDEX(SUM!D:D,MATCH(SUM!$F$3,SUM!B:B,0),0)</f>
        <v>P085</v>
      </c>
      <c r="E8100" s="116">
        <v>2020</v>
      </c>
      <c r="F8100" s="112" t="s">
        <v>14264</v>
      </c>
      <c r="G8100" s="117" t="s">
        <v>16784</v>
      </c>
      <c r="H8100" s="114" t="s">
        <v>6744</v>
      </c>
      <c r="I8100" s="113">
        <f>'24'!N77</f>
        <v>0</v>
      </c>
    </row>
    <row r="8101" spans="2:9" ht="12.75">
      <c r="B8101" s="114" t="str">
        <f>INDEX(SUM!D:D,MATCH(SUM!$F$3,SUM!B:B,0),0)</f>
        <v>P085</v>
      </c>
      <c r="E8101" s="116">
        <v>2020</v>
      </c>
      <c r="F8101" s="112" t="s">
        <v>14265</v>
      </c>
      <c r="G8101" s="117" t="s">
        <v>16785</v>
      </c>
      <c r="H8101" s="114" t="s">
        <v>6744</v>
      </c>
      <c r="I8101" s="113">
        <f>'24'!N78</f>
        <v>0</v>
      </c>
    </row>
    <row r="8102" spans="2:9" ht="12.75">
      <c r="B8102" s="114" t="str">
        <f>INDEX(SUM!D:D,MATCH(SUM!$F$3,SUM!B:B,0),0)</f>
        <v>P085</v>
      </c>
      <c r="E8102" s="116">
        <v>2020</v>
      </c>
      <c r="F8102" s="112" t="s">
        <v>14266</v>
      </c>
      <c r="G8102" s="117" t="s">
        <v>16786</v>
      </c>
      <c r="H8102" s="114" t="s">
        <v>6744</v>
      </c>
      <c r="I8102" s="113">
        <f>'24'!N79</f>
        <v>0</v>
      </c>
    </row>
    <row r="8103" spans="2:9" ht="12.75">
      <c r="B8103" s="114" t="str">
        <f>INDEX(SUM!D:D,MATCH(SUM!$F$3,SUM!B:B,0),0)</f>
        <v>P085</v>
      </c>
      <c r="E8103" s="116">
        <v>2020</v>
      </c>
      <c r="F8103" s="112" t="s">
        <v>14267</v>
      </c>
      <c r="G8103" s="117" t="s">
        <v>16787</v>
      </c>
      <c r="H8103" s="114" t="s">
        <v>6744</v>
      </c>
      <c r="I8103" s="113">
        <f>'24'!N80</f>
        <v>0</v>
      </c>
    </row>
    <row r="8104" spans="2:9" ht="12.75">
      <c r="B8104" s="114" t="str">
        <f>INDEX(SUM!D:D,MATCH(SUM!$F$3,SUM!B:B,0),0)</f>
        <v>P085</v>
      </c>
      <c r="E8104" s="116">
        <v>2020</v>
      </c>
      <c r="F8104" s="112" t="s">
        <v>14268</v>
      </c>
      <c r="G8104" s="117" t="s">
        <v>16788</v>
      </c>
      <c r="H8104" s="114" t="s">
        <v>6744</v>
      </c>
      <c r="I8104" s="113">
        <f>'24'!N81</f>
        <v>0</v>
      </c>
    </row>
    <row r="8105" spans="2:9" ht="12.75">
      <c r="B8105" s="114" t="str">
        <f>INDEX(SUM!D:D,MATCH(SUM!$F$3,SUM!B:B,0),0)</f>
        <v>P085</v>
      </c>
      <c r="E8105" s="116">
        <v>2020</v>
      </c>
      <c r="F8105" s="112" t="s">
        <v>14269</v>
      </c>
      <c r="G8105" s="117" t="s">
        <v>16789</v>
      </c>
      <c r="H8105" s="114" t="s">
        <v>6744</v>
      </c>
      <c r="I8105" s="113">
        <f>'24'!N82</f>
        <v>0</v>
      </c>
    </row>
    <row r="8106" spans="2:9" ht="12.75">
      <c r="B8106" s="114" t="str">
        <f>INDEX(SUM!D:D,MATCH(SUM!$F$3,SUM!B:B,0),0)</f>
        <v>P085</v>
      </c>
      <c r="E8106" s="116">
        <v>2020</v>
      </c>
      <c r="F8106" s="112" t="s">
        <v>14270</v>
      </c>
      <c r="G8106" s="117" t="s">
        <v>16790</v>
      </c>
      <c r="H8106" s="114" t="s">
        <v>6744</v>
      </c>
      <c r="I8106" s="113">
        <f>'24'!N83</f>
        <v>0</v>
      </c>
    </row>
    <row r="8107" spans="2:9" ht="12.75">
      <c r="B8107" s="114" t="str">
        <f>INDEX(SUM!D:D,MATCH(SUM!$F$3,SUM!B:B,0),0)</f>
        <v>P085</v>
      </c>
      <c r="E8107" s="116">
        <v>2020</v>
      </c>
      <c r="F8107" s="112" t="s">
        <v>14271</v>
      </c>
      <c r="G8107" s="117" t="s">
        <v>16791</v>
      </c>
      <c r="H8107" s="114" t="s">
        <v>6744</v>
      </c>
      <c r="I8107" s="113">
        <f>'24'!N84</f>
        <v>0</v>
      </c>
    </row>
    <row r="8108" spans="2:9" ht="12.75">
      <c r="B8108" s="114" t="str">
        <f>INDEX(SUM!D:D,MATCH(SUM!$F$3,SUM!B:B,0),0)</f>
        <v>P085</v>
      </c>
      <c r="E8108" s="116">
        <v>2020</v>
      </c>
      <c r="F8108" s="112" t="s">
        <v>14272</v>
      </c>
      <c r="G8108" s="117" t="s">
        <v>16792</v>
      </c>
      <c r="H8108" s="114" t="s">
        <v>6744</v>
      </c>
      <c r="I8108" s="113">
        <f>'24'!N85</f>
        <v>0</v>
      </c>
    </row>
    <row r="8109" spans="2:9" ht="12.75">
      <c r="B8109" s="114" t="str">
        <f>INDEX(SUM!D:D,MATCH(SUM!$F$3,SUM!B:B,0),0)</f>
        <v>P085</v>
      </c>
      <c r="E8109" s="116">
        <v>2020</v>
      </c>
      <c r="F8109" s="112" t="s">
        <v>14273</v>
      </c>
      <c r="G8109" s="117" t="s">
        <v>16793</v>
      </c>
      <c r="H8109" s="114" t="s">
        <v>6744</v>
      </c>
      <c r="I8109" s="113">
        <f>'24'!N86</f>
        <v>0</v>
      </c>
    </row>
    <row r="8110" spans="2:9" ht="12.75">
      <c r="B8110" s="114" t="str">
        <f>INDEX(SUM!D:D,MATCH(SUM!$F$3,SUM!B:B,0),0)</f>
        <v>P085</v>
      </c>
      <c r="E8110" s="116">
        <v>2020</v>
      </c>
      <c r="F8110" s="112" t="s">
        <v>14274</v>
      </c>
      <c r="G8110" s="117" t="s">
        <v>16794</v>
      </c>
      <c r="H8110" s="114" t="s">
        <v>6744</v>
      </c>
      <c r="I8110" s="113">
        <f>'24'!N87</f>
        <v>0</v>
      </c>
    </row>
    <row r="8111" spans="2:9" ht="12.75">
      <c r="B8111" s="114" t="str">
        <f>INDEX(SUM!D:D,MATCH(SUM!$F$3,SUM!B:B,0),0)</f>
        <v>P085</v>
      </c>
      <c r="E8111" s="116">
        <v>2020</v>
      </c>
      <c r="F8111" s="112" t="s">
        <v>14275</v>
      </c>
      <c r="G8111" s="117" t="s">
        <v>16795</v>
      </c>
      <c r="H8111" s="114" t="s">
        <v>6744</v>
      </c>
      <c r="I8111" s="113">
        <f>'24'!N88</f>
        <v>0</v>
      </c>
    </row>
    <row r="8112" spans="2:9" ht="12.75">
      <c r="B8112" s="114" t="str">
        <f>INDEX(SUM!D:D,MATCH(SUM!$F$3,SUM!B:B,0),0)</f>
        <v>P085</v>
      </c>
      <c r="E8112" s="116">
        <v>2020</v>
      </c>
      <c r="F8112" s="112" t="s">
        <v>14276</v>
      </c>
      <c r="G8112" s="117" t="s">
        <v>16796</v>
      </c>
      <c r="H8112" s="114" t="s">
        <v>6744</v>
      </c>
      <c r="I8112" s="113">
        <f>'24'!N89</f>
        <v>0</v>
      </c>
    </row>
    <row r="8113" spans="2:9" ht="12.75">
      <c r="B8113" s="114" t="str">
        <f>INDEX(SUM!D:D,MATCH(SUM!$F$3,SUM!B:B,0),0)</f>
        <v>P085</v>
      </c>
      <c r="E8113" s="116">
        <v>2020</v>
      </c>
      <c r="F8113" s="112" t="s">
        <v>14277</v>
      </c>
      <c r="G8113" s="117" t="s">
        <v>16797</v>
      </c>
      <c r="H8113" s="114" t="s">
        <v>6744</v>
      </c>
      <c r="I8113" s="113">
        <f>'24'!N90</f>
        <v>0</v>
      </c>
    </row>
    <row r="8114" spans="2:9" ht="12.75">
      <c r="B8114" s="114" t="str">
        <f>INDEX(SUM!D:D,MATCH(SUM!$F$3,SUM!B:B,0),0)</f>
        <v>P085</v>
      </c>
      <c r="E8114" s="116">
        <v>2020</v>
      </c>
      <c r="F8114" s="112" t="s">
        <v>14278</v>
      </c>
      <c r="G8114" s="117" t="s">
        <v>16798</v>
      </c>
      <c r="H8114" s="114" t="s">
        <v>6744</v>
      </c>
      <c r="I8114" s="113">
        <f>'24'!N91</f>
        <v>0</v>
      </c>
    </row>
    <row r="8115" spans="2:9" ht="12.75">
      <c r="B8115" s="114" t="str">
        <f>INDEX(SUM!D:D,MATCH(SUM!$F$3,SUM!B:B,0),0)</f>
        <v>P085</v>
      </c>
      <c r="E8115" s="116">
        <v>2020</v>
      </c>
      <c r="F8115" s="112" t="s">
        <v>14279</v>
      </c>
      <c r="G8115" s="117" t="s">
        <v>16799</v>
      </c>
      <c r="H8115" s="114" t="s">
        <v>6744</v>
      </c>
      <c r="I8115" s="113">
        <f>'24'!N92</f>
        <v>0</v>
      </c>
    </row>
    <row r="8116" spans="2:9" ht="12.75">
      <c r="B8116" s="114" t="str">
        <f>INDEX(SUM!D:D,MATCH(SUM!$F$3,SUM!B:B,0),0)</f>
        <v>P085</v>
      </c>
      <c r="E8116" s="116">
        <v>2020</v>
      </c>
      <c r="F8116" s="112" t="s">
        <v>14280</v>
      </c>
      <c r="G8116" s="117" t="s">
        <v>16800</v>
      </c>
      <c r="H8116" s="114" t="s">
        <v>6744</v>
      </c>
      <c r="I8116" s="113">
        <f>'24'!N93</f>
        <v>0</v>
      </c>
    </row>
    <row r="8117" spans="2:9" ht="12.75">
      <c r="B8117" s="114" t="str">
        <f>INDEX(SUM!D:D,MATCH(SUM!$F$3,SUM!B:B,0),0)</f>
        <v>P085</v>
      </c>
      <c r="E8117" s="116">
        <v>2020</v>
      </c>
      <c r="F8117" s="112" t="s">
        <v>14281</v>
      </c>
      <c r="G8117" s="117" t="s">
        <v>16801</v>
      </c>
      <c r="H8117" s="114" t="s">
        <v>6744</v>
      </c>
      <c r="I8117" s="113">
        <f>'24'!N94</f>
        <v>0</v>
      </c>
    </row>
    <row r="8118" spans="2:9" ht="12.75">
      <c r="B8118" s="114" t="str">
        <f>INDEX(SUM!D:D,MATCH(SUM!$F$3,SUM!B:B,0),0)</f>
        <v>P085</v>
      </c>
      <c r="E8118" s="116">
        <v>2020</v>
      </c>
      <c r="F8118" s="112" t="s">
        <v>14282</v>
      </c>
      <c r="G8118" s="117" t="s">
        <v>16802</v>
      </c>
      <c r="H8118" s="114" t="s">
        <v>6744</v>
      </c>
      <c r="I8118" s="113">
        <f>'24'!N95</f>
        <v>0</v>
      </c>
    </row>
    <row r="8119" spans="2:9" ht="12.75">
      <c r="B8119" s="114" t="str">
        <f>INDEX(SUM!D:D,MATCH(SUM!$F$3,SUM!B:B,0),0)</f>
        <v>P085</v>
      </c>
      <c r="E8119" s="116">
        <v>2020</v>
      </c>
      <c r="F8119" s="112" t="s">
        <v>14283</v>
      </c>
      <c r="G8119" s="117" t="s">
        <v>16803</v>
      </c>
      <c r="H8119" s="114" t="s">
        <v>6744</v>
      </c>
      <c r="I8119" s="113">
        <f>'24'!N96</f>
        <v>0</v>
      </c>
    </row>
    <row r="8120" spans="2:9" ht="12.75">
      <c r="B8120" s="114" t="str">
        <f>INDEX(SUM!D:D,MATCH(SUM!$F$3,SUM!B:B,0),0)</f>
        <v>P085</v>
      </c>
      <c r="E8120" s="116">
        <v>2020</v>
      </c>
      <c r="F8120" s="112" t="s">
        <v>14284</v>
      </c>
      <c r="G8120" s="117" t="s">
        <v>16804</v>
      </c>
      <c r="H8120" s="114" t="s">
        <v>6744</v>
      </c>
      <c r="I8120" s="113">
        <f>'24'!N97</f>
        <v>0</v>
      </c>
    </row>
    <row r="8121" spans="2:9" ht="12.75">
      <c r="B8121" s="114" t="str">
        <f>INDEX(SUM!D:D,MATCH(SUM!$F$3,SUM!B:B,0),0)</f>
        <v>P085</v>
      </c>
      <c r="E8121" s="116">
        <v>2020</v>
      </c>
      <c r="F8121" s="112" t="s">
        <v>14285</v>
      </c>
      <c r="G8121" s="117" t="s">
        <v>16805</v>
      </c>
      <c r="H8121" s="114" t="s">
        <v>6744</v>
      </c>
      <c r="I8121" s="113">
        <f>'24'!N98</f>
        <v>0</v>
      </c>
    </row>
    <row r="8122" spans="2:9" ht="12.75">
      <c r="B8122" s="114" t="str">
        <f>INDEX(SUM!D:D,MATCH(SUM!$F$3,SUM!B:B,0),0)</f>
        <v>P085</v>
      </c>
      <c r="E8122" s="116">
        <v>2020</v>
      </c>
      <c r="F8122" s="112" t="s">
        <v>14286</v>
      </c>
      <c r="G8122" s="117" t="s">
        <v>16806</v>
      </c>
      <c r="H8122" s="114" t="s">
        <v>6744</v>
      </c>
      <c r="I8122" s="113">
        <f>'24'!N99</f>
        <v>0</v>
      </c>
    </row>
    <row r="8123" spans="2:9" ht="12.75">
      <c r="B8123" s="114" t="str">
        <f>INDEX(SUM!D:D,MATCH(SUM!$F$3,SUM!B:B,0),0)</f>
        <v>P085</v>
      </c>
      <c r="E8123" s="116">
        <v>2020</v>
      </c>
      <c r="F8123" s="112" t="s">
        <v>14287</v>
      </c>
      <c r="G8123" s="117" t="s">
        <v>16807</v>
      </c>
      <c r="H8123" s="114" t="s">
        <v>6744</v>
      </c>
      <c r="I8123" s="113">
        <f>'24'!N100</f>
        <v>0</v>
      </c>
    </row>
    <row r="8124" spans="2:9" ht="12.75">
      <c r="B8124" s="114" t="str">
        <f>INDEX(SUM!D:D,MATCH(SUM!$F$3,SUM!B:B,0),0)</f>
        <v>P085</v>
      </c>
      <c r="E8124" s="116">
        <v>2020</v>
      </c>
      <c r="F8124" s="112" t="s">
        <v>14288</v>
      </c>
      <c r="G8124" s="117" t="s">
        <v>16808</v>
      </c>
      <c r="H8124" s="114" t="s">
        <v>6745</v>
      </c>
      <c r="I8124" s="113">
        <f>'24'!O11</f>
        <v>18</v>
      </c>
    </row>
    <row r="8125" spans="2:9" ht="12.75">
      <c r="B8125" s="114" t="str">
        <f>INDEX(SUM!D:D,MATCH(SUM!$F$3,SUM!B:B,0),0)</f>
        <v>P085</v>
      </c>
      <c r="E8125" s="116">
        <v>2020</v>
      </c>
      <c r="F8125" s="112" t="s">
        <v>14289</v>
      </c>
      <c r="G8125" s="117" t="s">
        <v>16809</v>
      </c>
      <c r="H8125" s="114" t="s">
        <v>6745</v>
      </c>
      <c r="I8125" s="113">
        <f>'24'!O12</f>
        <v>1</v>
      </c>
    </row>
    <row r="8126" spans="2:9" ht="12.75">
      <c r="B8126" s="114" t="str">
        <f>INDEX(SUM!D:D,MATCH(SUM!$F$3,SUM!B:B,0),0)</f>
        <v>P085</v>
      </c>
      <c r="E8126" s="116">
        <v>2020</v>
      </c>
      <c r="F8126" s="112" t="s">
        <v>14290</v>
      </c>
      <c r="G8126" s="117" t="s">
        <v>16810</v>
      </c>
      <c r="H8126" s="114" t="s">
        <v>6745</v>
      </c>
      <c r="I8126" s="113">
        <f>'24'!O13</f>
        <v>4</v>
      </c>
    </row>
    <row r="8127" spans="2:9" ht="12.75">
      <c r="B8127" s="114" t="str">
        <f>INDEX(SUM!D:D,MATCH(SUM!$F$3,SUM!B:B,0),0)</f>
        <v>P085</v>
      </c>
      <c r="E8127" s="116">
        <v>2020</v>
      </c>
      <c r="F8127" s="112" t="s">
        <v>14291</v>
      </c>
      <c r="G8127" s="117" t="s">
        <v>16811</v>
      </c>
      <c r="H8127" s="114" t="s">
        <v>6745</v>
      </c>
      <c r="I8127" s="113">
        <f>'24'!O14</f>
        <v>7</v>
      </c>
    </row>
    <row r="8128" spans="2:9" ht="12.75">
      <c r="B8128" s="114" t="str">
        <f>INDEX(SUM!D:D,MATCH(SUM!$F$3,SUM!B:B,0),0)</f>
        <v>P085</v>
      </c>
      <c r="E8128" s="116">
        <v>2020</v>
      </c>
      <c r="F8128" s="112" t="s">
        <v>14292</v>
      </c>
      <c r="G8128" s="117" t="s">
        <v>16812</v>
      </c>
      <c r="H8128" s="114" t="s">
        <v>6745</v>
      </c>
      <c r="I8128" s="113">
        <f>'24'!O15</f>
        <v>0</v>
      </c>
    </row>
    <row r="8129" spans="2:9" ht="12.75">
      <c r="B8129" s="114" t="str">
        <f>INDEX(SUM!D:D,MATCH(SUM!$F$3,SUM!B:B,0),0)</f>
        <v>P085</v>
      </c>
      <c r="E8129" s="116">
        <v>2020</v>
      </c>
      <c r="F8129" s="112" t="s">
        <v>14293</v>
      </c>
      <c r="G8129" s="117" t="s">
        <v>16813</v>
      </c>
      <c r="H8129" s="114" t="s">
        <v>6745</v>
      </c>
      <c r="I8129" s="113">
        <f>'24'!O16</f>
        <v>0</v>
      </c>
    </row>
    <row r="8130" spans="2:9" ht="12.75">
      <c r="B8130" s="114" t="str">
        <f>INDEX(SUM!D:D,MATCH(SUM!$F$3,SUM!B:B,0),0)</f>
        <v>P085</v>
      </c>
      <c r="E8130" s="116">
        <v>2020</v>
      </c>
      <c r="F8130" s="112" t="s">
        <v>14294</v>
      </c>
      <c r="G8130" s="117" t="s">
        <v>16814</v>
      </c>
      <c r="H8130" s="114" t="s">
        <v>6745</v>
      </c>
      <c r="I8130" s="113">
        <f>'24'!O17</f>
        <v>2</v>
      </c>
    </row>
    <row r="8131" spans="2:9" ht="12.75">
      <c r="B8131" s="114" t="str">
        <f>INDEX(SUM!D:D,MATCH(SUM!$F$3,SUM!B:B,0),0)</f>
        <v>P085</v>
      </c>
      <c r="E8131" s="116">
        <v>2020</v>
      </c>
      <c r="F8131" s="112" t="s">
        <v>14295</v>
      </c>
      <c r="G8131" s="117" t="s">
        <v>16815</v>
      </c>
      <c r="H8131" s="114" t="s">
        <v>6745</v>
      </c>
      <c r="I8131" s="113">
        <f>'24'!O18</f>
        <v>1</v>
      </c>
    </row>
    <row r="8132" spans="2:9" ht="12.75">
      <c r="B8132" s="114" t="str">
        <f>INDEX(SUM!D:D,MATCH(SUM!$F$3,SUM!B:B,0),0)</f>
        <v>P085</v>
      </c>
      <c r="E8132" s="116">
        <v>2020</v>
      </c>
      <c r="F8132" s="112" t="s">
        <v>14296</v>
      </c>
      <c r="G8132" s="117" t="s">
        <v>16816</v>
      </c>
      <c r="H8132" s="114" t="s">
        <v>6745</v>
      </c>
      <c r="I8132" s="113">
        <f>'24'!O19</f>
        <v>0</v>
      </c>
    </row>
    <row r="8133" spans="2:9" ht="12.75">
      <c r="B8133" s="114" t="str">
        <f>INDEX(SUM!D:D,MATCH(SUM!$F$3,SUM!B:B,0),0)</f>
        <v>P085</v>
      </c>
      <c r="E8133" s="116">
        <v>2020</v>
      </c>
      <c r="F8133" s="112" t="s">
        <v>14297</v>
      </c>
      <c r="G8133" s="117" t="s">
        <v>16817</v>
      </c>
      <c r="H8133" s="114" t="s">
        <v>6745</v>
      </c>
      <c r="I8133" s="113">
        <f>'24'!O20</f>
        <v>4</v>
      </c>
    </row>
    <row r="8134" spans="2:9" ht="12.75">
      <c r="B8134" s="114" t="str">
        <f>INDEX(SUM!D:D,MATCH(SUM!$F$3,SUM!B:B,0),0)</f>
        <v>P085</v>
      </c>
      <c r="E8134" s="116">
        <v>2020</v>
      </c>
      <c r="F8134" s="112" t="s">
        <v>14298</v>
      </c>
      <c r="G8134" s="117" t="s">
        <v>16818</v>
      </c>
      <c r="H8134" s="114" t="s">
        <v>6745</v>
      </c>
      <c r="I8134" s="113">
        <f>'24'!O21</f>
        <v>2</v>
      </c>
    </row>
    <row r="8135" spans="2:9" ht="12.75">
      <c r="B8135" s="114" t="str">
        <f>INDEX(SUM!D:D,MATCH(SUM!$F$3,SUM!B:B,0),0)</f>
        <v>P085</v>
      </c>
      <c r="E8135" s="116">
        <v>2020</v>
      </c>
      <c r="F8135" s="112" t="s">
        <v>14299</v>
      </c>
      <c r="G8135" s="117" t="s">
        <v>16819</v>
      </c>
      <c r="H8135" s="114" t="s">
        <v>6745</v>
      </c>
      <c r="I8135" s="113">
        <f>'24'!O22</f>
        <v>0</v>
      </c>
    </row>
    <row r="8136" spans="2:9" ht="12.75">
      <c r="B8136" s="114" t="str">
        <f>INDEX(SUM!D:D,MATCH(SUM!$F$3,SUM!B:B,0),0)</f>
        <v>P085</v>
      </c>
      <c r="E8136" s="116">
        <v>2020</v>
      </c>
      <c r="F8136" s="112" t="s">
        <v>14300</v>
      </c>
      <c r="G8136" s="117" t="s">
        <v>16820</v>
      </c>
      <c r="H8136" s="114" t="s">
        <v>6745</v>
      </c>
      <c r="I8136" s="113">
        <f>'24'!O23</f>
        <v>0</v>
      </c>
    </row>
    <row r="8137" spans="2:9" ht="12.75">
      <c r="B8137" s="114" t="str">
        <f>INDEX(SUM!D:D,MATCH(SUM!$F$3,SUM!B:B,0),0)</f>
        <v>P085</v>
      </c>
      <c r="E8137" s="116">
        <v>2020</v>
      </c>
      <c r="F8137" s="112" t="s">
        <v>14301</v>
      </c>
      <c r="G8137" s="117" t="s">
        <v>16821</v>
      </c>
      <c r="H8137" s="114" t="s">
        <v>6745</v>
      </c>
      <c r="I8137" s="113">
        <f>'24'!O24</f>
        <v>0</v>
      </c>
    </row>
    <row r="8138" spans="2:9" ht="12.75">
      <c r="B8138" s="114" t="str">
        <f>INDEX(SUM!D:D,MATCH(SUM!$F$3,SUM!B:B,0),0)</f>
        <v>P085</v>
      </c>
      <c r="E8138" s="116">
        <v>2020</v>
      </c>
      <c r="F8138" s="112" t="s">
        <v>14302</v>
      </c>
      <c r="G8138" s="117" t="s">
        <v>16822</v>
      </c>
      <c r="H8138" s="114" t="s">
        <v>6745</v>
      </c>
      <c r="I8138" s="113">
        <f>'24'!O25</f>
        <v>0</v>
      </c>
    </row>
    <row r="8139" spans="2:9" ht="12.75">
      <c r="B8139" s="114" t="str">
        <f>INDEX(SUM!D:D,MATCH(SUM!$F$3,SUM!B:B,0),0)</f>
        <v>P085</v>
      </c>
      <c r="E8139" s="116">
        <v>2020</v>
      </c>
      <c r="F8139" s="112" t="s">
        <v>14303</v>
      </c>
      <c r="G8139" s="117" t="s">
        <v>16823</v>
      </c>
      <c r="H8139" s="114" t="s">
        <v>6745</v>
      </c>
      <c r="I8139" s="113">
        <f>'24'!O26</f>
        <v>0</v>
      </c>
    </row>
    <row r="8140" spans="2:9" ht="12.75">
      <c r="B8140" s="114" t="str">
        <f>INDEX(SUM!D:D,MATCH(SUM!$F$3,SUM!B:B,0),0)</f>
        <v>P085</v>
      </c>
      <c r="E8140" s="116">
        <v>2020</v>
      </c>
      <c r="F8140" s="112" t="s">
        <v>14304</v>
      </c>
      <c r="G8140" s="117" t="s">
        <v>16824</v>
      </c>
      <c r="H8140" s="114" t="s">
        <v>6745</v>
      </c>
      <c r="I8140" s="113">
        <f>'24'!O27</f>
        <v>0</v>
      </c>
    </row>
    <row r="8141" spans="2:9" ht="12.75">
      <c r="B8141" s="114" t="str">
        <f>INDEX(SUM!D:D,MATCH(SUM!$F$3,SUM!B:B,0),0)</f>
        <v>P085</v>
      </c>
      <c r="E8141" s="116">
        <v>2020</v>
      </c>
      <c r="F8141" s="112" t="s">
        <v>14305</v>
      </c>
      <c r="G8141" s="117" t="s">
        <v>16825</v>
      </c>
      <c r="H8141" s="114" t="s">
        <v>6745</v>
      </c>
      <c r="I8141" s="113">
        <f>'24'!O28</f>
        <v>0</v>
      </c>
    </row>
    <row r="8142" spans="2:9" ht="12.75">
      <c r="B8142" s="114" t="str">
        <f>INDEX(SUM!D:D,MATCH(SUM!$F$3,SUM!B:B,0),0)</f>
        <v>P085</v>
      </c>
      <c r="E8142" s="116">
        <v>2020</v>
      </c>
      <c r="F8142" s="112" t="s">
        <v>14306</v>
      </c>
      <c r="G8142" s="117" t="s">
        <v>16826</v>
      </c>
      <c r="H8142" s="114" t="s">
        <v>6745</v>
      </c>
      <c r="I8142" s="113">
        <f>'24'!O29</f>
        <v>0</v>
      </c>
    </row>
    <row r="8143" spans="2:9" ht="12.75">
      <c r="B8143" s="114" t="str">
        <f>INDEX(SUM!D:D,MATCH(SUM!$F$3,SUM!B:B,0),0)</f>
        <v>P085</v>
      </c>
      <c r="E8143" s="116">
        <v>2020</v>
      </c>
      <c r="F8143" s="112" t="s">
        <v>14307</v>
      </c>
      <c r="G8143" s="117" t="s">
        <v>16827</v>
      </c>
      <c r="H8143" s="114" t="s">
        <v>6745</v>
      </c>
      <c r="I8143" s="113">
        <f>'24'!O30</f>
        <v>0</v>
      </c>
    </row>
    <row r="8144" spans="2:9" ht="12.75">
      <c r="B8144" s="114" t="str">
        <f>INDEX(SUM!D:D,MATCH(SUM!$F$3,SUM!B:B,0),0)</f>
        <v>P085</v>
      </c>
      <c r="E8144" s="116">
        <v>2020</v>
      </c>
      <c r="F8144" s="112" t="s">
        <v>14308</v>
      </c>
      <c r="G8144" s="117" t="s">
        <v>16828</v>
      </c>
      <c r="H8144" s="114" t="s">
        <v>6745</v>
      </c>
      <c r="I8144" s="113">
        <f>'24'!O31</f>
        <v>0</v>
      </c>
    </row>
    <row r="8145" spans="2:9" ht="12.75">
      <c r="B8145" s="114" t="str">
        <f>INDEX(SUM!D:D,MATCH(SUM!$F$3,SUM!B:B,0),0)</f>
        <v>P085</v>
      </c>
      <c r="E8145" s="116">
        <v>2020</v>
      </c>
      <c r="F8145" s="112" t="s">
        <v>14309</v>
      </c>
      <c r="G8145" s="117" t="s">
        <v>16829</v>
      </c>
      <c r="H8145" s="114" t="s">
        <v>6745</v>
      </c>
      <c r="I8145" s="113">
        <f>'24'!O32</f>
        <v>0</v>
      </c>
    </row>
    <row r="8146" spans="2:9" ht="12.75">
      <c r="B8146" s="114" t="str">
        <f>INDEX(SUM!D:D,MATCH(SUM!$F$3,SUM!B:B,0),0)</f>
        <v>P085</v>
      </c>
      <c r="E8146" s="116">
        <v>2020</v>
      </c>
      <c r="F8146" s="112" t="s">
        <v>14310</v>
      </c>
      <c r="G8146" s="117" t="s">
        <v>16830</v>
      </c>
      <c r="H8146" s="114" t="s">
        <v>6745</v>
      </c>
      <c r="I8146" s="113">
        <f>'24'!O33</f>
        <v>0</v>
      </c>
    </row>
    <row r="8147" spans="2:9" ht="12.75">
      <c r="B8147" s="114" t="str">
        <f>INDEX(SUM!D:D,MATCH(SUM!$F$3,SUM!B:B,0),0)</f>
        <v>P085</v>
      </c>
      <c r="E8147" s="116">
        <v>2020</v>
      </c>
      <c r="F8147" s="112" t="s">
        <v>14311</v>
      </c>
      <c r="G8147" s="117" t="s">
        <v>16831</v>
      </c>
      <c r="H8147" s="114" t="s">
        <v>6745</v>
      </c>
      <c r="I8147" s="113">
        <f>'24'!O34</f>
        <v>0</v>
      </c>
    </row>
    <row r="8148" spans="2:9" ht="12.75">
      <c r="B8148" s="114" t="str">
        <f>INDEX(SUM!D:D,MATCH(SUM!$F$3,SUM!B:B,0),0)</f>
        <v>P085</v>
      </c>
      <c r="E8148" s="116">
        <v>2020</v>
      </c>
      <c r="F8148" s="112" t="s">
        <v>14312</v>
      </c>
      <c r="G8148" s="117" t="s">
        <v>16832</v>
      </c>
      <c r="H8148" s="114" t="s">
        <v>6745</v>
      </c>
      <c r="I8148" s="113">
        <f>'24'!O35</f>
        <v>0</v>
      </c>
    </row>
    <row r="8149" spans="2:9" ht="12.75">
      <c r="B8149" s="114" t="str">
        <f>INDEX(SUM!D:D,MATCH(SUM!$F$3,SUM!B:B,0),0)</f>
        <v>P085</v>
      </c>
      <c r="E8149" s="116">
        <v>2020</v>
      </c>
      <c r="F8149" s="112" t="s">
        <v>14313</v>
      </c>
      <c r="G8149" s="117" t="s">
        <v>16833</v>
      </c>
      <c r="H8149" s="114" t="s">
        <v>6745</v>
      </c>
      <c r="I8149" s="113">
        <f>'24'!O36</f>
        <v>0</v>
      </c>
    </row>
    <row r="8150" spans="2:9" ht="12.75">
      <c r="B8150" s="114" t="str">
        <f>INDEX(SUM!D:D,MATCH(SUM!$F$3,SUM!B:B,0),0)</f>
        <v>P085</v>
      </c>
      <c r="E8150" s="116">
        <v>2020</v>
      </c>
      <c r="F8150" s="112" t="s">
        <v>14314</v>
      </c>
      <c r="G8150" s="117" t="s">
        <v>16834</v>
      </c>
      <c r="H8150" s="114" t="s">
        <v>6745</v>
      </c>
      <c r="I8150" s="113">
        <f>'24'!O37</f>
        <v>0</v>
      </c>
    </row>
    <row r="8151" spans="2:9" ht="12.75">
      <c r="B8151" s="114" t="str">
        <f>INDEX(SUM!D:D,MATCH(SUM!$F$3,SUM!B:B,0),0)</f>
        <v>P085</v>
      </c>
      <c r="E8151" s="116">
        <v>2020</v>
      </c>
      <c r="F8151" s="112" t="s">
        <v>14315</v>
      </c>
      <c r="G8151" s="117" t="s">
        <v>16835</v>
      </c>
      <c r="H8151" s="114" t="s">
        <v>6745</v>
      </c>
      <c r="I8151" s="113">
        <f>'24'!O38</f>
        <v>0</v>
      </c>
    </row>
    <row r="8152" spans="2:9" ht="12.75">
      <c r="B8152" s="114" t="str">
        <f>INDEX(SUM!D:D,MATCH(SUM!$F$3,SUM!B:B,0),0)</f>
        <v>P085</v>
      </c>
      <c r="E8152" s="116">
        <v>2020</v>
      </c>
      <c r="F8152" s="112" t="s">
        <v>14316</v>
      </c>
      <c r="G8152" s="117" t="s">
        <v>16836</v>
      </c>
      <c r="H8152" s="114" t="s">
        <v>6745</v>
      </c>
      <c r="I8152" s="113">
        <f>'24'!O39</f>
        <v>0</v>
      </c>
    </row>
    <row r="8153" spans="2:9" ht="12.75">
      <c r="B8153" s="114" t="str">
        <f>INDEX(SUM!D:D,MATCH(SUM!$F$3,SUM!B:B,0),0)</f>
        <v>P085</v>
      </c>
      <c r="E8153" s="116">
        <v>2020</v>
      </c>
      <c r="F8153" s="112" t="s">
        <v>14317</v>
      </c>
      <c r="G8153" s="117" t="s">
        <v>16837</v>
      </c>
      <c r="H8153" s="114" t="s">
        <v>6745</v>
      </c>
      <c r="I8153" s="113">
        <f>'24'!O40</f>
        <v>0</v>
      </c>
    </row>
    <row r="8154" spans="2:9" ht="12.75">
      <c r="B8154" s="114" t="str">
        <f>INDEX(SUM!D:D,MATCH(SUM!$F$3,SUM!B:B,0),0)</f>
        <v>P085</v>
      </c>
      <c r="E8154" s="116">
        <v>2020</v>
      </c>
      <c r="F8154" s="112" t="s">
        <v>14318</v>
      </c>
      <c r="G8154" s="117" t="s">
        <v>16838</v>
      </c>
      <c r="H8154" s="114" t="s">
        <v>6745</v>
      </c>
      <c r="I8154" s="113">
        <f>'24'!O41</f>
        <v>0</v>
      </c>
    </row>
    <row r="8155" spans="2:9" ht="12.75">
      <c r="B8155" s="114" t="str">
        <f>INDEX(SUM!D:D,MATCH(SUM!$F$3,SUM!B:B,0),0)</f>
        <v>P085</v>
      </c>
      <c r="E8155" s="116">
        <v>2020</v>
      </c>
      <c r="F8155" s="112" t="s">
        <v>14319</v>
      </c>
      <c r="G8155" s="117" t="s">
        <v>16839</v>
      </c>
      <c r="H8155" s="114" t="s">
        <v>6745</v>
      </c>
      <c r="I8155" s="113">
        <f>'24'!O42</f>
        <v>0</v>
      </c>
    </row>
    <row r="8156" spans="2:9" ht="12.75">
      <c r="B8156" s="114" t="str">
        <f>INDEX(SUM!D:D,MATCH(SUM!$F$3,SUM!B:B,0),0)</f>
        <v>P085</v>
      </c>
      <c r="E8156" s="116">
        <v>2020</v>
      </c>
      <c r="F8156" s="112" t="s">
        <v>14320</v>
      </c>
      <c r="G8156" s="117" t="s">
        <v>16840</v>
      </c>
      <c r="H8156" s="114" t="s">
        <v>6745</v>
      </c>
      <c r="I8156" s="113">
        <f>'24'!O43</f>
        <v>0</v>
      </c>
    </row>
    <row r="8157" spans="2:9" ht="12.75">
      <c r="B8157" s="114" t="str">
        <f>INDEX(SUM!D:D,MATCH(SUM!$F$3,SUM!B:B,0),0)</f>
        <v>P085</v>
      </c>
      <c r="E8157" s="116">
        <v>2020</v>
      </c>
      <c r="F8157" s="112" t="s">
        <v>14321</v>
      </c>
      <c r="G8157" s="117" t="s">
        <v>16841</v>
      </c>
      <c r="H8157" s="114" t="s">
        <v>6745</v>
      </c>
      <c r="I8157" s="113">
        <f>'24'!O44</f>
        <v>0</v>
      </c>
    </row>
    <row r="8158" spans="2:9" ht="12.75">
      <c r="B8158" s="114" t="str">
        <f>INDEX(SUM!D:D,MATCH(SUM!$F$3,SUM!B:B,0),0)</f>
        <v>P085</v>
      </c>
      <c r="E8158" s="116">
        <v>2020</v>
      </c>
      <c r="F8158" s="112" t="s">
        <v>14322</v>
      </c>
      <c r="G8158" s="117" t="s">
        <v>16842</v>
      </c>
      <c r="H8158" s="114" t="s">
        <v>6745</v>
      </c>
      <c r="I8158" s="113">
        <f>'24'!O45</f>
        <v>0</v>
      </c>
    </row>
    <row r="8159" spans="2:9" ht="12.75">
      <c r="B8159" s="114" t="str">
        <f>INDEX(SUM!D:D,MATCH(SUM!$F$3,SUM!B:B,0),0)</f>
        <v>P085</v>
      </c>
      <c r="E8159" s="116">
        <v>2020</v>
      </c>
      <c r="F8159" s="112" t="s">
        <v>14323</v>
      </c>
      <c r="G8159" s="117" t="s">
        <v>16843</v>
      </c>
      <c r="H8159" s="114" t="s">
        <v>6745</v>
      </c>
      <c r="I8159" s="113">
        <f>'24'!O46</f>
        <v>0</v>
      </c>
    </row>
    <row r="8160" spans="2:9" ht="12.75">
      <c r="B8160" s="114" t="str">
        <f>INDEX(SUM!D:D,MATCH(SUM!$F$3,SUM!B:B,0),0)</f>
        <v>P085</v>
      </c>
      <c r="E8160" s="116">
        <v>2020</v>
      </c>
      <c r="F8160" s="112" t="s">
        <v>14324</v>
      </c>
      <c r="G8160" s="117" t="s">
        <v>16844</v>
      </c>
      <c r="H8160" s="114" t="s">
        <v>6745</v>
      </c>
      <c r="I8160" s="113">
        <f>'24'!O47</f>
        <v>0</v>
      </c>
    </row>
    <row r="8161" spans="2:9" ht="12.75">
      <c r="B8161" s="114" t="str">
        <f>INDEX(SUM!D:D,MATCH(SUM!$F$3,SUM!B:B,0),0)</f>
        <v>P085</v>
      </c>
      <c r="E8161" s="116">
        <v>2020</v>
      </c>
      <c r="F8161" s="112" t="s">
        <v>14325</v>
      </c>
      <c r="G8161" s="117" t="s">
        <v>16845</v>
      </c>
      <c r="H8161" s="114" t="s">
        <v>6745</v>
      </c>
      <c r="I8161" s="113">
        <f>'24'!O48</f>
        <v>0</v>
      </c>
    </row>
    <row r="8162" spans="2:9" ht="12.75">
      <c r="B8162" s="114" t="str">
        <f>INDEX(SUM!D:D,MATCH(SUM!$F$3,SUM!B:B,0),0)</f>
        <v>P085</v>
      </c>
      <c r="E8162" s="116">
        <v>2020</v>
      </c>
      <c r="F8162" s="112" t="s">
        <v>14326</v>
      </c>
      <c r="G8162" s="117" t="s">
        <v>16846</v>
      </c>
      <c r="H8162" s="114" t="s">
        <v>6745</v>
      </c>
      <c r="I8162" s="113">
        <f>'24'!O49</f>
        <v>0</v>
      </c>
    </row>
    <row r="8163" spans="2:9" ht="12.75">
      <c r="B8163" s="114" t="str">
        <f>INDEX(SUM!D:D,MATCH(SUM!$F$3,SUM!B:B,0),0)</f>
        <v>P085</v>
      </c>
      <c r="E8163" s="116">
        <v>2020</v>
      </c>
      <c r="F8163" s="112" t="s">
        <v>14327</v>
      </c>
      <c r="G8163" s="117" t="s">
        <v>16847</v>
      </c>
      <c r="H8163" s="114" t="s">
        <v>6745</v>
      </c>
      <c r="I8163" s="113">
        <f>'24'!O50</f>
        <v>0</v>
      </c>
    </row>
    <row r="8164" spans="2:9" ht="12.75">
      <c r="B8164" s="114" t="str">
        <f>INDEX(SUM!D:D,MATCH(SUM!$F$3,SUM!B:B,0),0)</f>
        <v>P085</v>
      </c>
      <c r="E8164" s="116">
        <v>2020</v>
      </c>
      <c r="F8164" s="112" t="s">
        <v>14328</v>
      </c>
      <c r="G8164" s="117" t="s">
        <v>16848</v>
      </c>
      <c r="H8164" s="114" t="s">
        <v>6745</v>
      </c>
      <c r="I8164" s="113">
        <f>'24'!O51</f>
        <v>0</v>
      </c>
    </row>
    <row r="8165" spans="2:9" ht="12.75">
      <c r="B8165" s="114" t="str">
        <f>INDEX(SUM!D:D,MATCH(SUM!$F$3,SUM!B:B,0),0)</f>
        <v>P085</v>
      </c>
      <c r="E8165" s="116">
        <v>2020</v>
      </c>
      <c r="F8165" s="112" t="s">
        <v>14329</v>
      </c>
      <c r="G8165" s="117" t="s">
        <v>16849</v>
      </c>
      <c r="H8165" s="114" t="s">
        <v>6745</v>
      </c>
      <c r="I8165" s="113">
        <f>'24'!O52</f>
        <v>0</v>
      </c>
    </row>
    <row r="8166" spans="2:9" ht="12.75">
      <c r="B8166" s="114" t="str">
        <f>INDEX(SUM!D:D,MATCH(SUM!$F$3,SUM!B:B,0),0)</f>
        <v>P085</v>
      </c>
      <c r="E8166" s="116">
        <v>2020</v>
      </c>
      <c r="F8166" s="112" t="s">
        <v>14330</v>
      </c>
      <c r="G8166" s="117" t="s">
        <v>16850</v>
      </c>
      <c r="H8166" s="114" t="s">
        <v>6745</v>
      </c>
      <c r="I8166" s="113">
        <f>'24'!O53</f>
        <v>0</v>
      </c>
    </row>
    <row r="8167" spans="2:9" ht="12.75">
      <c r="B8167" s="114" t="str">
        <f>INDEX(SUM!D:D,MATCH(SUM!$F$3,SUM!B:B,0),0)</f>
        <v>P085</v>
      </c>
      <c r="E8167" s="116">
        <v>2020</v>
      </c>
      <c r="F8167" s="112" t="s">
        <v>14331</v>
      </c>
      <c r="G8167" s="117" t="s">
        <v>16851</v>
      </c>
      <c r="H8167" s="114" t="s">
        <v>6745</v>
      </c>
      <c r="I8167" s="113">
        <f>'24'!O54</f>
        <v>0</v>
      </c>
    </row>
    <row r="8168" spans="2:9" ht="12.75">
      <c r="B8168" s="114" t="str">
        <f>INDEX(SUM!D:D,MATCH(SUM!$F$3,SUM!B:B,0),0)</f>
        <v>P085</v>
      </c>
      <c r="E8168" s="116">
        <v>2020</v>
      </c>
      <c r="F8168" s="112" t="s">
        <v>14332</v>
      </c>
      <c r="G8168" s="117" t="s">
        <v>16852</v>
      </c>
      <c r="H8168" s="114" t="s">
        <v>6745</v>
      </c>
      <c r="I8168" s="113">
        <f>'24'!O55</f>
        <v>0</v>
      </c>
    </row>
    <row r="8169" spans="2:9" ht="12.75">
      <c r="B8169" s="114" t="str">
        <f>INDEX(SUM!D:D,MATCH(SUM!$F$3,SUM!B:B,0),0)</f>
        <v>P085</v>
      </c>
      <c r="E8169" s="116">
        <v>2020</v>
      </c>
      <c r="F8169" s="112" t="s">
        <v>14333</v>
      </c>
      <c r="G8169" s="117" t="s">
        <v>16853</v>
      </c>
      <c r="H8169" s="114" t="s">
        <v>6745</v>
      </c>
      <c r="I8169" s="113">
        <f>'24'!O56</f>
        <v>0</v>
      </c>
    </row>
    <row r="8170" spans="2:9" ht="12.75">
      <c r="B8170" s="114" t="str">
        <f>INDEX(SUM!D:D,MATCH(SUM!$F$3,SUM!B:B,0),0)</f>
        <v>P085</v>
      </c>
      <c r="E8170" s="116">
        <v>2020</v>
      </c>
      <c r="F8170" s="112" t="s">
        <v>14334</v>
      </c>
      <c r="G8170" s="117" t="s">
        <v>16854</v>
      </c>
      <c r="H8170" s="114" t="s">
        <v>6745</v>
      </c>
      <c r="I8170" s="113">
        <f>'24'!O57</f>
        <v>0</v>
      </c>
    </row>
    <row r="8171" spans="2:9" ht="12.75">
      <c r="B8171" s="114" t="str">
        <f>INDEX(SUM!D:D,MATCH(SUM!$F$3,SUM!B:B,0),0)</f>
        <v>P085</v>
      </c>
      <c r="E8171" s="116">
        <v>2020</v>
      </c>
      <c r="F8171" s="112" t="s">
        <v>14335</v>
      </c>
      <c r="G8171" s="117" t="s">
        <v>16855</v>
      </c>
      <c r="H8171" s="114" t="s">
        <v>6745</v>
      </c>
      <c r="I8171" s="113">
        <f>'24'!O58</f>
        <v>0</v>
      </c>
    </row>
    <row r="8172" spans="2:9" ht="12.75">
      <c r="B8172" s="114" t="str">
        <f>INDEX(SUM!D:D,MATCH(SUM!$F$3,SUM!B:B,0),0)</f>
        <v>P085</v>
      </c>
      <c r="E8172" s="116">
        <v>2020</v>
      </c>
      <c r="F8172" s="112" t="s">
        <v>14336</v>
      </c>
      <c r="G8172" s="117" t="s">
        <v>16856</v>
      </c>
      <c r="H8172" s="114" t="s">
        <v>6745</v>
      </c>
      <c r="I8172" s="113">
        <f>'24'!O59</f>
        <v>0</v>
      </c>
    </row>
    <row r="8173" spans="2:9" ht="12.75">
      <c r="B8173" s="114" t="str">
        <f>INDEX(SUM!D:D,MATCH(SUM!$F$3,SUM!B:B,0),0)</f>
        <v>P085</v>
      </c>
      <c r="E8173" s="116">
        <v>2020</v>
      </c>
      <c r="F8173" s="112" t="s">
        <v>14337</v>
      </c>
      <c r="G8173" s="117" t="s">
        <v>16857</v>
      </c>
      <c r="H8173" s="114" t="s">
        <v>6745</v>
      </c>
      <c r="I8173" s="113">
        <f>'24'!O60</f>
        <v>0</v>
      </c>
    </row>
    <row r="8174" spans="2:9" ht="12.75">
      <c r="B8174" s="114" t="str">
        <f>INDEX(SUM!D:D,MATCH(SUM!$F$3,SUM!B:B,0),0)</f>
        <v>P085</v>
      </c>
      <c r="E8174" s="116">
        <v>2020</v>
      </c>
      <c r="F8174" s="112" t="s">
        <v>14338</v>
      </c>
      <c r="G8174" s="117" t="s">
        <v>16858</v>
      </c>
      <c r="H8174" s="114" t="s">
        <v>6745</v>
      </c>
      <c r="I8174" s="113">
        <f>'24'!O61</f>
        <v>0</v>
      </c>
    </row>
    <row r="8175" spans="2:9" ht="12.75">
      <c r="B8175" s="114" t="str">
        <f>INDEX(SUM!D:D,MATCH(SUM!$F$3,SUM!B:B,0),0)</f>
        <v>P085</v>
      </c>
      <c r="E8175" s="116">
        <v>2020</v>
      </c>
      <c r="F8175" s="112" t="s">
        <v>14339</v>
      </c>
      <c r="G8175" s="117" t="s">
        <v>16859</v>
      </c>
      <c r="H8175" s="114" t="s">
        <v>6745</v>
      </c>
      <c r="I8175" s="113">
        <f>'24'!O62</f>
        <v>0</v>
      </c>
    </row>
    <row r="8176" spans="2:9" ht="12.75">
      <c r="B8176" s="114" t="str">
        <f>INDEX(SUM!D:D,MATCH(SUM!$F$3,SUM!B:B,0),0)</f>
        <v>P085</v>
      </c>
      <c r="E8176" s="116">
        <v>2020</v>
      </c>
      <c r="F8176" s="112" t="s">
        <v>14340</v>
      </c>
      <c r="G8176" s="117" t="s">
        <v>16860</v>
      </c>
      <c r="H8176" s="114" t="s">
        <v>6745</v>
      </c>
      <c r="I8176" s="113">
        <f>'24'!O63</f>
        <v>0</v>
      </c>
    </row>
    <row r="8177" spans="2:9" ht="12.75">
      <c r="B8177" s="114" t="str">
        <f>INDEX(SUM!D:D,MATCH(SUM!$F$3,SUM!B:B,0),0)</f>
        <v>P085</v>
      </c>
      <c r="E8177" s="116">
        <v>2020</v>
      </c>
      <c r="F8177" s="112" t="s">
        <v>14341</v>
      </c>
      <c r="G8177" s="117" t="s">
        <v>16861</v>
      </c>
      <c r="H8177" s="114" t="s">
        <v>6745</v>
      </c>
      <c r="I8177" s="113">
        <f>'24'!O64</f>
        <v>0</v>
      </c>
    </row>
    <row r="8178" spans="2:9" ht="12.75">
      <c r="B8178" s="114" t="str">
        <f>INDEX(SUM!D:D,MATCH(SUM!$F$3,SUM!B:B,0),0)</f>
        <v>P085</v>
      </c>
      <c r="E8178" s="116">
        <v>2020</v>
      </c>
      <c r="F8178" s="112" t="s">
        <v>14342</v>
      </c>
      <c r="G8178" s="117" t="s">
        <v>16862</v>
      </c>
      <c r="H8178" s="114" t="s">
        <v>6745</v>
      </c>
      <c r="I8178" s="113">
        <f>'24'!O65</f>
        <v>0</v>
      </c>
    </row>
    <row r="8179" spans="2:9" ht="12.75">
      <c r="B8179" s="114" t="str">
        <f>INDEX(SUM!D:D,MATCH(SUM!$F$3,SUM!B:B,0),0)</f>
        <v>P085</v>
      </c>
      <c r="E8179" s="116">
        <v>2020</v>
      </c>
      <c r="F8179" s="112" t="s">
        <v>14343</v>
      </c>
      <c r="G8179" s="117" t="s">
        <v>16863</v>
      </c>
      <c r="H8179" s="114" t="s">
        <v>6745</v>
      </c>
      <c r="I8179" s="113">
        <f>'24'!O66</f>
        <v>0</v>
      </c>
    </row>
    <row r="8180" spans="2:9" ht="12.75">
      <c r="B8180" s="114" t="str">
        <f>INDEX(SUM!D:D,MATCH(SUM!$F$3,SUM!B:B,0),0)</f>
        <v>P085</v>
      </c>
      <c r="E8180" s="116">
        <v>2020</v>
      </c>
      <c r="F8180" s="112" t="s">
        <v>14344</v>
      </c>
      <c r="G8180" s="117" t="s">
        <v>16864</v>
      </c>
      <c r="H8180" s="114" t="s">
        <v>6745</v>
      </c>
      <c r="I8180" s="113">
        <f>'24'!O67</f>
        <v>0</v>
      </c>
    </row>
    <row r="8181" spans="2:9" ht="12.75">
      <c r="B8181" s="114" t="str">
        <f>INDEX(SUM!D:D,MATCH(SUM!$F$3,SUM!B:B,0),0)</f>
        <v>P085</v>
      </c>
      <c r="E8181" s="116">
        <v>2020</v>
      </c>
      <c r="F8181" s="112" t="s">
        <v>14345</v>
      </c>
      <c r="G8181" s="117" t="s">
        <v>16865</v>
      </c>
      <c r="H8181" s="114" t="s">
        <v>6745</v>
      </c>
      <c r="I8181" s="113">
        <f>'24'!O68</f>
        <v>0</v>
      </c>
    </row>
    <row r="8182" spans="2:9" ht="12.75">
      <c r="B8182" s="114" t="str">
        <f>INDEX(SUM!D:D,MATCH(SUM!$F$3,SUM!B:B,0),0)</f>
        <v>P085</v>
      </c>
      <c r="E8182" s="116">
        <v>2020</v>
      </c>
      <c r="F8182" s="112" t="s">
        <v>14346</v>
      </c>
      <c r="G8182" s="117" t="s">
        <v>16866</v>
      </c>
      <c r="H8182" s="114" t="s">
        <v>6745</v>
      </c>
      <c r="I8182" s="113">
        <f>'24'!O69</f>
        <v>0</v>
      </c>
    </row>
    <row r="8183" spans="2:9" ht="12.75">
      <c r="B8183" s="114" t="str">
        <f>INDEX(SUM!D:D,MATCH(SUM!$F$3,SUM!B:B,0),0)</f>
        <v>P085</v>
      </c>
      <c r="E8183" s="116">
        <v>2020</v>
      </c>
      <c r="F8183" s="112" t="s">
        <v>14347</v>
      </c>
      <c r="G8183" s="117" t="s">
        <v>16867</v>
      </c>
      <c r="H8183" s="114" t="s">
        <v>6745</v>
      </c>
      <c r="I8183" s="113">
        <f>'24'!O70</f>
        <v>0</v>
      </c>
    </row>
    <row r="8184" spans="2:9" ht="12.75">
      <c r="B8184" s="114" t="str">
        <f>INDEX(SUM!D:D,MATCH(SUM!$F$3,SUM!B:B,0),0)</f>
        <v>P085</v>
      </c>
      <c r="E8184" s="116">
        <v>2020</v>
      </c>
      <c r="F8184" s="112" t="s">
        <v>14348</v>
      </c>
      <c r="G8184" s="117" t="s">
        <v>16868</v>
      </c>
      <c r="H8184" s="114" t="s">
        <v>6745</v>
      </c>
      <c r="I8184" s="113">
        <f>'24'!O71</f>
        <v>0</v>
      </c>
    </row>
    <row r="8185" spans="2:9" ht="12.75">
      <c r="B8185" s="114" t="str">
        <f>INDEX(SUM!D:D,MATCH(SUM!$F$3,SUM!B:B,0),0)</f>
        <v>P085</v>
      </c>
      <c r="E8185" s="116">
        <v>2020</v>
      </c>
      <c r="F8185" s="112" t="s">
        <v>14349</v>
      </c>
      <c r="G8185" s="117" t="s">
        <v>16869</v>
      </c>
      <c r="H8185" s="114" t="s">
        <v>6745</v>
      </c>
      <c r="I8185" s="113">
        <f>'24'!O72</f>
        <v>0</v>
      </c>
    </row>
    <row r="8186" spans="2:9" ht="12.75">
      <c r="B8186" s="114" t="str">
        <f>INDEX(SUM!D:D,MATCH(SUM!$F$3,SUM!B:B,0),0)</f>
        <v>P085</v>
      </c>
      <c r="E8186" s="116">
        <v>2020</v>
      </c>
      <c r="F8186" s="112" t="s">
        <v>14350</v>
      </c>
      <c r="G8186" s="117" t="s">
        <v>16870</v>
      </c>
      <c r="H8186" s="114" t="s">
        <v>6745</v>
      </c>
      <c r="I8186" s="113">
        <f>'24'!O73</f>
        <v>0</v>
      </c>
    </row>
    <row r="8187" spans="2:9" ht="12.75">
      <c r="B8187" s="114" t="str">
        <f>INDEX(SUM!D:D,MATCH(SUM!$F$3,SUM!B:B,0),0)</f>
        <v>P085</v>
      </c>
      <c r="E8187" s="116">
        <v>2020</v>
      </c>
      <c r="F8187" s="112" t="s">
        <v>14351</v>
      </c>
      <c r="G8187" s="117" t="s">
        <v>16871</v>
      </c>
      <c r="H8187" s="114" t="s">
        <v>6745</v>
      </c>
      <c r="I8187" s="113">
        <f>'24'!O74</f>
        <v>0</v>
      </c>
    </row>
    <row r="8188" spans="2:9" ht="12.75">
      <c r="B8188" s="114" t="str">
        <f>INDEX(SUM!D:D,MATCH(SUM!$F$3,SUM!B:B,0),0)</f>
        <v>P085</v>
      </c>
      <c r="E8188" s="116">
        <v>2020</v>
      </c>
      <c r="F8188" s="112" t="s">
        <v>14352</v>
      </c>
      <c r="G8188" s="117" t="s">
        <v>16872</v>
      </c>
      <c r="H8188" s="114" t="s">
        <v>6745</v>
      </c>
      <c r="I8188" s="113">
        <f>'24'!O75</f>
        <v>0</v>
      </c>
    </row>
    <row r="8189" spans="2:9" ht="12.75">
      <c r="B8189" s="114" t="str">
        <f>INDEX(SUM!D:D,MATCH(SUM!$F$3,SUM!B:B,0),0)</f>
        <v>P085</v>
      </c>
      <c r="E8189" s="116">
        <v>2020</v>
      </c>
      <c r="F8189" s="112" t="s">
        <v>14353</v>
      </c>
      <c r="G8189" s="117" t="s">
        <v>16873</v>
      </c>
      <c r="H8189" s="114" t="s">
        <v>6745</v>
      </c>
      <c r="I8189" s="113">
        <f>'24'!O76</f>
        <v>0</v>
      </c>
    </row>
    <row r="8190" spans="2:9" ht="12.75">
      <c r="B8190" s="114" t="str">
        <f>INDEX(SUM!D:D,MATCH(SUM!$F$3,SUM!B:B,0),0)</f>
        <v>P085</v>
      </c>
      <c r="E8190" s="116">
        <v>2020</v>
      </c>
      <c r="F8190" s="112" t="s">
        <v>14354</v>
      </c>
      <c r="G8190" s="117" t="s">
        <v>16874</v>
      </c>
      <c r="H8190" s="114" t="s">
        <v>6745</v>
      </c>
      <c r="I8190" s="113">
        <f>'24'!O77</f>
        <v>0</v>
      </c>
    </row>
    <row r="8191" spans="2:9" ht="12.75">
      <c r="B8191" s="114" t="str">
        <f>INDEX(SUM!D:D,MATCH(SUM!$F$3,SUM!B:B,0),0)</f>
        <v>P085</v>
      </c>
      <c r="E8191" s="116">
        <v>2020</v>
      </c>
      <c r="F8191" s="112" t="s">
        <v>14355</v>
      </c>
      <c r="G8191" s="117" t="s">
        <v>16875</v>
      </c>
      <c r="H8191" s="114" t="s">
        <v>6745</v>
      </c>
      <c r="I8191" s="113">
        <f>'24'!O78</f>
        <v>0</v>
      </c>
    </row>
    <row r="8192" spans="2:9" ht="12.75">
      <c r="B8192" s="114" t="str">
        <f>INDEX(SUM!D:D,MATCH(SUM!$F$3,SUM!B:B,0),0)</f>
        <v>P085</v>
      </c>
      <c r="E8192" s="116">
        <v>2020</v>
      </c>
      <c r="F8192" s="112" t="s">
        <v>14356</v>
      </c>
      <c r="G8192" s="117" t="s">
        <v>16876</v>
      </c>
      <c r="H8192" s="114" t="s">
        <v>6745</v>
      </c>
      <c r="I8192" s="113">
        <f>'24'!O79</f>
        <v>0</v>
      </c>
    </row>
    <row r="8193" spans="2:9" ht="12.75">
      <c r="B8193" s="114" t="str">
        <f>INDEX(SUM!D:D,MATCH(SUM!$F$3,SUM!B:B,0),0)</f>
        <v>P085</v>
      </c>
      <c r="E8193" s="116">
        <v>2020</v>
      </c>
      <c r="F8193" s="112" t="s">
        <v>14357</v>
      </c>
      <c r="G8193" s="117" t="s">
        <v>16877</v>
      </c>
      <c r="H8193" s="114" t="s">
        <v>6745</v>
      </c>
      <c r="I8193" s="113">
        <f>'24'!O80</f>
        <v>0</v>
      </c>
    </row>
    <row r="8194" spans="2:9" ht="12.75">
      <c r="B8194" s="114" t="str">
        <f>INDEX(SUM!D:D,MATCH(SUM!$F$3,SUM!B:B,0),0)</f>
        <v>P085</v>
      </c>
      <c r="E8194" s="116">
        <v>2020</v>
      </c>
      <c r="F8194" s="112" t="s">
        <v>14358</v>
      </c>
      <c r="G8194" s="117" t="s">
        <v>16878</v>
      </c>
      <c r="H8194" s="114" t="s">
        <v>6745</v>
      </c>
      <c r="I8194" s="113">
        <f>'24'!O81</f>
        <v>0</v>
      </c>
    </row>
    <row r="8195" spans="2:9" ht="12.75">
      <c r="B8195" s="114" t="str">
        <f>INDEX(SUM!D:D,MATCH(SUM!$F$3,SUM!B:B,0),0)</f>
        <v>P085</v>
      </c>
      <c r="E8195" s="116">
        <v>2020</v>
      </c>
      <c r="F8195" s="112" t="s">
        <v>14359</v>
      </c>
      <c r="G8195" s="117" t="s">
        <v>16879</v>
      </c>
      <c r="H8195" s="114" t="s">
        <v>6745</v>
      </c>
      <c r="I8195" s="113">
        <f>'24'!O82</f>
        <v>0</v>
      </c>
    </row>
    <row r="8196" spans="2:9" ht="12.75">
      <c r="B8196" s="114" t="str">
        <f>INDEX(SUM!D:D,MATCH(SUM!$F$3,SUM!B:B,0),0)</f>
        <v>P085</v>
      </c>
      <c r="E8196" s="116">
        <v>2020</v>
      </c>
      <c r="F8196" s="112" t="s">
        <v>14360</v>
      </c>
      <c r="G8196" s="117" t="s">
        <v>16880</v>
      </c>
      <c r="H8196" s="114" t="s">
        <v>6745</v>
      </c>
      <c r="I8196" s="113">
        <f>'24'!O83</f>
        <v>0</v>
      </c>
    </row>
    <row r="8197" spans="2:9" ht="12.75">
      <c r="B8197" s="114" t="str">
        <f>INDEX(SUM!D:D,MATCH(SUM!$F$3,SUM!B:B,0),0)</f>
        <v>P085</v>
      </c>
      <c r="E8197" s="116">
        <v>2020</v>
      </c>
      <c r="F8197" s="112" t="s">
        <v>14361</v>
      </c>
      <c r="G8197" s="117" t="s">
        <v>16881</v>
      </c>
      <c r="H8197" s="114" t="s">
        <v>6745</v>
      </c>
      <c r="I8197" s="113">
        <f>'24'!O84</f>
        <v>0</v>
      </c>
    </row>
    <row r="8198" spans="2:9" ht="12.75">
      <c r="B8198" s="114" t="str">
        <f>INDEX(SUM!D:D,MATCH(SUM!$F$3,SUM!B:B,0),0)</f>
        <v>P085</v>
      </c>
      <c r="E8198" s="116">
        <v>2020</v>
      </c>
      <c r="F8198" s="112" t="s">
        <v>14362</v>
      </c>
      <c r="G8198" s="117" t="s">
        <v>16882</v>
      </c>
      <c r="H8198" s="114" t="s">
        <v>6745</v>
      </c>
      <c r="I8198" s="113">
        <f>'24'!O85</f>
        <v>0</v>
      </c>
    </row>
    <row r="8199" spans="2:9" ht="12.75">
      <c r="B8199" s="114" t="str">
        <f>INDEX(SUM!D:D,MATCH(SUM!$F$3,SUM!B:B,0),0)</f>
        <v>P085</v>
      </c>
      <c r="E8199" s="116">
        <v>2020</v>
      </c>
      <c r="F8199" s="112" t="s">
        <v>14363</v>
      </c>
      <c r="G8199" s="117" t="s">
        <v>16883</v>
      </c>
      <c r="H8199" s="114" t="s">
        <v>6745</v>
      </c>
      <c r="I8199" s="113">
        <f>'24'!O86</f>
        <v>0</v>
      </c>
    </row>
    <row r="8200" spans="2:9" ht="12.75">
      <c r="B8200" s="114" t="str">
        <f>INDEX(SUM!D:D,MATCH(SUM!$F$3,SUM!B:B,0),0)</f>
        <v>P085</v>
      </c>
      <c r="E8200" s="116">
        <v>2020</v>
      </c>
      <c r="F8200" s="112" t="s">
        <v>14364</v>
      </c>
      <c r="G8200" s="117" t="s">
        <v>16884</v>
      </c>
      <c r="H8200" s="114" t="s">
        <v>6745</v>
      </c>
      <c r="I8200" s="113">
        <f>'24'!O87</f>
        <v>0</v>
      </c>
    </row>
    <row r="8201" spans="2:9" ht="12.75">
      <c r="B8201" s="114" t="str">
        <f>INDEX(SUM!D:D,MATCH(SUM!$F$3,SUM!B:B,0),0)</f>
        <v>P085</v>
      </c>
      <c r="E8201" s="116">
        <v>2020</v>
      </c>
      <c r="F8201" s="112" t="s">
        <v>14365</v>
      </c>
      <c r="G8201" s="117" t="s">
        <v>16885</v>
      </c>
      <c r="H8201" s="114" t="s">
        <v>6745</v>
      </c>
      <c r="I8201" s="113">
        <f>'24'!O88</f>
        <v>0</v>
      </c>
    </row>
    <row r="8202" spans="2:9" ht="12.75">
      <c r="B8202" s="114" t="str">
        <f>INDEX(SUM!D:D,MATCH(SUM!$F$3,SUM!B:B,0),0)</f>
        <v>P085</v>
      </c>
      <c r="E8202" s="116">
        <v>2020</v>
      </c>
      <c r="F8202" s="112" t="s">
        <v>14366</v>
      </c>
      <c r="G8202" s="117" t="s">
        <v>16886</v>
      </c>
      <c r="H8202" s="114" t="s">
        <v>6745</v>
      </c>
      <c r="I8202" s="113">
        <f>'24'!O89</f>
        <v>0</v>
      </c>
    </row>
    <row r="8203" spans="2:9" ht="12.75">
      <c r="B8203" s="114" t="str">
        <f>INDEX(SUM!D:D,MATCH(SUM!$F$3,SUM!B:B,0),0)</f>
        <v>P085</v>
      </c>
      <c r="E8203" s="116">
        <v>2020</v>
      </c>
      <c r="F8203" s="112" t="s">
        <v>14367</v>
      </c>
      <c r="G8203" s="117" t="s">
        <v>16887</v>
      </c>
      <c r="H8203" s="114" t="s">
        <v>6745</v>
      </c>
      <c r="I8203" s="113">
        <f>'24'!O90</f>
        <v>0</v>
      </c>
    </row>
    <row r="8204" spans="2:9" ht="12.75">
      <c r="B8204" s="114" t="str">
        <f>INDEX(SUM!D:D,MATCH(SUM!$F$3,SUM!B:B,0),0)</f>
        <v>P085</v>
      </c>
      <c r="E8204" s="116">
        <v>2020</v>
      </c>
      <c r="F8204" s="112" t="s">
        <v>14368</v>
      </c>
      <c r="G8204" s="117" t="s">
        <v>16888</v>
      </c>
      <c r="H8204" s="114" t="s">
        <v>6745</v>
      </c>
      <c r="I8204" s="113">
        <f>'24'!O91</f>
        <v>0</v>
      </c>
    </row>
    <row r="8205" spans="2:9" ht="12.75">
      <c r="B8205" s="114" t="str">
        <f>INDEX(SUM!D:D,MATCH(SUM!$F$3,SUM!B:B,0),0)</f>
        <v>P085</v>
      </c>
      <c r="E8205" s="116">
        <v>2020</v>
      </c>
      <c r="F8205" s="112" t="s">
        <v>14369</v>
      </c>
      <c r="G8205" s="117" t="s">
        <v>16889</v>
      </c>
      <c r="H8205" s="114" t="s">
        <v>6745</v>
      </c>
      <c r="I8205" s="113">
        <f>'24'!O92</f>
        <v>0</v>
      </c>
    </row>
    <row r="8206" spans="2:9" ht="12.75">
      <c r="B8206" s="114" t="str">
        <f>INDEX(SUM!D:D,MATCH(SUM!$F$3,SUM!B:B,0),0)</f>
        <v>P085</v>
      </c>
      <c r="E8206" s="116">
        <v>2020</v>
      </c>
      <c r="F8206" s="112" t="s">
        <v>14370</v>
      </c>
      <c r="G8206" s="117" t="s">
        <v>16890</v>
      </c>
      <c r="H8206" s="114" t="s">
        <v>6745</v>
      </c>
      <c r="I8206" s="113">
        <f>'24'!O93</f>
        <v>0</v>
      </c>
    </row>
    <row r="8207" spans="2:9" ht="12.75">
      <c r="B8207" s="114" t="str">
        <f>INDEX(SUM!D:D,MATCH(SUM!$F$3,SUM!B:B,0),0)</f>
        <v>P085</v>
      </c>
      <c r="E8207" s="116">
        <v>2020</v>
      </c>
      <c r="F8207" s="112" t="s">
        <v>14371</v>
      </c>
      <c r="G8207" s="117" t="s">
        <v>16891</v>
      </c>
      <c r="H8207" s="114" t="s">
        <v>6745</v>
      </c>
      <c r="I8207" s="113">
        <f>'24'!O94</f>
        <v>0</v>
      </c>
    </row>
    <row r="8208" spans="2:9" ht="12.75">
      <c r="B8208" s="114" t="str">
        <f>INDEX(SUM!D:D,MATCH(SUM!$F$3,SUM!B:B,0),0)</f>
        <v>P085</v>
      </c>
      <c r="E8208" s="116">
        <v>2020</v>
      </c>
      <c r="F8208" s="112" t="s">
        <v>14372</v>
      </c>
      <c r="G8208" s="117" t="s">
        <v>16892</v>
      </c>
      <c r="H8208" s="114" t="s">
        <v>6745</v>
      </c>
      <c r="I8208" s="113">
        <f>'24'!O95</f>
        <v>0</v>
      </c>
    </row>
    <row r="8209" spans="2:9" ht="12.75">
      <c r="B8209" s="114" t="str">
        <f>INDEX(SUM!D:D,MATCH(SUM!$F$3,SUM!B:B,0),0)</f>
        <v>P085</v>
      </c>
      <c r="E8209" s="116">
        <v>2020</v>
      </c>
      <c r="F8209" s="112" t="s">
        <v>14373</v>
      </c>
      <c r="G8209" s="117" t="s">
        <v>16893</v>
      </c>
      <c r="H8209" s="114" t="s">
        <v>6745</v>
      </c>
      <c r="I8209" s="113">
        <f>'24'!O96</f>
        <v>0</v>
      </c>
    </row>
    <row r="8210" spans="2:9" ht="12.75">
      <c r="B8210" s="114" t="str">
        <f>INDEX(SUM!D:D,MATCH(SUM!$F$3,SUM!B:B,0),0)</f>
        <v>P085</v>
      </c>
      <c r="E8210" s="116">
        <v>2020</v>
      </c>
      <c r="F8210" s="112" t="s">
        <v>14374</v>
      </c>
      <c r="G8210" s="117" t="s">
        <v>16894</v>
      </c>
      <c r="H8210" s="114" t="s">
        <v>6745</v>
      </c>
      <c r="I8210" s="113">
        <f>'24'!O97</f>
        <v>0</v>
      </c>
    </row>
    <row r="8211" spans="2:9" ht="12.75">
      <c r="B8211" s="114" t="str">
        <f>INDEX(SUM!D:D,MATCH(SUM!$F$3,SUM!B:B,0),0)</f>
        <v>P085</v>
      </c>
      <c r="E8211" s="116">
        <v>2020</v>
      </c>
      <c r="F8211" s="112" t="s">
        <v>14375</v>
      </c>
      <c r="G8211" s="117" t="s">
        <v>16895</v>
      </c>
      <c r="H8211" s="114" t="s">
        <v>6745</v>
      </c>
      <c r="I8211" s="113">
        <f>'24'!O98</f>
        <v>0</v>
      </c>
    </row>
    <row r="8212" spans="2:9" ht="12.75">
      <c r="B8212" s="114" t="str">
        <f>INDEX(SUM!D:D,MATCH(SUM!$F$3,SUM!B:B,0),0)</f>
        <v>P085</v>
      </c>
      <c r="E8212" s="116">
        <v>2020</v>
      </c>
      <c r="F8212" s="112" t="s">
        <v>14376</v>
      </c>
      <c r="G8212" s="117" t="s">
        <v>16896</v>
      </c>
      <c r="H8212" s="114" t="s">
        <v>6745</v>
      </c>
      <c r="I8212" s="113">
        <f>'24'!O99</f>
        <v>0</v>
      </c>
    </row>
    <row r="8213" spans="2:9" ht="12.75">
      <c r="B8213" s="114" t="str">
        <f>INDEX(SUM!D:D,MATCH(SUM!$F$3,SUM!B:B,0),0)</f>
        <v>P085</v>
      </c>
      <c r="E8213" s="116">
        <v>2020</v>
      </c>
      <c r="F8213" s="112" t="s">
        <v>14377</v>
      </c>
      <c r="G8213" s="117" t="s">
        <v>16897</v>
      </c>
      <c r="H8213" s="114" t="s">
        <v>6745</v>
      </c>
      <c r="I8213" s="113">
        <f>'24'!O100</f>
        <v>0</v>
      </c>
    </row>
    <row r="8214" ht="12.75">
      <c r="E8214" s="116"/>
    </row>
    <row r="8215" spans="2:9" ht="12.75">
      <c r="B8215" s="114" t="str">
        <f>INDEX(SUM!D:D,MATCH(SUM!$F$3,SUM!B:B,0),0)</f>
        <v>P085</v>
      </c>
      <c r="E8215" s="116">
        <v>2020</v>
      </c>
      <c r="F8215" s="112" t="s">
        <v>14378</v>
      </c>
      <c r="G8215" s="117" t="s">
        <v>15638</v>
      </c>
      <c r="H8215" s="114" t="s">
        <v>16898</v>
      </c>
      <c r="I8215" s="113" t="str">
        <f>'25'!B11</f>
        <v>POSTO DE SAUDE DA FAMILIA BOA VISTA</v>
      </c>
    </row>
    <row r="8216" spans="2:9" ht="12.75">
      <c r="B8216" s="114" t="str">
        <f>INDEX(SUM!D:D,MATCH(SUM!$F$3,SUM!B:B,0),0)</f>
        <v>P085</v>
      </c>
      <c r="E8216" s="116">
        <v>2020</v>
      </c>
      <c r="F8216" s="112" t="s">
        <v>14379</v>
      </c>
      <c r="G8216" s="117" t="s">
        <v>15639</v>
      </c>
      <c r="H8216" s="114" t="s">
        <v>16898</v>
      </c>
      <c r="I8216" s="113" t="str">
        <f>'25'!B12</f>
        <v>UNIDADE DE SAUDE DA FAMILIA FREI DAMIÃO</v>
      </c>
    </row>
    <row r="8217" spans="2:9" ht="12.75">
      <c r="B8217" s="114" t="str">
        <f>INDEX(SUM!D:D,MATCH(SUM!$F$3,SUM!B:B,0),0)</f>
        <v>P085</v>
      </c>
      <c r="E8217" s="116">
        <v>2020</v>
      </c>
      <c r="F8217" s="112" t="s">
        <v>14380</v>
      </c>
      <c r="G8217" s="117" t="s">
        <v>15640</v>
      </c>
      <c r="H8217" s="114" t="s">
        <v>16898</v>
      </c>
      <c r="I8217" s="113" t="str">
        <f>'25'!B13</f>
        <v>UNIDADE DE SAUDE DA FAMILIA DO ALTO NECO DE LEO</v>
      </c>
    </row>
    <row r="8218" spans="2:9" ht="12.75">
      <c r="B8218" s="114" t="str">
        <f>INDEX(SUM!D:D,MATCH(SUM!$F$3,SUM!B:B,0),0)</f>
        <v>P085</v>
      </c>
      <c r="E8218" s="116">
        <v>2020</v>
      </c>
      <c r="F8218" s="112" t="s">
        <v>14381</v>
      </c>
      <c r="G8218" s="117" t="s">
        <v>15641</v>
      </c>
      <c r="H8218" s="114" t="s">
        <v>16898</v>
      </c>
      <c r="I8218" s="113" t="str">
        <f>'25'!B14</f>
        <v>UNIDADE DA SAUDE DA FAMILIA DE OSWALDO LIMA</v>
      </c>
    </row>
    <row r="8219" spans="2:9" ht="12.75">
      <c r="B8219" s="114" t="str">
        <f>INDEX(SUM!D:D,MATCH(SUM!$F$3,SUM!B:B,0),0)</f>
        <v>P085</v>
      </c>
      <c r="E8219" s="116">
        <v>2020</v>
      </c>
      <c r="F8219" s="112" t="s">
        <v>14382</v>
      </c>
      <c r="G8219" s="117" t="s">
        <v>15642</v>
      </c>
      <c r="H8219" s="114" t="s">
        <v>16898</v>
      </c>
      <c r="I8219" s="113" t="str">
        <f>'25'!B15</f>
        <v>UNIDADE DA SAUDE DA FAMILIA DE BREJINHOS</v>
      </c>
    </row>
    <row r="8220" spans="2:9" ht="12.75">
      <c r="B8220" s="114" t="str">
        <f>INDEX(SUM!D:D,MATCH(SUM!$F$3,SUM!B:B,0),0)</f>
        <v>P085</v>
      </c>
      <c r="E8220" s="116">
        <v>2020</v>
      </c>
      <c r="F8220" s="112" t="s">
        <v>14383</v>
      </c>
      <c r="G8220" s="117" t="s">
        <v>15643</v>
      </c>
      <c r="H8220" s="114" t="s">
        <v>16898</v>
      </c>
      <c r="I8220" s="113" t="str">
        <f>'25'!B16</f>
        <v>UNIDADE DE SAUDE DA FAMILIA CAMPOS DO BORBA</v>
      </c>
    </row>
    <row r="8221" spans="2:9" ht="12.75">
      <c r="B8221" s="114" t="str">
        <f>INDEX(SUM!D:D,MATCH(SUM!$F$3,SUM!B:B,0),0)</f>
        <v>P085</v>
      </c>
      <c r="E8221" s="116">
        <v>2020</v>
      </c>
      <c r="F8221" s="112" t="s">
        <v>14384</v>
      </c>
      <c r="G8221" s="117" t="s">
        <v>15644</v>
      </c>
      <c r="H8221" s="114" t="s">
        <v>16898</v>
      </c>
      <c r="I8221" s="113" t="str">
        <f>'25'!B17</f>
        <v>UNIDADE DE SAUDE DA FAMILIA DE JENIPAPO</v>
      </c>
    </row>
    <row r="8222" spans="2:9" ht="12.75">
      <c r="B8222" s="114" t="str">
        <f>INDEX(SUM!D:D,MATCH(SUM!$F$3,SUM!B:B,0),0)</f>
        <v>P085</v>
      </c>
      <c r="E8222" s="116">
        <v>2020</v>
      </c>
      <c r="F8222" s="112" t="s">
        <v>14385</v>
      </c>
      <c r="G8222" s="117" t="s">
        <v>15645</v>
      </c>
      <c r="H8222" s="114" t="s">
        <v>16898</v>
      </c>
      <c r="I8222" s="113" t="str">
        <f>'25'!B18</f>
        <v xml:space="preserve">UNIDADE DA SAUDE DA FAMILIA DE LAGOA FUNDA </v>
      </c>
    </row>
    <row r="8223" spans="2:9" ht="12.75">
      <c r="B8223" s="114" t="str">
        <f>INDEX(SUM!D:D,MATCH(SUM!$F$3,SUM!B:B,0),0)</f>
        <v>P085</v>
      </c>
      <c r="E8223" s="116">
        <v>2020</v>
      </c>
      <c r="F8223" s="112" t="s">
        <v>14386</v>
      </c>
      <c r="G8223" s="117" t="s">
        <v>15646</v>
      </c>
      <c r="H8223" s="114" t="s">
        <v>16898</v>
      </c>
      <c r="I8223" s="113" t="str">
        <f>'25'!B19</f>
        <v>UNIDADE DE SAUDE DA FAMILIA DA MELANCIA</v>
      </c>
    </row>
    <row r="8224" spans="2:9" ht="12.75">
      <c r="B8224" s="114" t="str">
        <f>INDEX(SUM!D:D,MATCH(SUM!$F$3,SUM!B:B,0),0)</f>
        <v>P085</v>
      </c>
      <c r="E8224" s="116">
        <v>2020</v>
      </c>
      <c r="F8224" s="112" t="s">
        <v>14387</v>
      </c>
      <c r="G8224" s="117" t="s">
        <v>15647</v>
      </c>
      <c r="H8224" s="114" t="s">
        <v>16898</v>
      </c>
      <c r="I8224" s="113" t="str">
        <f>'25'!B20</f>
        <v>UNIDADE DE SAUDE DA FAMILIA DE OLHO DAGUA CERCADO</v>
      </c>
    </row>
    <row r="8225" spans="2:9" ht="12.75">
      <c r="B8225" s="114" t="str">
        <f>INDEX(SUM!D:D,MATCH(SUM!$F$3,SUM!B:B,0),0)</f>
        <v>P085</v>
      </c>
      <c r="E8225" s="116">
        <v>2020</v>
      </c>
      <c r="F8225" s="112" t="s">
        <v>14388</v>
      </c>
      <c r="G8225" s="117" t="s">
        <v>15648</v>
      </c>
      <c r="H8225" s="114" t="s">
        <v>16898</v>
      </c>
      <c r="I8225" s="113" t="str">
        <f>'25'!B21</f>
        <v>UNIDADE DE SAUDE DA FAMILIA DO ROQUE</v>
      </c>
    </row>
    <row r="8226" spans="2:9" ht="12.75">
      <c r="B8226" s="114" t="str">
        <f>INDEX(SUM!D:D,MATCH(SUM!$F$3,SUM!B:B,0),0)</f>
        <v>P085</v>
      </c>
      <c r="E8226" s="116">
        <v>2020</v>
      </c>
      <c r="F8226" s="112" t="s">
        <v>14389</v>
      </c>
      <c r="G8226" s="117" t="s">
        <v>15649</v>
      </c>
      <c r="H8226" s="114" t="s">
        <v>16898</v>
      </c>
      <c r="I8226" s="113" t="str">
        <f>'25'!B22</f>
        <v>SECRETARIA MUNICIPAL DE SAUDE DE JOÃO ALFREDO</v>
      </c>
    </row>
    <row r="8227" spans="2:9" ht="12.75">
      <c r="B8227" s="114" t="str">
        <f>INDEX(SUM!D:D,MATCH(SUM!$F$3,SUM!B:B,0),0)</f>
        <v>P085</v>
      </c>
      <c r="E8227" s="116">
        <v>2020</v>
      </c>
      <c r="F8227" s="112" t="s">
        <v>14390</v>
      </c>
      <c r="G8227" s="117" t="s">
        <v>15650</v>
      </c>
      <c r="H8227" s="114" t="s">
        <v>16898</v>
      </c>
      <c r="I8227" s="113">
        <f>'25'!B23</f>
        <v>0</v>
      </c>
    </row>
    <row r="8228" spans="2:9" ht="12.75">
      <c r="B8228" s="114" t="str">
        <f>INDEX(SUM!D:D,MATCH(SUM!$F$3,SUM!B:B,0),0)</f>
        <v>P085</v>
      </c>
      <c r="E8228" s="116">
        <v>2020</v>
      </c>
      <c r="F8228" s="112" t="s">
        <v>14391</v>
      </c>
      <c r="G8228" s="117" t="s">
        <v>15651</v>
      </c>
      <c r="H8228" s="114" t="s">
        <v>16898</v>
      </c>
      <c r="I8228" s="113">
        <f>'25'!B24</f>
        <v>0</v>
      </c>
    </row>
    <row r="8229" spans="2:9" ht="12.75">
      <c r="B8229" s="114" t="str">
        <f>INDEX(SUM!D:D,MATCH(SUM!$F$3,SUM!B:B,0),0)</f>
        <v>P085</v>
      </c>
      <c r="E8229" s="116">
        <v>2020</v>
      </c>
      <c r="F8229" s="112" t="s">
        <v>14392</v>
      </c>
      <c r="G8229" s="117" t="s">
        <v>15652</v>
      </c>
      <c r="H8229" s="114" t="s">
        <v>16898</v>
      </c>
      <c r="I8229" s="113">
        <f>'25'!B25</f>
        <v>0</v>
      </c>
    </row>
    <row r="8230" spans="2:9" ht="12.75">
      <c r="B8230" s="114" t="str">
        <f>INDEX(SUM!D:D,MATCH(SUM!$F$3,SUM!B:B,0),0)</f>
        <v>P085</v>
      </c>
      <c r="E8230" s="116">
        <v>2020</v>
      </c>
      <c r="F8230" s="112" t="s">
        <v>14393</v>
      </c>
      <c r="G8230" s="117" t="s">
        <v>15653</v>
      </c>
      <c r="H8230" s="114" t="s">
        <v>16898</v>
      </c>
      <c r="I8230" s="113">
        <f>'25'!B26</f>
        <v>0</v>
      </c>
    </row>
    <row r="8231" spans="2:9" ht="12.75">
      <c r="B8231" s="114" t="str">
        <f>INDEX(SUM!D:D,MATCH(SUM!$F$3,SUM!B:B,0),0)</f>
        <v>P085</v>
      </c>
      <c r="E8231" s="116">
        <v>2020</v>
      </c>
      <c r="F8231" s="112" t="s">
        <v>14394</v>
      </c>
      <c r="G8231" s="117" t="s">
        <v>15654</v>
      </c>
      <c r="H8231" s="114" t="s">
        <v>16898</v>
      </c>
      <c r="I8231" s="113">
        <f>'25'!B27</f>
        <v>0</v>
      </c>
    </row>
    <row r="8232" spans="2:9" ht="12.75">
      <c r="B8232" s="114" t="str">
        <f>INDEX(SUM!D:D,MATCH(SUM!$F$3,SUM!B:B,0),0)</f>
        <v>P085</v>
      </c>
      <c r="E8232" s="116">
        <v>2020</v>
      </c>
      <c r="F8232" s="112" t="s">
        <v>14395</v>
      </c>
      <c r="G8232" s="117" t="s">
        <v>15655</v>
      </c>
      <c r="H8232" s="114" t="s">
        <v>16898</v>
      </c>
      <c r="I8232" s="113">
        <f>'25'!B28</f>
        <v>0</v>
      </c>
    </row>
    <row r="8233" spans="2:9" ht="12.75">
      <c r="B8233" s="114" t="str">
        <f>INDEX(SUM!D:D,MATCH(SUM!$F$3,SUM!B:B,0),0)</f>
        <v>P085</v>
      </c>
      <c r="E8233" s="116">
        <v>2020</v>
      </c>
      <c r="F8233" s="112" t="s">
        <v>14396</v>
      </c>
      <c r="G8233" s="117" t="s">
        <v>15656</v>
      </c>
      <c r="H8233" s="114" t="s">
        <v>16898</v>
      </c>
      <c r="I8233" s="113">
        <f>'25'!B29</f>
        <v>0</v>
      </c>
    </row>
    <row r="8234" spans="2:9" ht="12.75">
      <c r="B8234" s="114" t="str">
        <f>INDEX(SUM!D:D,MATCH(SUM!$F$3,SUM!B:B,0),0)</f>
        <v>P085</v>
      </c>
      <c r="E8234" s="116">
        <v>2020</v>
      </c>
      <c r="F8234" s="112" t="s">
        <v>14397</v>
      </c>
      <c r="G8234" s="117" t="s">
        <v>15657</v>
      </c>
      <c r="H8234" s="114" t="s">
        <v>16898</v>
      </c>
      <c r="I8234" s="113">
        <f>'25'!B30</f>
        <v>0</v>
      </c>
    </row>
    <row r="8235" spans="2:9" ht="12.75">
      <c r="B8235" s="114" t="str">
        <f>INDEX(SUM!D:D,MATCH(SUM!$F$3,SUM!B:B,0),0)</f>
        <v>P085</v>
      </c>
      <c r="E8235" s="116">
        <v>2020</v>
      </c>
      <c r="F8235" s="112" t="s">
        <v>14398</v>
      </c>
      <c r="G8235" s="117" t="s">
        <v>15658</v>
      </c>
      <c r="H8235" s="114" t="s">
        <v>16898</v>
      </c>
      <c r="I8235" s="113">
        <f>'25'!B31</f>
        <v>0</v>
      </c>
    </row>
    <row r="8236" spans="2:9" ht="12.75">
      <c r="B8236" s="114" t="str">
        <f>INDEX(SUM!D:D,MATCH(SUM!$F$3,SUM!B:B,0),0)</f>
        <v>P085</v>
      </c>
      <c r="E8236" s="116">
        <v>2020</v>
      </c>
      <c r="F8236" s="112" t="s">
        <v>14399</v>
      </c>
      <c r="G8236" s="117" t="s">
        <v>15659</v>
      </c>
      <c r="H8236" s="114" t="s">
        <v>16898</v>
      </c>
      <c r="I8236" s="113">
        <f>'25'!B32</f>
        <v>0</v>
      </c>
    </row>
    <row r="8237" spans="2:9" ht="12.75">
      <c r="B8237" s="114" t="str">
        <f>INDEX(SUM!D:D,MATCH(SUM!$F$3,SUM!B:B,0),0)</f>
        <v>P085</v>
      </c>
      <c r="E8237" s="116">
        <v>2020</v>
      </c>
      <c r="F8237" s="112" t="s">
        <v>14400</v>
      </c>
      <c r="G8237" s="117" t="s">
        <v>15660</v>
      </c>
      <c r="H8237" s="114" t="s">
        <v>16898</v>
      </c>
      <c r="I8237" s="113">
        <f>'25'!B33</f>
        <v>0</v>
      </c>
    </row>
    <row r="8238" spans="2:9" ht="12.75">
      <c r="B8238" s="114" t="str">
        <f>INDEX(SUM!D:D,MATCH(SUM!$F$3,SUM!B:B,0),0)</f>
        <v>P085</v>
      </c>
      <c r="E8238" s="116">
        <v>2020</v>
      </c>
      <c r="F8238" s="112" t="s">
        <v>14401</v>
      </c>
      <c r="G8238" s="117" t="s">
        <v>15661</v>
      </c>
      <c r="H8238" s="114" t="s">
        <v>16898</v>
      </c>
      <c r="I8238" s="113">
        <f>'25'!B34</f>
        <v>0</v>
      </c>
    </row>
    <row r="8239" spans="2:9" ht="12.75">
      <c r="B8239" s="114" t="str">
        <f>INDEX(SUM!D:D,MATCH(SUM!$F$3,SUM!B:B,0),0)</f>
        <v>P085</v>
      </c>
      <c r="E8239" s="116">
        <v>2020</v>
      </c>
      <c r="F8239" s="112" t="s">
        <v>14402</v>
      </c>
      <c r="G8239" s="117" t="s">
        <v>15662</v>
      </c>
      <c r="H8239" s="114" t="s">
        <v>16898</v>
      </c>
      <c r="I8239" s="113">
        <f>'25'!B35</f>
        <v>0</v>
      </c>
    </row>
    <row r="8240" spans="2:9" ht="12.75">
      <c r="B8240" s="114" t="str">
        <f>INDEX(SUM!D:D,MATCH(SUM!$F$3,SUM!B:B,0),0)</f>
        <v>P085</v>
      </c>
      <c r="E8240" s="116">
        <v>2020</v>
      </c>
      <c r="F8240" s="112" t="s">
        <v>14403</v>
      </c>
      <c r="G8240" s="117" t="s">
        <v>15663</v>
      </c>
      <c r="H8240" s="114" t="s">
        <v>16898</v>
      </c>
      <c r="I8240" s="113">
        <f>'25'!B36</f>
        <v>0</v>
      </c>
    </row>
    <row r="8241" spans="2:9" ht="12.75">
      <c r="B8241" s="114" t="str">
        <f>INDEX(SUM!D:D,MATCH(SUM!$F$3,SUM!B:B,0),0)</f>
        <v>P085</v>
      </c>
      <c r="E8241" s="116">
        <v>2020</v>
      </c>
      <c r="F8241" s="112" t="s">
        <v>14404</v>
      </c>
      <c r="G8241" s="117" t="s">
        <v>15664</v>
      </c>
      <c r="H8241" s="114" t="s">
        <v>16898</v>
      </c>
      <c r="I8241" s="113">
        <f>'25'!B37</f>
        <v>0</v>
      </c>
    </row>
    <row r="8242" spans="2:9" ht="12.75">
      <c r="B8242" s="114" t="str">
        <f>INDEX(SUM!D:D,MATCH(SUM!$F$3,SUM!B:B,0),0)</f>
        <v>P085</v>
      </c>
      <c r="E8242" s="116">
        <v>2020</v>
      </c>
      <c r="F8242" s="112" t="s">
        <v>14405</v>
      </c>
      <c r="G8242" s="117" t="s">
        <v>15665</v>
      </c>
      <c r="H8242" s="114" t="s">
        <v>16898</v>
      </c>
      <c r="I8242" s="113">
        <f>'25'!B38</f>
        <v>0</v>
      </c>
    </row>
    <row r="8243" spans="2:9" ht="12.75">
      <c r="B8243" s="114" t="str">
        <f>INDEX(SUM!D:D,MATCH(SUM!$F$3,SUM!B:B,0),0)</f>
        <v>P085</v>
      </c>
      <c r="E8243" s="116">
        <v>2020</v>
      </c>
      <c r="F8243" s="112" t="s">
        <v>14406</v>
      </c>
      <c r="G8243" s="117" t="s">
        <v>15666</v>
      </c>
      <c r="H8243" s="114" t="s">
        <v>16898</v>
      </c>
      <c r="I8243" s="113">
        <f>'25'!B39</f>
        <v>0</v>
      </c>
    </row>
    <row r="8244" spans="2:9" ht="12.75">
      <c r="B8244" s="114" t="str">
        <f>INDEX(SUM!D:D,MATCH(SUM!$F$3,SUM!B:B,0),0)</f>
        <v>P085</v>
      </c>
      <c r="E8244" s="116">
        <v>2020</v>
      </c>
      <c r="F8244" s="112" t="s">
        <v>14407</v>
      </c>
      <c r="G8244" s="117" t="s">
        <v>15667</v>
      </c>
      <c r="H8244" s="114" t="s">
        <v>16898</v>
      </c>
      <c r="I8244" s="113">
        <f>'25'!B40</f>
        <v>0</v>
      </c>
    </row>
    <row r="8245" spans="2:9" ht="12.75">
      <c r="B8245" s="114" t="str">
        <f>INDEX(SUM!D:D,MATCH(SUM!$F$3,SUM!B:B,0),0)</f>
        <v>P085</v>
      </c>
      <c r="E8245" s="116">
        <v>2020</v>
      </c>
      <c r="F8245" s="112" t="s">
        <v>14408</v>
      </c>
      <c r="G8245" s="117" t="s">
        <v>15668</v>
      </c>
      <c r="H8245" s="114" t="s">
        <v>16898</v>
      </c>
      <c r="I8245" s="113">
        <f>'25'!B41</f>
        <v>0</v>
      </c>
    </row>
    <row r="8246" spans="2:9" ht="12.75">
      <c r="B8246" s="114" t="str">
        <f>INDEX(SUM!D:D,MATCH(SUM!$F$3,SUM!B:B,0),0)</f>
        <v>P085</v>
      </c>
      <c r="E8246" s="116">
        <v>2020</v>
      </c>
      <c r="F8246" s="112" t="s">
        <v>14409</v>
      </c>
      <c r="G8246" s="117" t="s">
        <v>15669</v>
      </c>
      <c r="H8246" s="114" t="s">
        <v>16898</v>
      </c>
      <c r="I8246" s="113">
        <f>'25'!B42</f>
        <v>0</v>
      </c>
    </row>
    <row r="8247" spans="2:9" ht="12.75">
      <c r="B8247" s="114" t="str">
        <f>INDEX(SUM!D:D,MATCH(SUM!$F$3,SUM!B:B,0),0)</f>
        <v>P085</v>
      </c>
      <c r="E8247" s="116">
        <v>2020</v>
      </c>
      <c r="F8247" s="112" t="s">
        <v>14410</v>
      </c>
      <c r="G8247" s="117" t="s">
        <v>15670</v>
      </c>
      <c r="H8247" s="114" t="s">
        <v>16898</v>
      </c>
      <c r="I8247" s="113">
        <f>'25'!B43</f>
        <v>0</v>
      </c>
    </row>
    <row r="8248" spans="2:9" ht="12.75">
      <c r="B8248" s="114" t="str">
        <f>INDEX(SUM!D:D,MATCH(SUM!$F$3,SUM!B:B,0),0)</f>
        <v>P085</v>
      </c>
      <c r="E8248" s="116">
        <v>2020</v>
      </c>
      <c r="F8248" s="112" t="s">
        <v>14411</v>
      </c>
      <c r="G8248" s="117" t="s">
        <v>15671</v>
      </c>
      <c r="H8248" s="114" t="s">
        <v>16898</v>
      </c>
      <c r="I8248" s="113">
        <f>'25'!B44</f>
        <v>0</v>
      </c>
    </row>
    <row r="8249" spans="2:9" ht="12.75">
      <c r="B8249" s="114" t="str">
        <f>INDEX(SUM!D:D,MATCH(SUM!$F$3,SUM!B:B,0),0)</f>
        <v>P085</v>
      </c>
      <c r="E8249" s="116">
        <v>2020</v>
      </c>
      <c r="F8249" s="112" t="s">
        <v>14412</v>
      </c>
      <c r="G8249" s="117" t="s">
        <v>15672</v>
      </c>
      <c r="H8249" s="114" t="s">
        <v>16898</v>
      </c>
      <c r="I8249" s="113">
        <f>'25'!B45</f>
        <v>0</v>
      </c>
    </row>
    <row r="8250" spans="2:9" ht="12.75">
      <c r="B8250" s="114" t="str">
        <f>INDEX(SUM!D:D,MATCH(SUM!$F$3,SUM!B:B,0),0)</f>
        <v>P085</v>
      </c>
      <c r="E8250" s="116">
        <v>2020</v>
      </c>
      <c r="F8250" s="112" t="s">
        <v>14413</v>
      </c>
      <c r="G8250" s="117" t="s">
        <v>15673</v>
      </c>
      <c r="H8250" s="114" t="s">
        <v>16898</v>
      </c>
      <c r="I8250" s="113">
        <f>'25'!B46</f>
        <v>0</v>
      </c>
    </row>
    <row r="8251" spans="2:9" ht="12.75">
      <c r="B8251" s="114" t="str">
        <f>INDEX(SUM!D:D,MATCH(SUM!$F$3,SUM!B:B,0),0)</f>
        <v>P085</v>
      </c>
      <c r="E8251" s="116">
        <v>2020</v>
      </c>
      <c r="F8251" s="112" t="s">
        <v>14414</v>
      </c>
      <c r="G8251" s="117" t="s">
        <v>15674</v>
      </c>
      <c r="H8251" s="114" t="s">
        <v>16898</v>
      </c>
      <c r="I8251" s="113">
        <f>'25'!B47</f>
        <v>0</v>
      </c>
    </row>
    <row r="8252" spans="2:9" ht="12.75">
      <c r="B8252" s="114" t="str">
        <f>INDEX(SUM!D:D,MATCH(SUM!$F$3,SUM!B:B,0),0)</f>
        <v>P085</v>
      </c>
      <c r="E8252" s="116">
        <v>2020</v>
      </c>
      <c r="F8252" s="112" t="s">
        <v>14415</v>
      </c>
      <c r="G8252" s="117" t="s">
        <v>15675</v>
      </c>
      <c r="H8252" s="114" t="s">
        <v>16898</v>
      </c>
      <c r="I8252" s="113">
        <f>'25'!B48</f>
        <v>0</v>
      </c>
    </row>
    <row r="8253" spans="2:9" ht="12.75">
      <c r="B8253" s="114" t="str">
        <f>INDEX(SUM!D:D,MATCH(SUM!$F$3,SUM!B:B,0),0)</f>
        <v>P085</v>
      </c>
      <c r="E8253" s="116">
        <v>2020</v>
      </c>
      <c r="F8253" s="112" t="s">
        <v>14416</v>
      </c>
      <c r="G8253" s="117" t="s">
        <v>15676</v>
      </c>
      <c r="H8253" s="114" t="s">
        <v>16898</v>
      </c>
      <c r="I8253" s="113">
        <f>'25'!B49</f>
        <v>0</v>
      </c>
    </row>
    <row r="8254" spans="2:9" ht="12.75">
      <c r="B8254" s="114" t="str">
        <f>INDEX(SUM!D:D,MATCH(SUM!$F$3,SUM!B:B,0),0)</f>
        <v>P085</v>
      </c>
      <c r="E8254" s="116">
        <v>2020</v>
      </c>
      <c r="F8254" s="112" t="s">
        <v>14417</v>
      </c>
      <c r="G8254" s="117" t="s">
        <v>15677</v>
      </c>
      <c r="H8254" s="114" t="s">
        <v>16898</v>
      </c>
      <c r="I8254" s="113">
        <f>'25'!B50</f>
        <v>0</v>
      </c>
    </row>
    <row r="8255" spans="2:9" ht="12.75">
      <c r="B8255" s="114" t="str">
        <f>INDEX(SUM!D:D,MATCH(SUM!$F$3,SUM!B:B,0),0)</f>
        <v>P085</v>
      </c>
      <c r="E8255" s="116">
        <v>2020</v>
      </c>
      <c r="F8255" s="112" t="s">
        <v>14418</v>
      </c>
      <c r="G8255" s="117" t="s">
        <v>15678</v>
      </c>
      <c r="H8255" s="114" t="s">
        <v>16898</v>
      </c>
      <c r="I8255" s="113">
        <f>'25'!B51</f>
        <v>0</v>
      </c>
    </row>
    <row r="8256" spans="2:9" ht="12.75">
      <c r="B8256" s="114" t="str">
        <f>INDEX(SUM!D:D,MATCH(SUM!$F$3,SUM!B:B,0),0)</f>
        <v>P085</v>
      </c>
      <c r="E8256" s="116">
        <v>2020</v>
      </c>
      <c r="F8256" s="112" t="s">
        <v>14419</v>
      </c>
      <c r="G8256" s="117" t="s">
        <v>15679</v>
      </c>
      <c r="H8256" s="114" t="s">
        <v>16898</v>
      </c>
      <c r="I8256" s="113">
        <f>'25'!B52</f>
        <v>0</v>
      </c>
    </row>
    <row r="8257" spans="2:9" ht="12.75">
      <c r="B8257" s="114" t="str">
        <f>INDEX(SUM!D:D,MATCH(SUM!$F$3,SUM!B:B,0),0)</f>
        <v>P085</v>
      </c>
      <c r="E8257" s="116">
        <v>2020</v>
      </c>
      <c r="F8257" s="112" t="s">
        <v>14420</v>
      </c>
      <c r="G8257" s="117" t="s">
        <v>15680</v>
      </c>
      <c r="H8257" s="114" t="s">
        <v>16898</v>
      </c>
      <c r="I8257" s="113">
        <f>'25'!B53</f>
        <v>0</v>
      </c>
    </row>
    <row r="8258" spans="2:9" ht="12.75">
      <c r="B8258" s="114" t="str">
        <f>INDEX(SUM!D:D,MATCH(SUM!$F$3,SUM!B:B,0),0)</f>
        <v>P085</v>
      </c>
      <c r="E8258" s="116">
        <v>2020</v>
      </c>
      <c r="F8258" s="112" t="s">
        <v>14421</v>
      </c>
      <c r="G8258" s="117" t="s">
        <v>15681</v>
      </c>
      <c r="H8258" s="114" t="s">
        <v>16898</v>
      </c>
      <c r="I8258" s="113">
        <f>'25'!B54</f>
        <v>0</v>
      </c>
    </row>
    <row r="8259" spans="2:9" ht="12.75">
      <c r="B8259" s="114" t="str">
        <f>INDEX(SUM!D:D,MATCH(SUM!$F$3,SUM!B:B,0),0)</f>
        <v>P085</v>
      </c>
      <c r="E8259" s="116">
        <v>2020</v>
      </c>
      <c r="F8259" s="112" t="s">
        <v>14422</v>
      </c>
      <c r="G8259" s="117" t="s">
        <v>15682</v>
      </c>
      <c r="H8259" s="114" t="s">
        <v>16898</v>
      </c>
      <c r="I8259" s="113">
        <f>'25'!B55</f>
        <v>0</v>
      </c>
    </row>
    <row r="8260" spans="2:9" ht="12.75">
      <c r="B8260" s="114" t="str">
        <f>INDEX(SUM!D:D,MATCH(SUM!$F$3,SUM!B:B,0),0)</f>
        <v>P085</v>
      </c>
      <c r="E8260" s="116">
        <v>2020</v>
      </c>
      <c r="F8260" s="112" t="s">
        <v>14423</v>
      </c>
      <c r="G8260" s="117" t="s">
        <v>15683</v>
      </c>
      <c r="H8260" s="114" t="s">
        <v>16898</v>
      </c>
      <c r="I8260" s="113">
        <f>'25'!B56</f>
        <v>0</v>
      </c>
    </row>
    <row r="8261" spans="2:9" ht="12.75">
      <c r="B8261" s="114" t="str">
        <f>INDEX(SUM!D:D,MATCH(SUM!$F$3,SUM!B:B,0),0)</f>
        <v>P085</v>
      </c>
      <c r="E8261" s="116">
        <v>2020</v>
      </c>
      <c r="F8261" s="112" t="s">
        <v>14424</v>
      </c>
      <c r="G8261" s="117" t="s">
        <v>15684</v>
      </c>
      <c r="H8261" s="114" t="s">
        <v>16898</v>
      </c>
      <c r="I8261" s="113">
        <f>'25'!B57</f>
        <v>0</v>
      </c>
    </row>
    <row r="8262" spans="2:9" ht="12.75">
      <c r="B8262" s="114" t="str">
        <f>INDEX(SUM!D:D,MATCH(SUM!$F$3,SUM!B:B,0),0)</f>
        <v>P085</v>
      </c>
      <c r="E8262" s="116">
        <v>2020</v>
      </c>
      <c r="F8262" s="112" t="s">
        <v>14425</v>
      </c>
      <c r="G8262" s="117" t="s">
        <v>15685</v>
      </c>
      <c r="H8262" s="114" t="s">
        <v>16898</v>
      </c>
      <c r="I8262" s="113">
        <f>'25'!B58</f>
        <v>0</v>
      </c>
    </row>
    <row r="8263" spans="2:9" ht="12.75">
      <c r="B8263" s="114" t="str">
        <f>INDEX(SUM!D:D,MATCH(SUM!$F$3,SUM!B:B,0),0)</f>
        <v>P085</v>
      </c>
      <c r="E8263" s="116">
        <v>2020</v>
      </c>
      <c r="F8263" s="112" t="s">
        <v>14426</v>
      </c>
      <c r="G8263" s="117" t="s">
        <v>15686</v>
      </c>
      <c r="H8263" s="114" t="s">
        <v>16898</v>
      </c>
      <c r="I8263" s="113">
        <f>'25'!B59</f>
        <v>0</v>
      </c>
    </row>
    <row r="8264" spans="2:9" ht="12.75">
      <c r="B8264" s="114" t="str">
        <f>INDEX(SUM!D:D,MATCH(SUM!$F$3,SUM!B:B,0),0)</f>
        <v>P085</v>
      </c>
      <c r="E8264" s="116">
        <v>2020</v>
      </c>
      <c r="F8264" s="112" t="s">
        <v>14427</v>
      </c>
      <c r="G8264" s="117" t="s">
        <v>15687</v>
      </c>
      <c r="H8264" s="114" t="s">
        <v>16898</v>
      </c>
      <c r="I8264" s="113">
        <f>'25'!B60</f>
        <v>0</v>
      </c>
    </row>
    <row r="8265" spans="2:9" ht="12.75">
      <c r="B8265" s="114" t="str">
        <f>INDEX(SUM!D:D,MATCH(SUM!$F$3,SUM!B:B,0),0)</f>
        <v>P085</v>
      </c>
      <c r="E8265" s="116">
        <v>2020</v>
      </c>
      <c r="F8265" s="112" t="s">
        <v>14428</v>
      </c>
      <c r="G8265" s="117" t="s">
        <v>15688</v>
      </c>
      <c r="H8265" s="114" t="s">
        <v>16898</v>
      </c>
      <c r="I8265" s="113">
        <f>'25'!B61</f>
        <v>0</v>
      </c>
    </row>
    <row r="8266" spans="2:9" ht="12.75">
      <c r="B8266" s="114" t="str">
        <f>INDEX(SUM!D:D,MATCH(SUM!$F$3,SUM!B:B,0),0)</f>
        <v>P085</v>
      </c>
      <c r="E8266" s="116">
        <v>2020</v>
      </c>
      <c r="F8266" s="112" t="s">
        <v>14429</v>
      </c>
      <c r="G8266" s="117" t="s">
        <v>15689</v>
      </c>
      <c r="H8266" s="114" t="s">
        <v>16898</v>
      </c>
      <c r="I8266" s="113">
        <f>'25'!B62</f>
        <v>0</v>
      </c>
    </row>
    <row r="8267" spans="2:9" ht="12.75">
      <c r="B8267" s="114" t="str">
        <f>INDEX(SUM!D:D,MATCH(SUM!$F$3,SUM!B:B,0),0)</f>
        <v>P085</v>
      </c>
      <c r="E8267" s="116">
        <v>2020</v>
      </c>
      <c r="F8267" s="112" t="s">
        <v>14430</v>
      </c>
      <c r="G8267" s="117" t="s">
        <v>15690</v>
      </c>
      <c r="H8267" s="114" t="s">
        <v>16898</v>
      </c>
      <c r="I8267" s="113">
        <f>'25'!B63</f>
        <v>0</v>
      </c>
    </row>
    <row r="8268" spans="2:9" ht="12.75">
      <c r="B8268" s="114" t="str">
        <f>INDEX(SUM!D:D,MATCH(SUM!$F$3,SUM!B:B,0),0)</f>
        <v>P085</v>
      </c>
      <c r="E8268" s="116">
        <v>2020</v>
      </c>
      <c r="F8268" s="112" t="s">
        <v>14431</v>
      </c>
      <c r="G8268" s="117" t="s">
        <v>15691</v>
      </c>
      <c r="H8268" s="114" t="s">
        <v>16898</v>
      </c>
      <c r="I8268" s="113">
        <f>'25'!B64</f>
        <v>0</v>
      </c>
    </row>
    <row r="8269" spans="2:9" ht="12.75">
      <c r="B8269" s="114" t="str">
        <f>INDEX(SUM!D:D,MATCH(SUM!$F$3,SUM!B:B,0),0)</f>
        <v>P085</v>
      </c>
      <c r="E8269" s="116">
        <v>2020</v>
      </c>
      <c r="F8269" s="112" t="s">
        <v>14432</v>
      </c>
      <c r="G8269" s="117" t="s">
        <v>15692</v>
      </c>
      <c r="H8269" s="114" t="s">
        <v>16898</v>
      </c>
      <c r="I8269" s="113">
        <f>'25'!B65</f>
        <v>0</v>
      </c>
    </row>
    <row r="8270" spans="2:9" ht="12.75">
      <c r="B8270" s="114" t="str">
        <f>INDEX(SUM!D:D,MATCH(SUM!$F$3,SUM!B:B,0),0)</f>
        <v>P085</v>
      </c>
      <c r="E8270" s="116">
        <v>2020</v>
      </c>
      <c r="F8270" s="112" t="s">
        <v>14433</v>
      </c>
      <c r="G8270" s="117" t="s">
        <v>15693</v>
      </c>
      <c r="H8270" s="114" t="s">
        <v>16898</v>
      </c>
      <c r="I8270" s="113">
        <f>'25'!B66</f>
        <v>0</v>
      </c>
    </row>
    <row r="8271" spans="2:9" ht="12.75">
      <c r="B8271" s="114" t="str">
        <f>INDEX(SUM!D:D,MATCH(SUM!$F$3,SUM!B:B,0),0)</f>
        <v>P085</v>
      </c>
      <c r="E8271" s="116">
        <v>2020</v>
      </c>
      <c r="F8271" s="112" t="s">
        <v>14434</v>
      </c>
      <c r="G8271" s="117" t="s">
        <v>15694</v>
      </c>
      <c r="H8271" s="114" t="s">
        <v>16898</v>
      </c>
      <c r="I8271" s="113">
        <f>'25'!B67</f>
        <v>0</v>
      </c>
    </row>
    <row r="8272" spans="2:9" ht="12.75">
      <c r="B8272" s="114" t="str">
        <f>INDEX(SUM!D:D,MATCH(SUM!$F$3,SUM!B:B,0),0)</f>
        <v>P085</v>
      </c>
      <c r="E8272" s="116">
        <v>2020</v>
      </c>
      <c r="F8272" s="112" t="s">
        <v>14435</v>
      </c>
      <c r="G8272" s="117" t="s">
        <v>15695</v>
      </c>
      <c r="H8272" s="114" t="s">
        <v>16898</v>
      </c>
      <c r="I8272" s="113">
        <f>'25'!B68</f>
        <v>0</v>
      </c>
    </row>
    <row r="8273" spans="2:9" ht="12.75">
      <c r="B8273" s="114" t="str">
        <f>INDEX(SUM!D:D,MATCH(SUM!$F$3,SUM!B:B,0),0)</f>
        <v>P085</v>
      </c>
      <c r="E8273" s="116">
        <v>2020</v>
      </c>
      <c r="F8273" s="112" t="s">
        <v>14436</v>
      </c>
      <c r="G8273" s="117" t="s">
        <v>15696</v>
      </c>
      <c r="H8273" s="114" t="s">
        <v>16898</v>
      </c>
      <c r="I8273" s="113">
        <f>'25'!B69</f>
        <v>0</v>
      </c>
    </row>
    <row r="8274" spans="2:9" ht="12.75">
      <c r="B8274" s="114" t="str">
        <f>INDEX(SUM!D:D,MATCH(SUM!$F$3,SUM!B:B,0),0)</f>
        <v>P085</v>
      </c>
      <c r="E8274" s="116">
        <v>2020</v>
      </c>
      <c r="F8274" s="112" t="s">
        <v>14437</v>
      </c>
      <c r="G8274" s="117" t="s">
        <v>15697</v>
      </c>
      <c r="H8274" s="114" t="s">
        <v>16898</v>
      </c>
      <c r="I8274" s="113">
        <f>'25'!B70</f>
        <v>0</v>
      </c>
    </row>
    <row r="8275" spans="2:9" ht="12.75">
      <c r="B8275" s="114" t="str">
        <f>INDEX(SUM!D:D,MATCH(SUM!$F$3,SUM!B:B,0),0)</f>
        <v>P085</v>
      </c>
      <c r="E8275" s="116">
        <v>2020</v>
      </c>
      <c r="F8275" s="112" t="s">
        <v>14438</v>
      </c>
      <c r="G8275" s="117" t="s">
        <v>15698</v>
      </c>
      <c r="H8275" s="114" t="s">
        <v>16898</v>
      </c>
      <c r="I8275" s="113">
        <f>'25'!B71</f>
        <v>0</v>
      </c>
    </row>
    <row r="8276" spans="2:9" ht="12.75">
      <c r="B8276" s="114" t="str">
        <f>INDEX(SUM!D:D,MATCH(SUM!$F$3,SUM!B:B,0),0)</f>
        <v>P085</v>
      </c>
      <c r="E8276" s="116">
        <v>2020</v>
      </c>
      <c r="F8276" s="112" t="s">
        <v>14439</v>
      </c>
      <c r="G8276" s="117" t="s">
        <v>15699</v>
      </c>
      <c r="H8276" s="114" t="s">
        <v>16898</v>
      </c>
      <c r="I8276" s="113">
        <f>'25'!B72</f>
        <v>0</v>
      </c>
    </row>
    <row r="8277" spans="2:9" ht="12.75">
      <c r="B8277" s="114" t="str">
        <f>INDEX(SUM!D:D,MATCH(SUM!$F$3,SUM!B:B,0),0)</f>
        <v>P085</v>
      </c>
      <c r="E8277" s="116">
        <v>2020</v>
      </c>
      <c r="F8277" s="112" t="s">
        <v>14440</v>
      </c>
      <c r="G8277" s="117" t="s">
        <v>15700</v>
      </c>
      <c r="H8277" s="114" t="s">
        <v>16898</v>
      </c>
      <c r="I8277" s="113">
        <f>'25'!B73</f>
        <v>0</v>
      </c>
    </row>
    <row r="8278" spans="2:9" ht="12.75">
      <c r="B8278" s="114" t="str">
        <f>INDEX(SUM!D:D,MATCH(SUM!$F$3,SUM!B:B,0),0)</f>
        <v>P085</v>
      </c>
      <c r="E8278" s="116">
        <v>2020</v>
      </c>
      <c r="F8278" s="112" t="s">
        <v>14441</v>
      </c>
      <c r="G8278" s="117" t="s">
        <v>15701</v>
      </c>
      <c r="H8278" s="114" t="s">
        <v>16898</v>
      </c>
      <c r="I8278" s="113">
        <f>'25'!B74</f>
        <v>0</v>
      </c>
    </row>
    <row r="8279" spans="2:9" ht="12.75">
      <c r="B8279" s="114" t="str">
        <f>INDEX(SUM!D:D,MATCH(SUM!$F$3,SUM!B:B,0),0)</f>
        <v>P085</v>
      </c>
      <c r="E8279" s="116">
        <v>2020</v>
      </c>
      <c r="F8279" s="112" t="s">
        <v>14442</v>
      </c>
      <c r="G8279" s="117" t="s">
        <v>15702</v>
      </c>
      <c r="H8279" s="114" t="s">
        <v>16898</v>
      </c>
      <c r="I8279" s="113">
        <f>'25'!B75</f>
        <v>0</v>
      </c>
    </row>
    <row r="8280" spans="2:9" ht="12.75">
      <c r="B8280" s="114" t="str">
        <f>INDEX(SUM!D:D,MATCH(SUM!$F$3,SUM!B:B,0),0)</f>
        <v>P085</v>
      </c>
      <c r="E8280" s="116">
        <v>2020</v>
      </c>
      <c r="F8280" s="112" t="s">
        <v>14443</v>
      </c>
      <c r="G8280" s="117" t="s">
        <v>15703</v>
      </c>
      <c r="H8280" s="114" t="s">
        <v>16898</v>
      </c>
      <c r="I8280" s="113">
        <f>'25'!B76</f>
        <v>0</v>
      </c>
    </row>
    <row r="8281" spans="2:9" ht="12.75">
      <c r="B8281" s="114" t="str">
        <f>INDEX(SUM!D:D,MATCH(SUM!$F$3,SUM!B:B,0),0)</f>
        <v>P085</v>
      </c>
      <c r="E8281" s="116">
        <v>2020</v>
      </c>
      <c r="F8281" s="112" t="s">
        <v>14444</v>
      </c>
      <c r="G8281" s="117" t="s">
        <v>15704</v>
      </c>
      <c r="H8281" s="114" t="s">
        <v>16898</v>
      </c>
      <c r="I8281" s="113">
        <f>'25'!B77</f>
        <v>0</v>
      </c>
    </row>
    <row r="8282" spans="2:9" ht="12.75">
      <c r="B8282" s="114" t="str">
        <f>INDEX(SUM!D:D,MATCH(SUM!$F$3,SUM!B:B,0),0)</f>
        <v>P085</v>
      </c>
      <c r="E8282" s="116">
        <v>2020</v>
      </c>
      <c r="F8282" s="112" t="s">
        <v>14445</v>
      </c>
      <c r="G8282" s="117" t="s">
        <v>15705</v>
      </c>
      <c r="H8282" s="114" t="s">
        <v>16898</v>
      </c>
      <c r="I8282" s="113">
        <f>'25'!B78</f>
        <v>0</v>
      </c>
    </row>
    <row r="8283" spans="2:9" ht="12.75">
      <c r="B8283" s="114" t="str">
        <f>INDEX(SUM!D:D,MATCH(SUM!$F$3,SUM!B:B,0),0)</f>
        <v>P085</v>
      </c>
      <c r="E8283" s="116">
        <v>2020</v>
      </c>
      <c r="F8283" s="112" t="s">
        <v>14446</v>
      </c>
      <c r="G8283" s="117" t="s">
        <v>15706</v>
      </c>
      <c r="H8283" s="114" t="s">
        <v>16898</v>
      </c>
      <c r="I8283" s="113">
        <f>'25'!B79</f>
        <v>0</v>
      </c>
    </row>
    <row r="8284" spans="2:9" ht="12.75">
      <c r="B8284" s="114" t="str">
        <f>INDEX(SUM!D:D,MATCH(SUM!$F$3,SUM!B:B,0),0)</f>
        <v>P085</v>
      </c>
      <c r="E8284" s="116">
        <v>2020</v>
      </c>
      <c r="F8284" s="112" t="s">
        <v>14447</v>
      </c>
      <c r="G8284" s="117" t="s">
        <v>15707</v>
      </c>
      <c r="H8284" s="114" t="s">
        <v>16898</v>
      </c>
      <c r="I8284" s="113">
        <f>'25'!B80</f>
        <v>0</v>
      </c>
    </row>
    <row r="8285" spans="2:9" ht="12.75">
      <c r="B8285" s="114" t="str">
        <f>INDEX(SUM!D:D,MATCH(SUM!$F$3,SUM!B:B,0),0)</f>
        <v>P085</v>
      </c>
      <c r="E8285" s="116">
        <v>2020</v>
      </c>
      <c r="F8285" s="112" t="s">
        <v>14448</v>
      </c>
      <c r="G8285" s="117" t="s">
        <v>15708</v>
      </c>
      <c r="H8285" s="114" t="s">
        <v>16898</v>
      </c>
      <c r="I8285" s="113">
        <f>'25'!B81</f>
        <v>0</v>
      </c>
    </row>
    <row r="8286" spans="2:9" ht="12.75">
      <c r="B8286" s="114" t="str">
        <f>INDEX(SUM!D:D,MATCH(SUM!$F$3,SUM!B:B,0),0)</f>
        <v>P085</v>
      </c>
      <c r="E8286" s="116">
        <v>2020</v>
      </c>
      <c r="F8286" s="112" t="s">
        <v>14449</v>
      </c>
      <c r="G8286" s="117" t="s">
        <v>15709</v>
      </c>
      <c r="H8286" s="114" t="s">
        <v>16898</v>
      </c>
      <c r="I8286" s="113">
        <f>'25'!B82</f>
        <v>0</v>
      </c>
    </row>
    <row r="8287" spans="2:9" ht="12.75">
      <c r="B8287" s="114" t="str">
        <f>INDEX(SUM!D:D,MATCH(SUM!$F$3,SUM!B:B,0),0)</f>
        <v>P085</v>
      </c>
      <c r="E8287" s="116">
        <v>2020</v>
      </c>
      <c r="F8287" s="112" t="s">
        <v>14450</v>
      </c>
      <c r="G8287" s="117" t="s">
        <v>15710</v>
      </c>
      <c r="H8287" s="114" t="s">
        <v>16898</v>
      </c>
      <c r="I8287" s="113">
        <f>'25'!B83</f>
        <v>0</v>
      </c>
    </row>
    <row r="8288" spans="2:9" ht="12.75">
      <c r="B8288" s="114" t="str">
        <f>INDEX(SUM!D:D,MATCH(SUM!$F$3,SUM!B:B,0),0)</f>
        <v>P085</v>
      </c>
      <c r="E8288" s="116">
        <v>2020</v>
      </c>
      <c r="F8288" s="112" t="s">
        <v>14451</v>
      </c>
      <c r="G8288" s="117" t="s">
        <v>15711</v>
      </c>
      <c r="H8288" s="114" t="s">
        <v>16898</v>
      </c>
      <c r="I8288" s="113">
        <f>'25'!B84</f>
        <v>0</v>
      </c>
    </row>
    <row r="8289" spans="2:9" ht="12.75">
      <c r="B8289" s="114" t="str">
        <f>INDEX(SUM!D:D,MATCH(SUM!$F$3,SUM!B:B,0),0)</f>
        <v>P085</v>
      </c>
      <c r="E8289" s="116">
        <v>2020</v>
      </c>
      <c r="F8289" s="112" t="s">
        <v>14452</v>
      </c>
      <c r="G8289" s="117" t="s">
        <v>15712</v>
      </c>
      <c r="H8289" s="114" t="s">
        <v>16898</v>
      </c>
      <c r="I8289" s="113">
        <f>'25'!B85</f>
        <v>0</v>
      </c>
    </row>
    <row r="8290" spans="2:9" ht="12.75">
      <c r="B8290" s="114" t="str">
        <f>INDEX(SUM!D:D,MATCH(SUM!$F$3,SUM!B:B,0),0)</f>
        <v>P085</v>
      </c>
      <c r="E8290" s="116">
        <v>2020</v>
      </c>
      <c r="F8290" s="112" t="s">
        <v>14453</v>
      </c>
      <c r="G8290" s="117" t="s">
        <v>15713</v>
      </c>
      <c r="H8290" s="114" t="s">
        <v>16898</v>
      </c>
      <c r="I8290" s="113">
        <f>'25'!B86</f>
        <v>0</v>
      </c>
    </row>
    <row r="8291" spans="2:9" ht="12.75">
      <c r="B8291" s="114" t="str">
        <f>INDEX(SUM!D:D,MATCH(SUM!$F$3,SUM!B:B,0),0)</f>
        <v>P085</v>
      </c>
      <c r="E8291" s="116">
        <v>2020</v>
      </c>
      <c r="F8291" s="112" t="s">
        <v>14454</v>
      </c>
      <c r="G8291" s="117" t="s">
        <v>15714</v>
      </c>
      <c r="H8291" s="114" t="s">
        <v>16898</v>
      </c>
      <c r="I8291" s="113">
        <f>'25'!B87</f>
        <v>0</v>
      </c>
    </row>
    <row r="8292" spans="2:9" ht="12.75">
      <c r="B8292" s="114" t="str">
        <f>INDEX(SUM!D:D,MATCH(SUM!$F$3,SUM!B:B,0),0)</f>
        <v>P085</v>
      </c>
      <c r="E8292" s="116">
        <v>2020</v>
      </c>
      <c r="F8292" s="112" t="s">
        <v>14455</v>
      </c>
      <c r="G8292" s="117" t="s">
        <v>15715</v>
      </c>
      <c r="H8292" s="114" t="s">
        <v>16898</v>
      </c>
      <c r="I8292" s="113">
        <f>'25'!B88</f>
        <v>0</v>
      </c>
    </row>
    <row r="8293" spans="2:9" ht="12.75">
      <c r="B8293" s="114" t="str">
        <f>INDEX(SUM!D:D,MATCH(SUM!$F$3,SUM!B:B,0),0)</f>
        <v>P085</v>
      </c>
      <c r="E8293" s="116">
        <v>2020</v>
      </c>
      <c r="F8293" s="112" t="s">
        <v>14456</v>
      </c>
      <c r="G8293" s="117" t="s">
        <v>15716</v>
      </c>
      <c r="H8293" s="114" t="s">
        <v>16898</v>
      </c>
      <c r="I8293" s="113">
        <f>'25'!B89</f>
        <v>0</v>
      </c>
    </row>
    <row r="8294" spans="2:9" ht="12.75">
      <c r="B8294" s="114" t="str">
        <f>INDEX(SUM!D:D,MATCH(SUM!$F$3,SUM!B:B,0),0)</f>
        <v>P085</v>
      </c>
      <c r="E8294" s="116">
        <v>2020</v>
      </c>
      <c r="F8294" s="112" t="s">
        <v>14457</v>
      </c>
      <c r="G8294" s="117" t="s">
        <v>15717</v>
      </c>
      <c r="H8294" s="114" t="s">
        <v>16898</v>
      </c>
      <c r="I8294" s="113">
        <f>'25'!B90</f>
        <v>0</v>
      </c>
    </row>
    <row r="8295" spans="2:9" ht="12.75">
      <c r="B8295" s="114" t="str">
        <f>INDEX(SUM!D:D,MATCH(SUM!$F$3,SUM!B:B,0),0)</f>
        <v>P085</v>
      </c>
      <c r="E8295" s="116">
        <v>2020</v>
      </c>
      <c r="F8295" s="112" t="s">
        <v>14458</v>
      </c>
      <c r="G8295" s="117" t="s">
        <v>15718</v>
      </c>
      <c r="H8295" s="114" t="s">
        <v>16898</v>
      </c>
      <c r="I8295" s="113">
        <f>'25'!B91</f>
        <v>0</v>
      </c>
    </row>
    <row r="8296" spans="2:9" ht="12.75">
      <c r="B8296" s="114" t="str">
        <f>INDEX(SUM!D:D,MATCH(SUM!$F$3,SUM!B:B,0),0)</f>
        <v>P085</v>
      </c>
      <c r="E8296" s="116">
        <v>2020</v>
      </c>
      <c r="F8296" s="112" t="s">
        <v>14459</v>
      </c>
      <c r="G8296" s="117" t="s">
        <v>15719</v>
      </c>
      <c r="H8296" s="114" t="s">
        <v>16898</v>
      </c>
      <c r="I8296" s="113">
        <f>'25'!B92</f>
        <v>0</v>
      </c>
    </row>
    <row r="8297" spans="2:9" ht="12.75">
      <c r="B8297" s="114" t="str">
        <f>INDEX(SUM!D:D,MATCH(SUM!$F$3,SUM!B:B,0),0)</f>
        <v>P085</v>
      </c>
      <c r="E8297" s="116">
        <v>2020</v>
      </c>
      <c r="F8297" s="112" t="s">
        <v>14460</v>
      </c>
      <c r="G8297" s="117" t="s">
        <v>15720</v>
      </c>
      <c r="H8297" s="114" t="s">
        <v>16898</v>
      </c>
      <c r="I8297" s="113">
        <f>'25'!B93</f>
        <v>0</v>
      </c>
    </row>
    <row r="8298" spans="2:9" ht="12.75">
      <c r="B8298" s="114" t="str">
        <f>INDEX(SUM!D:D,MATCH(SUM!$F$3,SUM!B:B,0),0)</f>
        <v>P085</v>
      </c>
      <c r="E8298" s="116">
        <v>2020</v>
      </c>
      <c r="F8298" s="112" t="s">
        <v>14461</v>
      </c>
      <c r="G8298" s="117" t="s">
        <v>15721</v>
      </c>
      <c r="H8298" s="114" t="s">
        <v>16898</v>
      </c>
      <c r="I8298" s="113">
        <f>'25'!B94</f>
        <v>0</v>
      </c>
    </row>
    <row r="8299" spans="2:9" ht="12.75">
      <c r="B8299" s="114" t="str">
        <f>INDEX(SUM!D:D,MATCH(SUM!$F$3,SUM!B:B,0),0)</f>
        <v>P085</v>
      </c>
      <c r="E8299" s="116">
        <v>2020</v>
      </c>
      <c r="F8299" s="112" t="s">
        <v>14462</v>
      </c>
      <c r="G8299" s="117" t="s">
        <v>15722</v>
      </c>
      <c r="H8299" s="114" t="s">
        <v>16898</v>
      </c>
      <c r="I8299" s="113">
        <f>'25'!B95</f>
        <v>0</v>
      </c>
    </row>
    <row r="8300" spans="2:9" ht="12.75">
      <c r="B8300" s="114" t="str">
        <f>INDEX(SUM!D:D,MATCH(SUM!$F$3,SUM!B:B,0),0)</f>
        <v>P085</v>
      </c>
      <c r="E8300" s="116">
        <v>2020</v>
      </c>
      <c r="F8300" s="112" t="s">
        <v>14463</v>
      </c>
      <c r="G8300" s="117" t="s">
        <v>15723</v>
      </c>
      <c r="H8300" s="114" t="s">
        <v>16898</v>
      </c>
      <c r="I8300" s="113">
        <f>'25'!B96</f>
        <v>0</v>
      </c>
    </row>
    <row r="8301" spans="2:9" ht="12.75">
      <c r="B8301" s="114" t="str">
        <f>INDEX(SUM!D:D,MATCH(SUM!$F$3,SUM!B:B,0),0)</f>
        <v>P085</v>
      </c>
      <c r="E8301" s="116">
        <v>2020</v>
      </c>
      <c r="F8301" s="112" t="s">
        <v>14464</v>
      </c>
      <c r="G8301" s="117" t="s">
        <v>15724</v>
      </c>
      <c r="H8301" s="114" t="s">
        <v>16898</v>
      </c>
      <c r="I8301" s="113">
        <f>'25'!B97</f>
        <v>0</v>
      </c>
    </row>
    <row r="8302" spans="2:9" ht="12.75">
      <c r="B8302" s="114" t="str">
        <f>INDEX(SUM!D:D,MATCH(SUM!$F$3,SUM!B:B,0),0)</f>
        <v>P085</v>
      </c>
      <c r="E8302" s="116">
        <v>2020</v>
      </c>
      <c r="F8302" s="112" t="s">
        <v>14465</v>
      </c>
      <c r="G8302" s="117" t="s">
        <v>15725</v>
      </c>
      <c r="H8302" s="114" t="s">
        <v>16898</v>
      </c>
      <c r="I8302" s="113">
        <f>'25'!B98</f>
        <v>0</v>
      </c>
    </row>
    <row r="8303" spans="2:9" ht="12.75">
      <c r="B8303" s="114" t="str">
        <f>INDEX(SUM!D:D,MATCH(SUM!$F$3,SUM!B:B,0),0)</f>
        <v>P085</v>
      </c>
      <c r="E8303" s="116">
        <v>2020</v>
      </c>
      <c r="F8303" s="112" t="s">
        <v>14466</v>
      </c>
      <c r="G8303" s="117" t="s">
        <v>15726</v>
      </c>
      <c r="H8303" s="114" t="s">
        <v>16898</v>
      </c>
      <c r="I8303" s="113">
        <f>'25'!B99</f>
        <v>0</v>
      </c>
    </row>
    <row r="8304" spans="2:9" ht="12.75">
      <c r="B8304" s="114" t="str">
        <f>INDEX(SUM!D:D,MATCH(SUM!$F$3,SUM!B:B,0),0)</f>
        <v>P085</v>
      </c>
      <c r="E8304" s="116">
        <v>2020</v>
      </c>
      <c r="F8304" s="112" t="s">
        <v>14467</v>
      </c>
      <c r="G8304" s="117" t="s">
        <v>15727</v>
      </c>
      <c r="H8304" s="114" t="s">
        <v>16898</v>
      </c>
      <c r="I8304" s="113">
        <f>'25'!B100</f>
        <v>0</v>
      </c>
    </row>
    <row r="8305" spans="2:9" ht="12.75">
      <c r="B8305" s="114" t="str">
        <f>INDEX(SUM!D:D,MATCH(SUM!$F$3,SUM!B:B,0),0)</f>
        <v>P085</v>
      </c>
      <c r="E8305" s="116">
        <v>2020</v>
      </c>
      <c r="F8305" s="112" t="s">
        <v>14468</v>
      </c>
      <c r="G8305" s="117" t="s">
        <v>15728</v>
      </c>
      <c r="H8305" s="114" t="s">
        <v>16899</v>
      </c>
      <c r="I8305" s="113">
        <f>'25'!C11</f>
        <v>5708354</v>
      </c>
    </row>
    <row r="8306" spans="2:9" ht="12.75">
      <c r="B8306" s="114" t="str">
        <f>INDEX(SUM!D:D,MATCH(SUM!$F$3,SUM!B:B,0),0)</f>
        <v>P085</v>
      </c>
      <c r="E8306" s="116">
        <v>2020</v>
      </c>
      <c r="F8306" s="112" t="s">
        <v>14469</v>
      </c>
      <c r="G8306" s="117" t="s">
        <v>15729</v>
      </c>
      <c r="H8306" s="114" t="s">
        <v>16899</v>
      </c>
      <c r="I8306" s="113">
        <f>'25'!C12</f>
        <v>5708362</v>
      </c>
    </row>
    <row r="8307" spans="2:9" ht="12.75">
      <c r="B8307" s="114" t="str">
        <f>INDEX(SUM!D:D,MATCH(SUM!$F$3,SUM!B:B,0),0)</f>
        <v>P085</v>
      </c>
      <c r="E8307" s="116">
        <v>2020</v>
      </c>
      <c r="F8307" s="112" t="s">
        <v>14470</v>
      </c>
      <c r="G8307" s="117" t="s">
        <v>15730</v>
      </c>
      <c r="H8307" s="114" t="s">
        <v>16899</v>
      </c>
      <c r="I8307" s="113">
        <f>'25'!C13</f>
        <v>3565394</v>
      </c>
    </row>
    <row r="8308" spans="2:9" ht="12.75">
      <c r="B8308" s="114" t="str">
        <f>INDEX(SUM!D:D,MATCH(SUM!$F$3,SUM!B:B,0),0)</f>
        <v>P085</v>
      </c>
      <c r="E8308" s="116">
        <v>2020</v>
      </c>
      <c r="F8308" s="112" t="s">
        <v>14471</v>
      </c>
      <c r="G8308" s="117" t="s">
        <v>15731</v>
      </c>
      <c r="H8308" s="114" t="s">
        <v>16899</v>
      </c>
      <c r="I8308" s="113">
        <f>'25'!C14</f>
        <v>2636573</v>
      </c>
    </row>
    <row r="8309" spans="2:9" ht="12.75">
      <c r="B8309" s="114" t="str">
        <f>INDEX(SUM!D:D,MATCH(SUM!$F$3,SUM!B:B,0),0)</f>
        <v>P085</v>
      </c>
      <c r="E8309" s="116">
        <v>2020</v>
      </c>
      <c r="F8309" s="112" t="s">
        <v>14472</v>
      </c>
      <c r="G8309" s="117" t="s">
        <v>15732</v>
      </c>
      <c r="H8309" s="114" t="s">
        <v>16899</v>
      </c>
      <c r="I8309" s="113">
        <f>'25'!C15</f>
        <v>2636557</v>
      </c>
    </row>
    <row r="8310" spans="2:9" ht="12.75">
      <c r="B8310" s="114" t="str">
        <f>INDEX(SUM!D:D,MATCH(SUM!$F$3,SUM!B:B,0),0)</f>
        <v>P085</v>
      </c>
      <c r="E8310" s="116">
        <v>2020</v>
      </c>
      <c r="F8310" s="112" t="s">
        <v>14473</v>
      </c>
      <c r="G8310" s="117" t="s">
        <v>15733</v>
      </c>
      <c r="H8310" s="114" t="s">
        <v>16899</v>
      </c>
      <c r="I8310" s="113">
        <f>'25'!C16</f>
        <v>2712725</v>
      </c>
    </row>
    <row r="8311" spans="2:9" ht="12.75">
      <c r="B8311" s="114" t="str">
        <f>INDEX(SUM!D:D,MATCH(SUM!$F$3,SUM!B:B,0),0)</f>
        <v>P085</v>
      </c>
      <c r="E8311" s="116">
        <v>2020</v>
      </c>
      <c r="F8311" s="112" t="s">
        <v>14474</v>
      </c>
      <c r="G8311" s="117" t="s">
        <v>15734</v>
      </c>
      <c r="H8311" s="114" t="s">
        <v>16899</v>
      </c>
      <c r="I8311" s="113">
        <f>'25'!C17</f>
        <v>5024161</v>
      </c>
    </row>
    <row r="8312" spans="2:9" ht="12.75">
      <c r="B8312" s="114" t="str">
        <f>INDEX(SUM!D:D,MATCH(SUM!$F$3,SUM!B:B,0),0)</f>
        <v>P085</v>
      </c>
      <c r="E8312" s="116">
        <v>2020</v>
      </c>
      <c r="F8312" s="112" t="s">
        <v>14475</v>
      </c>
      <c r="G8312" s="117" t="s">
        <v>15735</v>
      </c>
      <c r="H8312" s="114" t="s">
        <v>16899</v>
      </c>
      <c r="I8312" s="113">
        <f>'25'!C18</f>
        <v>2714582</v>
      </c>
    </row>
    <row r="8313" spans="2:9" ht="12.75">
      <c r="B8313" s="114" t="str">
        <f>INDEX(SUM!D:D,MATCH(SUM!$F$3,SUM!B:B,0),0)</f>
        <v>P085</v>
      </c>
      <c r="E8313" s="116">
        <v>2020</v>
      </c>
      <c r="F8313" s="112" t="s">
        <v>14476</v>
      </c>
      <c r="G8313" s="117" t="s">
        <v>15736</v>
      </c>
      <c r="H8313" s="114" t="s">
        <v>16899</v>
      </c>
      <c r="I8313" s="113">
        <f>'25'!C19</f>
        <v>2712652</v>
      </c>
    </row>
    <row r="8314" spans="2:9" ht="12.75">
      <c r="B8314" s="114" t="str">
        <f>INDEX(SUM!D:D,MATCH(SUM!$F$3,SUM!B:B,0),0)</f>
        <v>P085</v>
      </c>
      <c r="E8314" s="116">
        <v>2020</v>
      </c>
      <c r="F8314" s="112" t="s">
        <v>14477</v>
      </c>
      <c r="G8314" s="117" t="s">
        <v>15737</v>
      </c>
      <c r="H8314" s="114" t="s">
        <v>16899</v>
      </c>
      <c r="I8314" s="113">
        <f>'25'!C20</f>
        <v>2713195</v>
      </c>
    </row>
    <row r="8315" spans="2:9" ht="12.75">
      <c r="B8315" s="114" t="str">
        <f>INDEX(SUM!D:D,MATCH(SUM!$F$3,SUM!B:B,0),0)</f>
        <v>P085</v>
      </c>
      <c r="E8315" s="116">
        <v>2020</v>
      </c>
      <c r="F8315" s="112" t="s">
        <v>14478</v>
      </c>
      <c r="G8315" s="117" t="s">
        <v>15738</v>
      </c>
      <c r="H8315" s="114" t="s">
        <v>16899</v>
      </c>
      <c r="I8315" s="113">
        <f>'25'!C21</f>
        <v>2712695</v>
      </c>
    </row>
    <row r="8316" spans="2:9" ht="12.75">
      <c r="B8316" s="114" t="str">
        <f>INDEX(SUM!D:D,MATCH(SUM!$F$3,SUM!B:B,0),0)</f>
        <v>P085</v>
      </c>
      <c r="E8316" s="116">
        <v>2020</v>
      </c>
      <c r="F8316" s="112" t="s">
        <v>14479</v>
      </c>
      <c r="G8316" s="117" t="s">
        <v>15739</v>
      </c>
      <c r="H8316" s="114" t="s">
        <v>16899</v>
      </c>
      <c r="I8316" s="113">
        <f>'25'!C22</f>
        <v>2714981</v>
      </c>
    </row>
    <row r="8317" spans="2:9" ht="12.75">
      <c r="B8317" s="114" t="str">
        <f>INDEX(SUM!D:D,MATCH(SUM!$F$3,SUM!B:B,0),0)</f>
        <v>P085</v>
      </c>
      <c r="E8317" s="116">
        <v>2020</v>
      </c>
      <c r="F8317" s="112" t="s">
        <v>14480</v>
      </c>
      <c r="G8317" s="117" t="s">
        <v>15740</v>
      </c>
      <c r="H8317" s="114" t="s">
        <v>16899</v>
      </c>
      <c r="I8317" s="113">
        <f>'25'!C23</f>
        <v>0</v>
      </c>
    </row>
    <row r="8318" spans="2:9" ht="12.75">
      <c r="B8318" s="114" t="str">
        <f>INDEX(SUM!D:D,MATCH(SUM!$F$3,SUM!B:B,0),0)</f>
        <v>P085</v>
      </c>
      <c r="E8318" s="116">
        <v>2020</v>
      </c>
      <c r="F8318" s="112" t="s">
        <v>14481</v>
      </c>
      <c r="G8318" s="117" t="s">
        <v>15741</v>
      </c>
      <c r="H8318" s="114" t="s">
        <v>16899</v>
      </c>
      <c r="I8318" s="113">
        <f>'25'!C24</f>
        <v>0</v>
      </c>
    </row>
    <row r="8319" spans="2:9" ht="12.75">
      <c r="B8319" s="114" t="str">
        <f>INDEX(SUM!D:D,MATCH(SUM!$F$3,SUM!B:B,0),0)</f>
        <v>P085</v>
      </c>
      <c r="E8319" s="116">
        <v>2020</v>
      </c>
      <c r="F8319" s="112" t="s">
        <v>14482</v>
      </c>
      <c r="G8319" s="117" t="s">
        <v>15742</v>
      </c>
      <c r="H8319" s="114" t="s">
        <v>16899</v>
      </c>
      <c r="I8319" s="113">
        <f>'25'!C25</f>
        <v>0</v>
      </c>
    </row>
    <row r="8320" spans="2:9" ht="12.75">
      <c r="B8320" s="114" t="str">
        <f>INDEX(SUM!D:D,MATCH(SUM!$F$3,SUM!B:B,0),0)</f>
        <v>P085</v>
      </c>
      <c r="E8320" s="116">
        <v>2020</v>
      </c>
      <c r="F8320" s="112" t="s">
        <v>14483</v>
      </c>
      <c r="G8320" s="117" t="s">
        <v>15743</v>
      </c>
      <c r="H8320" s="114" t="s">
        <v>16899</v>
      </c>
      <c r="I8320" s="113">
        <f>'25'!C26</f>
        <v>0</v>
      </c>
    </row>
    <row r="8321" spans="2:9" ht="12.75">
      <c r="B8321" s="114" t="str">
        <f>INDEX(SUM!D:D,MATCH(SUM!$F$3,SUM!B:B,0),0)</f>
        <v>P085</v>
      </c>
      <c r="E8321" s="116">
        <v>2020</v>
      </c>
      <c r="F8321" s="112" t="s">
        <v>14484</v>
      </c>
      <c r="G8321" s="117" t="s">
        <v>15744</v>
      </c>
      <c r="H8321" s="114" t="s">
        <v>16899</v>
      </c>
      <c r="I8321" s="113">
        <f>'25'!C27</f>
        <v>0</v>
      </c>
    </row>
    <row r="8322" spans="2:9" ht="12.75">
      <c r="B8322" s="114" t="str">
        <f>INDEX(SUM!D:D,MATCH(SUM!$F$3,SUM!B:B,0),0)</f>
        <v>P085</v>
      </c>
      <c r="E8322" s="116">
        <v>2020</v>
      </c>
      <c r="F8322" s="112" t="s">
        <v>14485</v>
      </c>
      <c r="G8322" s="117" t="s">
        <v>15745</v>
      </c>
      <c r="H8322" s="114" t="s">
        <v>16899</v>
      </c>
      <c r="I8322" s="113">
        <f>'25'!C28</f>
        <v>0</v>
      </c>
    </row>
    <row r="8323" spans="2:9" ht="12.75">
      <c r="B8323" s="114" t="str">
        <f>INDEX(SUM!D:D,MATCH(SUM!$F$3,SUM!B:B,0),0)</f>
        <v>P085</v>
      </c>
      <c r="E8323" s="116">
        <v>2020</v>
      </c>
      <c r="F8323" s="112" t="s">
        <v>14486</v>
      </c>
      <c r="G8323" s="117" t="s">
        <v>15746</v>
      </c>
      <c r="H8323" s="114" t="s">
        <v>16899</v>
      </c>
      <c r="I8323" s="113">
        <f>'25'!C29</f>
        <v>0</v>
      </c>
    </row>
    <row r="8324" spans="2:9" ht="12.75">
      <c r="B8324" s="114" t="str">
        <f>INDEX(SUM!D:D,MATCH(SUM!$F$3,SUM!B:B,0),0)</f>
        <v>P085</v>
      </c>
      <c r="E8324" s="116">
        <v>2020</v>
      </c>
      <c r="F8324" s="112" t="s">
        <v>14487</v>
      </c>
      <c r="G8324" s="117" t="s">
        <v>15747</v>
      </c>
      <c r="H8324" s="114" t="s">
        <v>16899</v>
      </c>
      <c r="I8324" s="113">
        <f>'25'!C30</f>
        <v>0</v>
      </c>
    </row>
    <row r="8325" spans="2:9" ht="12.75">
      <c r="B8325" s="114" t="str">
        <f>INDEX(SUM!D:D,MATCH(SUM!$F$3,SUM!B:B,0),0)</f>
        <v>P085</v>
      </c>
      <c r="E8325" s="116">
        <v>2020</v>
      </c>
      <c r="F8325" s="112" t="s">
        <v>14488</v>
      </c>
      <c r="G8325" s="117" t="s">
        <v>15748</v>
      </c>
      <c r="H8325" s="114" t="s">
        <v>16899</v>
      </c>
      <c r="I8325" s="113">
        <f>'25'!C31</f>
        <v>0</v>
      </c>
    </row>
    <row r="8326" spans="2:9" ht="12.75">
      <c r="B8326" s="114" t="str">
        <f>INDEX(SUM!D:D,MATCH(SUM!$F$3,SUM!B:B,0),0)</f>
        <v>P085</v>
      </c>
      <c r="E8326" s="116">
        <v>2020</v>
      </c>
      <c r="F8326" s="112" t="s">
        <v>14489</v>
      </c>
      <c r="G8326" s="117" t="s">
        <v>15749</v>
      </c>
      <c r="H8326" s="114" t="s">
        <v>16899</v>
      </c>
      <c r="I8326" s="113">
        <f>'25'!C32</f>
        <v>0</v>
      </c>
    </row>
    <row r="8327" spans="2:9" ht="12.75">
      <c r="B8327" s="114" t="str">
        <f>INDEX(SUM!D:D,MATCH(SUM!$F$3,SUM!B:B,0),0)</f>
        <v>P085</v>
      </c>
      <c r="E8327" s="116">
        <v>2020</v>
      </c>
      <c r="F8327" s="112" t="s">
        <v>14490</v>
      </c>
      <c r="G8327" s="117" t="s">
        <v>15750</v>
      </c>
      <c r="H8327" s="114" t="s">
        <v>16899</v>
      </c>
      <c r="I8327" s="113">
        <f>'25'!C33</f>
        <v>0</v>
      </c>
    </row>
    <row r="8328" spans="2:9" ht="12.75">
      <c r="B8328" s="114" t="str">
        <f>INDEX(SUM!D:D,MATCH(SUM!$F$3,SUM!B:B,0),0)</f>
        <v>P085</v>
      </c>
      <c r="E8328" s="116">
        <v>2020</v>
      </c>
      <c r="F8328" s="112" t="s">
        <v>14491</v>
      </c>
      <c r="G8328" s="117" t="s">
        <v>15751</v>
      </c>
      <c r="H8328" s="114" t="s">
        <v>16899</v>
      </c>
      <c r="I8328" s="113">
        <f>'25'!C34</f>
        <v>0</v>
      </c>
    </row>
    <row r="8329" spans="2:9" ht="12.75">
      <c r="B8329" s="114" t="str">
        <f>INDEX(SUM!D:D,MATCH(SUM!$F$3,SUM!B:B,0),0)</f>
        <v>P085</v>
      </c>
      <c r="E8329" s="116">
        <v>2020</v>
      </c>
      <c r="F8329" s="112" t="s">
        <v>14492</v>
      </c>
      <c r="G8329" s="117" t="s">
        <v>15752</v>
      </c>
      <c r="H8329" s="114" t="s">
        <v>16899</v>
      </c>
      <c r="I8329" s="113">
        <f>'25'!C35</f>
        <v>0</v>
      </c>
    </row>
    <row r="8330" spans="2:9" ht="12.75">
      <c r="B8330" s="114" t="str">
        <f>INDEX(SUM!D:D,MATCH(SUM!$F$3,SUM!B:B,0),0)</f>
        <v>P085</v>
      </c>
      <c r="E8330" s="116">
        <v>2020</v>
      </c>
      <c r="F8330" s="112" t="s">
        <v>14493</v>
      </c>
      <c r="G8330" s="117" t="s">
        <v>15753</v>
      </c>
      <c r="H8330" s="114" t="s">
        <v>16899</v>
      </c>
      <c r="I8330" s="113">
        <f>'25'!C36</f>
        <v>0</v>
      </c>
    </row>
    <row r="8331" spans="2:9" ht="12.75">
      <c r="B8331" s="114" t="str">
        <f>INDEX(SUM!D:D,MATCH(SUM!$F$3,SUM!B:B,0),0)</f>
        <v>P085</v>
      </c>
      <c r="E8331" s="116">
        <v>2020</v>
      </c>
      <c r="F8331" s="112" t="s">
        <v>14494</v>
      </c>
      <c r="G8331" s="117" t="s">
        <v>15754</v>
      </c>
      <c r="H8331" s="114" t="s">
        <v>16899</v>
      </c>
      <c r="I8331" s="113">
        <f>'25'!C37</f>
        <v>0</v>
      </c>
    </row>
    <row r="8332" spans="2:9" ht="12.75">
      <c r="B8332" s="114" t="str">
        <f>INDEX(SUM!D:D,MATCH(SUM!$F$3,SUM!B:B,0),0)</f>
        <v>P085</v>
      </c>
      <c r="E8332" s="116">
        <v>2020</v>
      </c>
      <c r="F8332" s="112" t="s">
        <v>14495</v>
      </c>
      <c r="G8332" s="117" t="s">
        <v>15755</v>
      </c>
      <c r="H8332" s="114" t="s">
        <v>16899</v>
      </c>
      <c r="I8332" s="113">
        <f>'25'!C38</f>
        <v>0</v>
      </c>
    </row>
    <row r="8333" spans="2:9" ht="12.75">
      <c r="B8333" s="114" t="str">
        <f>INDEX(SUM!D:D,MATCH(SUM!$F$3,SUM!B:B,0),0)</f>
        <v>P085</v>
      </c>
      <c r="E8333" s="116">
        <v>2020</v>
      </c>
      <c r="F8333" s="112" t="s">
        <v>14496</v>
      </c>
      <c r="G8333" s="117" t="s">
        <v>15756</v>
      </c>
      <c r="H8333" s="114" t="s">
        <v>16899</v>
      </c>
      <c r="I8333" s="113">
        <f>'25'!C39</f>
        <v>0</v>
      </c>
    </row>
    <row r="8334" spans="2:9" ht="12.75">
      <c r="B8334" s="114" t="str">
        <f>INDEX(SUM!D:D,MATCH(SUM!$F$3,SUM!B:B,0),0)</f>
        <v>P085</v>
      </c>
      <c r="E8334" s="116">
        <v>2020</v>
      </c>
      <c r="F8334" s="112" t="s">
        <v>14497</v>
      </c>
      <c r="G8334" s="117" t="s">
        <v>15757</v>
      </c>
      <c r="H8334" s="114" t="s">
        <v>16899</v>
      </c>
      <c r="I8334" s="113">
        <f>'25'!C40</f>
        <v>0</v>
      </c>
    </row>
    <row r="8335" spans="2:9" ht="12.75">
      <c r="B8335" s="114" t="str">
        <f>INDEX(SUM!D:D,MATCH(SUM!$F$3,SUM!B:B,0),0)</f>
        <v>P085</v>
      </c>
      <c r="E8335" s="116">
        <v>2020</v>
      </c>
      <c r="F8335" s="112" t="s">
        <v>14498</v>
      </c>
      <c r="G8335" s="117" t="s">
        <v>15758</v>
      </c>
      <c r="H8335" s="114" t="s">
        <v>16899</v>
      </c>
      <c r="I8335" s="113">
        <f>'25'!C41</f>
        <v>0</v>
      </c>
    </row>
    <row r="8336" spans="2:9" ht="12.75">
      <c r="B8336" s="114" t="str">
        <f>INDEX(SUM!D:D,MATCH(SUM!$F$3,SUM!B:B,0),0)</f>
        <v>P085</v>
      </c>
      <c r="E8336" s="116">
        <v>2020</v>
      </c>
      <c r="F8336" s="112" t="s">
        <v>14499</v>
      </c>
      <c r="G8336" s="117" t="s">
        <v>15759</v>
      </c>
      <c r="H8336" s="114" t="s">
        <v>16899</v>
      </c>
      <c r="I8336" s="113">
        <f>'25'!C42</f>
        <v>0</v>
      </c>
    </row>
    <row r="8337" spans="2:9" ht="12.75">
      <c r="B8337" s="114" t="str">
        <f>INDEX(SUM!D:D,MATCH(SUM!$F$3,SUM!B:B,0),0)</f>
        <v>P085</v>
      </c>
      <c r="E8337" s="116">
        <v>2020</v>
      </c>
      <c r="F8337" s="112" t="s">
        <v>14500</v>
      </c>
      <c r="G8337" s="117" t="s">
        <v>15760</v>
      </c>
      <c r="H8337" s="114" t="s">
        <v>16899</v>
      </c>
      <c r="I8337" s="113">
        <f>'25'!C43</f>
        <v>0</v>
      </c>
    </row>
    <row r="8338" spans="2:9" ht="12.75">
      <c r="B8338" s="114" t="str">
        <f>INDEX(SUM!D:D,MATCH(SUM!$F$3,SUM!B:B,0),0)</f>
        <v>P085</v>
      </c>
      <c r="E8338" s="116">
        <v>2020</v>
      </c>
      <c r="F8338" s="112" t="s">
        <v>14501</v>
      </c>
      <c r="G8338" s="117" t="s">
        <v>15761</v>
      </c>
      <c r="H8338" s="114" t="s">
        <v>16899</v>
      </c>
      <c r="I8338" s="113">
        <f>'25'!C44</f>
        <v>0</v>
      </c>
    </row>
    <row r="8339" spans="2:9" ht="12.75">
      <c r="B8339" s="114" t="str">
        <f>INDEX(SUM!D:D,MATCH(SUM!$F$3,SUM!B:B,0),0)</f>
        <v>P085</v>
      </c>
      <c r="E8339" s="116">
        <v>2020</v>
      </c>
      <c r="F8339" s="112" t="s">
        <v>14502</v>
      </c>
      <c r="G8339" s="117" t="s">
        <v>15762</v>
      </c>
      <c r="H8339" s="114" t="s">
        <v>16899</v>
      </c>
      <c r="I8339" s="113">
        <f>'25'!C45</f>
        <v>0</v>
      </c>
    </row>
    <row r="8340" spans="2:9" ht="12.75">
      <c r="B8340" s="114" t="str">
        <f>INDEX(SUM!D:D,MATCH(SUM!$F$3,SUM!B:B,0),0)</f>
        <v>P085</v>
      </c>
      <c r="E8340" s="116">
        <v>2020</v>
      </c>
      <c r="F8340" s="112" t="s">
        <v>14503</v>
      </c>
      <c r="G8340" s="117" t="s">
        <v>15763</v>
      </c>
      <c r="H8340" s="114" t="s">
        <v>16899</v>
      </c>
      <c r="I8340" s="113">
        <f>'25'!C46</f>
        <v>0</v>
      </c>
    </row>
    <row r="8341" spans="2:9" ht="12.75">
      <c r="B8341" s="114" t="str">
        <f>INDEX(SUM!D:D,MATCH(SUM!$F$3,SUM!B:B,0),0)</f>
        <v>P085</v>
      </c>
      <c r="E8341" s="116">
        <v>2020</v>
      </c>
      <c r="F8341" s="112" t="s">
        <v>14504</v>
      </c>
      <c r="G8341" s="117" t="s">
        <v>15764</v>
      </c>
      <c r="H8341" s="114" t="s">
        <v>16899</v>
      </c>
      <c r="I8341" s="113">
        <f>'25'!C47</f>
        <v>0</v>
      </c>
    </row>
    <row r="8342" spans="2:9" ht="12.75">
      <c r="B8342" s="114" t="str">
        <f>INDEX(SUM!D:D,MATCH(SUM!$F$3,SUM!B:B,0),0)</f>
        <v>P085</v>
      </c>
      <c r="E8342" s="116">
        <v>2020</v>
      </c>
      <c r="F8342" s="112" t="s">
        <v>14505</v>
      </c>
      <c r="G8342" s="117" t="s">
        <v>15765</v>
      </c>
      <c r="H8342" s="114" t="s">
        <v>16899</v>
      </c>
      <c r="I8342" s="113">
        <f>'25'!C48</f>
        <v>0</v>
      </c>
    </row>
    <row r="8343" spans="2:9" ht="12.75">
      <c r="B8343" s="114" t="str">
        <f>INDEX(SUM!D:D,MATCH(SUM!$F$3,SUM!B:B,0),0)</f>
        <v>P085</v>
      </c>
      <c r="E8343" s="116">
        <v>2020</v>
      </c>
      <c r="F8343" s="112" t="s">
        <v>14506</v>
      </c>
      <c r="G8343" s="117" t="s">
        <v>15766</v>
      </c>
      <c r="H8343" s="114" t="s">
        <v>16899</v>
      </c>
      <c r="I8343" s="113">
        <f>'25'!C49</f>
        <v>0</v>
      </c>
    </row>
    <row r="8344" spans="2:9" ht="12.75">
      <c r="B8344" s="114" t="str">
        <f>INDEX(SUM!D:D,MATCH(SUM!$F$3,SUM!B:B,0),0)</f>
        <v>P085</v>
      </c>
      <c r="E8344" s="116">
        <v>2020</v>
      </c>
      <c r="F8344" s="112" t="s">
        <v>14507</v>
      </c>
      <c r="G8344" s="117" t="s">
        <v>15767</v>
      </c>
      <c r="H8344" s="114" t="s">
        <v>16899</v>
      </c>
      <c r="I8344" s="113">
        <f>'25'!C50</f>
        <v>0</v>
      </c>
    </row>
    <row r="8345" spans="2:9" ht="12.75">
      <c r="B8345" s="114" t="str">
        <f>INDEX(SUM!D:D,MATCH(SUM!$F$3,SUM!B:B,0),0)</f>
        <v>P085</v>
      </c>
      <c r="E8345" s="116">
        <v>2020</v>
      </c>
      <c r="F8345" s="112" t="s">
        <v>14508</v>
      </c>
      <c r="G8345" s="117" t="s">
        <v>15768</v>
      </c>
      <c r="H8345" s="114" t="s">
        <v>16899</v>
      </c>
      <c r="I8345" s="113">
        <f>'25'!C51</f>
        <v>0</v>
      </c>
    </row>
    <row r="8346" spans="2:9" ht="12.75">
      <c r="B8346" s="114" t="str">
        <f>INDEX(SUM!D:D,MATCH(SUM!$F$3,SUM!B:B,0),0)</f>
        <v>P085</v>
      </c>
      <c r="E8346" s="116">
        <v>2020</v>
      </c>
      <c r="F8346" s="112" t="s">
        <v>14509</v>
      </c>
      <c r="G8346" s="117" t="s">
        <v>15769</v>
      </c>
      <c r="H8346" s="114" t="s">
        <v>16899</v>
      </c>
      <c r="I8346" s="113">
        <f>'25'!C52</f>
        <v>0</v>
      </c>
    </row>
    <row r="8347" spans="2:9" ht="12.75">
      <c r="B8347" s="114" t="str">
        <f>INDEX(SUM!D:D,MATCH(SUM!$F$3,SUM!B:B,0),0)</f>
        <v>P085</v>
      </c>
      <c r="E8347" s="116">
        <v>2020</v>
      </c>
      <c r="F8347" s="112" t="s">
        <v>14510</v>
      </c>
      <c r="G8347" s="117" t="s">
        <v>15770</v>
      </c>
      <c r="H8347" s="114" t="s">
        <v>16899</v>
      </c>
      <c r="I8347" s="113">
        <f>'25'!C53</f>
        <v>0</v>
      </c>
    </row>
    <row r="8348" spans="2:9" ht="12.75">
      <c r="B8348" s="114" t="str">
        <f>INDEX(SUM!D:D,MATCH(SUM!$F$3,SUM!B:B,0),0)</f>
        <v>P085</v>
      </c>
      <c r="E8348" s="116">
        <v>2020</v>
      </c>
      <c r="F8348" s="112" t="s">
        <v>14511</v>
      </c>
      <c r="G8348" s="117" t="s">
        <v>15771</v>
      </c>
      <c r="H8348" s="114" t="s">
        <v>16899</v>
      </c>
      <c r="I8348" s="113">
        <f>'25'!C54</f>
        <v>0</v>
      </c>
    </row>
    <row r="8349" spans="2:9" ht="12.75">
      <c r="B8349" s="114" t="str">
        <f>INDEX(SUM!D:D,MATCH(SUM!$F$3,SUM!B:B,0),0)</f>
        <v>P085</v>
      </c>
      <c r="E8349" s="116">
        <v>2020</v>
      </c>
      <c r="F8349" s="112" t="s">
        <v>14512</v>
      </c>
      <c r="G8349" s="117" t="s">
        <v>15772</v>
      </c>
      <c r="H8349" s="114" t="s">
        <v>16899</v>
      </c>
      <c r="I8349" s="113">
        <f>'25'!C55</f>
        <v>0</v>
      </c>
    </row>
    <row r="8350" spans="2:9" ht="12.75">
      <c r="B8350" s="114" t="str">
        <f>INDEX(SUM!D:D,MATCH(SUM!$F$3,SUM!B:B,0),0)</f>
        <v>P085</v>
      </c>
      <c r="E8350" s="116">
        <v>2020</v>
      </c>
      <c r="F8350" s="112" t="s">
        <v>14513</v>
      </c>
      <c r="G8350" s="117" t="s">
        <v>15773</v>
      </c>
      <c r="H8350" s="114" t="s">
        <v>16899</v>
      </c>
      <c r="I8350" s="113">
        <f>'25'!C56</f>
        <v>0</v>
      </c>
    </row>
    <row r="8351" spans="2:9" ht="12.75">
      <c r="B8351" s="114" t="str">
        <f>INDEX(SUM!D:D,MATCH(SUM!$F$3,SUM!B:B,0),0)</f>
        <v>P085</v>
      </c>
      <c r="E8351" s="116">
        <v>2020</v>
      </c>
      <c r="F8351" s="112" t="s">
        <v>14514</v>
      </c>
      <c r="G8351" s="117" t="s">
        <v>15774</v>
      </c>
      <c r="H8351" s="114" t="s">
        <v>16899</v>
      </c>
      <c r="I8351" s="113">
        <f>'25'!C57</f>
        <v>0</v>
      </c>
    </row>
    <row r="8352" spans="2:9" ht="12.75">
      <c r="B8352" s="114" t="str">
        <f>INDEX(SUM!D:D,MATCH(SUM!$F$3,SUM!B:B,0),0)</f>
        <v>P085</v>
      </c>
      <c r="E8352" s="116">
        <v>2020</v>
      </c>
      <c r="F8352" s="112" t="s">
        <v>14515</v>
      </c>
      <c r="G8352" s="117" t="s">
        <v>15775</v>
      </c>
      <c r="H8352" s="114" t="s">
        <v>16899</v>
      </c>
      <c r="I8352" s="113">
        <f>'25'!C58</f>
        <v>0</v>
      </c>
    </row>
    <row r="8353" spans="2:9" ht="12.75">
      <c r="B8353" s="114" t="str">
        <f>INDEX(SUM!D:D,MATCH(SUM!$F$3,SUM!B:B,0),0)</f>
        <v>P085</v>
      </c>
      <c r="E8353" s="116">
        <v>2020</v>
      </c>
      <c r="F8353" s="112" t="s">
        <v>14516</v>
      </c>
      <c r="G8353" s="117" t="s">
        <v>15776</v>
      </c>
      <c r="H8353" s="114" t="s">
        <v>16899</v>
      </c>
      <c r="I8353" s="113">
        <f>'25'!C59</f>
        <v>0</v>
      </c>
    </row>
    <row r="8354" spans="2:9" ht="12.75">
      <c r="B8354" s="114" t="str">
        <f>INDEX(SUM!D:D,MATCH(SUM!$F$3,SUM!B:B,0),0)</f>
        <v>P085</v>
      </c>
      <c r="E8354" s="116">
        <v>2020</v>
      </c>
      <c r="F8354" s="112" t="s">
        <v>14517</v>
      </c>
      <c r="G8354" s="117" t="s">
        <v>15777</v>
      </c>
      <c r="H8354" s="114" t="s">
        <v>16899</v>
      </c>
      <c r="I8354" s="113">
        <f>'25'!C60</f>
        <v>0</v>
      </c>
    </row>
    <row r="8355" spans="2:9" ht="12.75">
      <c r="B8355" s="114" t="str">
        <f>INDEX(SUM!D:D,MATCH(SUM!$F$3,SUM!B:B,0),0)</f>
        <v>P085</v>
      </c>
      <c r="E8355" s="116">
        <v>2020</v>
      </c>
      <c r="F8355" s="112" t="s">
        <v>14518</v>
      </c>
      <c r="G8355" s="117" t="s">
        <v>15778</v>
      </c>
      <c r="H8355" s="114" t="s">
        <v>16899</v>
      </c>
      <c r="I8355" s="113">
        <f>'25'!C61</f>
        <v>0</v>
      </c>
    </row>
    <row r="8356" spans="2:9" ht="12.75">
      <c r="B8356" s="114" t="str">
        <f>INDEX(SUM!D:D,MATCH(SUM!$F$3,SUM!B:B,0),0)</f>
        <v>P085</v>
      </c>
      <c r="E8356" s="116">
        <v>2020</v>
      </c>
      <c r="F8356" s="112" t="s">
        <v>14519</v>
      </c>
      <c r="G8356" s="117" t="s">
        <v>15779</v>
      </c>
      <c r="H8356" s="114" t="s">
        <v>16899</v>
      </c>
      <c r="I8356" s="113">
        <f>'25'!C62</f>
        <v>0</v>
      </c>
    </row>
    <row r="8357" spans="2:9" ht="12.75">
      <c r="B8357" s="114" t="str">
        <f>INDEX(SUM!D:D,MATCH(SUM!$F$3,SUM!B:B,0),0)</f>
        <v>P085</v>
      </c>
      <c r="E8357" s="116">
        <v>2020</v>
      </c>
      <c r="F8357" s="112" t="s">
        <v>14520</v>
      </c>
      <c r="G8357" s="117" t="s">
        <v>15780</v>
      </c>
      <c r="H8357" s="114" t="s">
        <v>16899</v>
      </c>
      <c r="I8357" s="113">
        <f>'25'!C63</f>
        <v>0</v>
      </c>
    </row>
    <row r="8358" spans="2:9" ht="12.75">
      <c r="B8358" s="114" t="str">
        <f>INDEX(SUM!D:D,MATCH(SUM!$F$3,SUM!B:B,0),0)</f>
        <v>P085</v>
      </c>
      <c r="E8358" s="116">
        <v>2020</v>
      </c>
      <c r="F8358" s="112" t="s">
        <v>14521</v>
      </c>
      <c r="G8358" s="117" t="s">
        <v>15781</v>
      </c>
      <c r="H8358" s="114" t="s">
        <v>16899</v>
      </c>
      <c r="I8358" s="113">
        <f>'25'!C64</f>
        <v>0</v>
      </c>
    </row>
    <row r="8359" spans="2:9" ht="12.75">
      <c r="B8359" s="114" t="str">
        <f>INDEX(SUM!D:D,MATCH(SUM!$F$3,SUM!B:B,0),0)</f>
        <v>P085</v>
      </c>
      <c r="E8359" s="116">
        <v>2020</v>
      </c>
      <c r="F8359" s="112" t="s">
        <v>14522</v>
      </c>
      <c r="G8359" s="117" t="s">
        <v>15782</v>
      </c>
      <c r="H8359" s="114" t="s">
        <v>16899</v>
      </c>
      <c r="I8359" s="113">
        <f>'25'!C65</f>
        <v>0</v>
      </c>
    </row>
    <row r="8360" spans="2:9" ht="12.75">
      <c r="B8360" s="114" t="str">
        <f>INDEX(SUM!D:D,MATCH(SUM!$F$3,SUM!B:B,0),0)</f>
        <v>P085</v>
      </c>
      <c r="E8360" s="116">
        <v>2020</v>
      </c>
      <c r="F8360" s="112" t="s">
        <v>14523</v>
      </c>
      <c r="G8360" s="117" t="s">
        <v>15783</v>
      </c>
      <c r="H8360" s="114" t="s">
        <v>16899</v>
      </c>
      <c r="I8360" s="113">
        <f>'25'!C66</f>
        <v>0</v>
      </c>
    </row>
    <row r="8361" spans="2:9" ht="12.75">
      <c r="B8361" s="114" t="str">
        <f>INDEX(SUM!D:D,MATCH(SUM!$F$3,SUM!B:B,0),0)</f>
        <v>P085</v>
      </c>
      <c r="E8361" s="116">
        <v>2020</v>
      </c>
      <c r="F8361" s="112" t="s">
        <v>14524</v>
      </c>
      <c r="G8361" s="117" t="s">
        <v>15784</v>
      </c>
      <c r="H8361" s="114" t="s">
        <v>16899</v>
      </c>
      <c r="I8361" s="113">
        <f>'25'!C67</f>
        <v>0</v>
      </c>
    </row>
    <row r="8362" spans="2:9" ht="12.75">
      <c r="B8362" s="114" t="str">
        <f>INDEX(SUM!D:D,MATCH(SUM!$F$3,SUM!B:B,0),0)</f>
        <v>P085</v>
      </c>
      <c r="E8362" s="116">
        <v>2020</v>
      </c>
      <c r="F8362" s="112" t="s">
        <v>14525</v>
      </c>
      <c r="G8362" s="117" t="s">
        <v>15785</v>
      </c>
      <c r="H8362" s="114" t="s">
        <v>16899</v>
      </c>
      <c r="I8362" s="113">
        <f>'25'!C68</f>
        <v>0</v>
      </c>
    </row>
    <row r="8363" spans="2:9" ht="12.75">
      <c r="B8363" s="114" t="str">
        <f>INDEX(SUM!D:D,MATCH(SUM!$F$3,SUM!B:B,0),0)</f>
        <v>P085</v>
      </c>
      <c r="E8363" s="116">
        <v>2020</v>
      </c>
      <c r="F8363" s="112" t="s">
        <v>14526</v>
      </c>
      <c r="G8363" s="117" t="s">
        <v>15786</v>
      </c>
      <c r="H8363" s="114" t="s">
        <v>16899</v>
      </c>
      <c r="I8363" s="113">
        <f>'25'!C69</f>
        <v>0</v>
      </c>
    </row>
    <row r="8364" spans="2:9" ht="12.75">
      <c r="B8364" s="114" t="str">
        <f>INDEX(SUM!D:D,MATCH(SUM!$F$3,SUM!B:B,0),0)</f>
        <v>P085</v>
      </c>
      <c r="E8364" s="116">
        <v>2020</v>
      </c>
      <c r="F8364" s="112" t="s">
        <v>14527</v>
      </c>
      <c r="G8364" s="117" t="s">
        <v>15787</v>
      </c>
      <c r="H8364" s="114" t="s">
        <v>16899</v>
      </c>
      <c r="I8364" s="113">
        <f>'25'!C70</f>
        <v>0</v>
      </c>
    </row>
    <row r="8365" spans="2:9" ht="12.75">
      <c r="B8365" s="114" t="str">
        <f>INDEX(SUM!D:D,MATCH(SUM!$F$3,SUM!B:B,0),0)</f>
        <v>P085</v>
      </c>
      <c r="E8365" s="116">
        <v>2020</v>
      </c>
      <c r="F8365" s="112" t="s">
        <v>14528</v>
      </c>
      <c r="G8365" s="117" t="s">
        <v>15788</v>
      </c>
      <c r="H8365" s="114" t="s">
        <v>16899</v>
      </c>
      <c r="I8365" s="113">
        <f>'25'!C71</f>
        <v>0</v>
      </c>
    </row>
    <row r="8366" spans="2:9" ht="12.75">
      <c r="B8366" s="114" t="str">
        <f>INDEX(SUM!D:D,MATCH(SUM!$F$3,SUM!B:B,0),0)</f>
        <v>P085</v>
      </c>
      <c r="E8366" s="116">
        <v>2020</v>
      </c>
      <c r="F8366" s="112" t="s">
        <v>14529</v>
      </c>
      <c r="G8366" s="117" t="s">
        <v>15789</v>
      </c>
      <c r="H8366" s="114" t="s">
        <v>16899</v>
      </c>
      <c r="I8366" s="113">
        <f>'25'!C72</f>
        <v>0</v>
      </c>
    </row>
    <row r="8367" spans="2:9" ht="12.75">
      <c r="B8367" s="114" t="str">
        <f>INDEX(SUM!D:D,MATCH(SUM!$F$3,SUM!B:B,0),0)</f>
        <v>P085</v>
      </c>
      <c r="E8367" s="116">
        <v>2020</v>
      </c>
      <c r="F8367" s="112" t="s">
        <v>14530</v>
      </c>
      <c r="G8367" s="117" t="s">
        <v>15790</v>
      </c>
      <c r="H8367" s="114" t="s">
        <v>16899</v>
      </c>
      <c r="I8367" s="113">
        <f>'25'!C73</f>
        <v>0</v>
      </c>
    </row>
    <row r="8368" spans="2:9" ht="12.75">
      <c r="B8368" s="114" t="str">
        <f>INDEX(SUM!D:D,MATCH(SUM!$F$3,SUM!B:B,0),0)</f>
        <v>P085</v>
      </c>
      <c r="E8368" s="116">
        <v>2020</v>
      </c>
      <c r="F8368" s="112" t="s">
        <v>14531</v>
      </c>
      <c r="G8368" s="117" t="s">
        <v>15791</v>
      </c>
      <c r="H8368" s="114" t="s">
        <v>16899</v>
      </c>
      <c r="I8368" s="113">
        <f>'25'!C74</f>
        <v>0</v>
      </c>
    </row>
    <row r="8369" spans="2:9" ht="12.75">
      <c r="B8369" s="114" t="str">
        <f>INDEX(SUM!D:D,MATCH(SUM!$F$3,SUM!B:B,0),0)</f>
        <v>P085</v>
      </c>
      <c r="E8369" s="116">
        <v>2020</v>
      </c>
      <c r="F8369" s="112" t="s">
        <v>14532</v>
      </c>
      <c r="G8369" s="117" t="s">
        <v>15792</v>
      </c>
      <c r="H8369" s="114" t="s">
        <v>16899</v>
      </c>
      <c r="I8369" s="113">
        <f>'25'!C75</f>
        <v>0</v>
      </c>
    </row>
    <row r="8370" spans="2:9" ht="12.75">
      <c r="B8370" s="114" t="str">
        <f>INDEX(SUM!D:D,MATCH(SUM!$F$3,SUM!B:B,0),0)</f>
        <v>P085</v>
      </c>
      <c r="E8370" s="116">
        <v>2020</v>
      </c>
      <c r="F8370" s="112" t="s">
        <v>14533</v>
      </c>
      <c r="G8370" s="117" t="s">
        <v>15793</v>
      </c>
      <c r="H8370" s="114" t="s">
        <v>16899</v>
      </c>
      <c r="I8370" s="113">
        <f>'25'!C76</f>
        <v>0</v>
      </c>
    </row>
    <row r="8371" spans="2:9" ht="12.75">
      <c r="B8371" s="114" t="str">
        <f>INDEX(SUM!D:D,MATCH(SUM!$F$3,SUM!B:B,0),0)</f>
        <v>P085</v>
      </c>
      <c r="E8371" s="116">
        <v>2020</v>
      </c>
      <c r="F8371" s="112" t="s">
        <v>14534</v>
      </c>
      <c r="G8371" s="117" t="s">
        <v>15794</v>
      </c>
      <c r="H8371" s="114" t="s">
        <v>16899</v>
      </c>
      <c r="I8371" s="113">
        <f>'25'!C77</f>
        <v>0</v>
      </c>
    </row>
    <row r="8372" spans="2:9" ht="12.75">
      <c r="B8372" s="114" t="str">
        <f>INDEX(SUM!D:D,MATCH(SUM!$F$3,SUM!B:B,0),0)</f>
        <v>P085</v>
      </c>
      <c r="E8372" s="116">
        <v>2020</v>
      </c>
      <c r="F8372" s="112" t="s">
        <v>14535</v>
      </c>
      <c r="G8372" s="117" t="s">
        <v>15795</v>
      </c>
      <c r="H8372" s="114" t="s">
        <v>16899</v>
      </c>
      <c r="I8372" s="113">
        <f>'25'!C78</f>
        <v>0</v>
      </c>
    </row>
    <row r="8373" spans="2:9" ht="12.75">
      <c r="B8373" s="114" t="str">
        <f>INDEX(SUM!D:D,MATCH(SUM!$F$3,SUM!B:B,0),0)</f>
        <v>P085</v>
      </c>
      <c r="E8373" s="116">
        <v>2020</v>
      </c>
      <c r="F8373" s="112" t="s">
        <v>14536</v>
      </c>
      <c r="G8373" s="117" t="s">
        <v>15796</v>
      </c>
      <c r="H8373" s="114" t="s">
        <v>16899</v>
      </c>
      <c r="I8373" s="113">
        <f>'25'!C79</f>
        <v>0</v>
      </c>
    </row>
    <row r="8374" spans="2:9" ht="12.75">
      <c r="B8374" s="114" t="str">
        <f>INDEX(SUM!D:D,MATCH(SUM!$F$3,SUM!B:B,0),0)</f>
        <v>P085</v>
      </c>
      <c r="E8374" s="116">
        <v>2020</v>
      </c>
      <c r="F8374" s="112" t="s">
        <v>14537</v>
      </c>
      <c r="G8374" s="117" t="s">
        <v>15797</v>
      </c>
      <c r="H8374" s="114" t="s">
        <v>16899</v>
      </c>
      <c r="I8374" s="113">
        <f>'25'!C80</f>
        <v>0</v>
      </c>
    </row>
    <row r="8375" spans="2:9" ht="12.75">
      <c r="B8375" s="114" t="str">
        <f>INDEX(SUM!D:D,MATCH(SUM!$F$3,SUM!B:B,0),0)</f>
        <v>P085</v>
      </c>
      <c r="E8375" s="116">
        <v>2020</v>
      </c>
      <c r="F8375" s="112" t="s">
        <v>14538</v>
      </c>
      <c r="G8375" s="117" t="s">
        <v>15798</v>
      </c>
      <c r="H8375" s="114" t="s">
        <v>16899</v>
      </c>
      <c r="I8375" s="113">
        <f>'25'!C81</f>
        <v>0</v>
      </c>
    </row>
    <row r="8376" spans="2:9" ht="12.75">
      <c r="B8376" s="114" t="str">
        <f>INDEX(SUM!D:D,MATCH(SUM!$F$3,SUM!B:B,0),0)</f>
        <v>P085</v>
      </c>
      <c r="E8376" s="116">
        <v>2020</v>
      </c>
      <c r="F8376" s="112" t="s">
        <v>14539</v>
      </c>
      <c r="G8376" s="117" t="s">
        <v>15799</v>
      </c>
      <c r="H8376" s="114" t="s">
        <v>16899</v>
      </c>
      <c r="I8376" s="113">
        <f>'25'!C82</f>
        <v>0</v>
      </c>
    </row>
    <row r="8377" spans="2:9" ht="12.75">
      <c r="B8377" s="114" t="str">
        <f>INDEX(SUM!D:D,MATCH(SUM!$F$3,SUM!B:B,0),0)</f>
        <v>P085</v>
      </c>
      <c r="E8377" s="116">
        <v>2020</v>
      </c>
      <c r="F8377" s="112" t="s">
        <v>14540</v>
      </c>
      <c r="G8377" s="117" t="s">
        <v>15800</v>
      </c>
      <c r="H8377" s="114" t="s">
        <v>16899</v>
      </c>
      <c r="I8377" s="113">
        <f>'25'!C83</f>
        <v>0</v>
      </c>
    </row>
    <row r="8378" spans="2:9" ht="12.75">
      <c r="B8378" s="114" t="str">
        <f>INDEX(SUM!D:D,MATCH(SUM!$F$3,SUM!B:B,0),0)</f>
        <v>P085</v>
      </c>
      <c r="E8378" s="116">
        <v>2020</v>
      </c>
      <c r="F8378" s="112" t="s">
        <v>14541</v>
      </c>
      <c r="G8378" s="117" t="s">
        <v>15801</v>
      </c>
      <c r="H8378" s="114" t="s">
        <v>16899</v>
      </c>
      <c r="I8378" s="113">
        <f>'25'!C84</f>
        <v>0</v>
      </c>
    </row>
    <row r="8379" spans="2:9" ht="12.75">
      <c r="B8379" s="114" t="str">
        <f>INDEX(SUM!D:D,MATCH(SUM!$F$3,SUM!B:B,0),0)</f>
        <v>P085</v>
      </c>
      <c r="E8379" s="116">
        <v>2020</v>
      </c>
      <c r="F8379" s="112" t="s">
        <v>14542</v>
      </c>
      <c r="G8379" s="117" t="s">
        <v>15802</v>
      </c>
      <c r="H8379" s="114" t="s">
        <v>16899</v>
      </c>
      <c r="I8379" s="113">
        <f>'25'!C85</f>
        <v>0</v>
      </c>
    </row>
    <row r="8380" spans="2:9" ht="12.75">
      <c r="B8380" s="114" t="str">
        <f>INDEX(SUM!D:D,MATCH(SUM!$F$3,SUM!B:B,0),0)</f>
        <v>P085</v>
      </c>
      <c r="E8380" s="116">
        <v>2020</v>
      </c>
      <c r="F8380" s="112" t="s">
        <v>14543</v>
      </c>
      <c r="G8380" s="117" t="s">
        <v>15803</v>
      </c>
      <c r="H8380" s="114" t="s">
        <v>16899</v>
      </c>
      <c r="I8380" s="113">
        <f>'25'!C86</f>
        <v>0</v>
      </c>
    </row>
    <row r="8381" spans="2:9" ht="12.75">
      <c r="B8381" s="114" t="str">
        <f>INDEX(SUM!D:D,MATCH(SUM!$F$3,SUM!B:B,0),0)</f>
        <v>P085</v>
      </c>
      <c r="E8381" s="116">
        <v>2020</v>
      </c>
      <c r="F8381" s="112" t="s">
        <v>14544</v>
      </c>
      <c r="G8381" s="117" t="s">
        <v>15804</v>
      </c>
      <c r="H8381" s="114" t="s">
        <v>16899</v>
      </c>
      <c r="I8381" s="113">
        <f>'25'!C87</f>
        <v>0</v>
      </c>
    </row>
    <row r="8382" spans="2:9" ht="12.75">
      <c r="B8382" s="114" t="str">
        <f>INDEX(SUM!D:D,MATCH(SUM!$F$3,SUM!B:B,0),0)</f>
        <v>P085</v>
      </c>
      <c r="E8382" s="116">
        <v>2020</v>
      </c>
      <c r="F8382" s="112" t="s">
        <v>14545</v>
      </c>
      <c r="G8382" s="117" t="s">
        <v>15805</v>
      </c>
      <c r="H8382" s="114" t="s">
        <v>16899</v>
      </c>
      <c r="I8382" s="113">
        <f>'25'!C88</f>
        <v>0</v>
      </c>
    </row>
    <row r="8383" spans="2:9" ht="12.75">
      <c r="B8383" s="114" t="str">
        <f>INDEX(SUM!D:D,MATCH(SUM!$F$3,SUM!B:B,0),0)</f>
        <v>P085</v>
      </c>
      <c r="E8383" s="116">
        <v>2020</v>
      </c>
      <c r="F8383" s="112" t="s">
        <v>14546</v>
      </c>
      <c r="G8383" s="117" t="s">
        <v>15806</v>
      </c>
      <c r="H8383" s="114" t="s">
        <v>16899</v>
      </c>
      <c r="I8383" s="113">
        <f>'25'!C89</f>
        <v>0</v>
      </c>
    </row>
    <row r="8384" spans="2:9" ht="12.75">
      <c r="B8384" s="114" t="str">
        <f>INDEX(SUM!D:D,MATCH(SUM!$F$3,SUM!B:B,0),0)</f>
        <v>P085</v>
      </c>
      <c r="E8384" s="116">
        <v>2020</v>
      </c>
      <c r="F8384" s="112" t="s">
        <v>14547</v>
      </c>
      <c r="G8384" s="117" t="s">
        <v>15807</v>
      </c>
      <c r="H8384" s="114" t="s">
        <v>16899</v>
      </c>
      <c r="I8384" s="113">
        <f>'25'!C90</f>
        <v>0</v>
      </c>
    </row>
    <row r="8385" spans="2:9" ht="12.75">
      <c r="B8385" s="114" t="str">
        <f>INDEX(SUM!D:D,MATCH(SUM!$F$3,SUM!B:B,0),0)</f>
        <v>P085</v>
      </c>
      <c r="E8385" s="116">
        <v>2020</v>
      </c>
      <c r="F8385" s="112" t="s">
        <v>14548</v>
      </c>
      <c r="G8385" s="117" t="s">
        <v>15808</v>
      </c>
      <c r="H8385" s="114" t="s">
        <v>16899</v>
      </c>
      <c r="I8385" s="113">
        <f>'25'!C91</f>
        <v>0</v>
      </c>
    </row>
    <row r="8386" spans="2:9" ht="12.75">
      <c r="B8386" s="114" t="str">
        <f>INDEX(SUM!D:D,MATCH(SUM!$F$3,SUM!B:B,0),0)</f>
        <v>P085</v>
      </c>
      <c r="E8386" s="116">
        <v>2020</v>
      </c>
      <c r="F8386" s="112" t="s">
        <v>14549</v>
      </c>
      <c r="G8386" s="117" t="s">
        <v>15809</v>
      </c>
      <c r="H8386" s="114" t="s">
        <v>16899</v>
      </c>
      <c r="I8386" s="113">
        <f>'25'!C92</f>
        <v>0</v>
      </c>
    </row>
    <row r="8387" spans="2:9" ht="12.75">
      <c r="B8387" s="114" t="str">
        <f>INDEX(SUM!D:D,MATCH(SUM!$F$3,SUM!B:B,0),0)</f>
        <v>P085</v>
      </c>
      <c r="E8387" s="116">
        <v>2020</v>
      </c>
      <c r="F8387" s="112" t="s">
        <v>14550</v>
      </c>
      <c r="G8387" s="117" t="s">
        <v>15810</v>
      </c>
      <c r="H8387" s="114" t="s">
        <v>16899</v>
      </c>
      <c r="I8387" s="113">
        <f>'25'!C93</f>
        <v>0</v>
      </c>
    </row>
    <row r="8388" spans="2:9" ht="12.75">
      <c r="B8388" s="114" t="str">
        <f>INDEX(SUM!D:D,MATCH(SUM!$F$3,SUM!B:B,0),0)</f>
        <v>P085</v>
      </c>
      <c r="E8388" s="116">
        <v>2020</v>
      </c>
      <c r="F8388" s="112" t="s">
        <v>14551</v>
      </c>
      <c r="G8388" s="117" t="s">
        <v>15811</v>
      </c>
      <c r="H8388" s="114" t="s">
        <v>16899</v>
      </c>
      <c r="I8388" s="113">
        <f>'25'!C94</f>
        <v>0</v>
      </c>
    </row>
    <row r="8389" spans="2:9" ht="12.75">
      <c r="B8389" s="114" t="str">
        <f>INDEX(SUM!D:D,MATCH(SUM!$F$3,SUM!B:B,0),0)</f>
        <v>P085</v>
      </c>
      <c r="E8389" s="116">
        <v>2020</v>
      </c>
      <c r="F8389" s="112" t="s">
        <v>14552</v>
      </c>
      <c r="G8389" s="117" t="s">
        <v>15812</v>
      </c>
      <c r="H8389" s="114" t="s">
        <v>16899</v>
      </c>
      <c r="I8389" s="113">
        <f>'25'!C95</f>
        <v>0</v>
      </c>
    </row>
    <row r="8390" spans="2:9" ht="12.75">
      <c r="B8390" s="114" t="str">
        <f>INDEX(SUM!D:D,MATCH(SUM!$F$3,SUM!B:B,0),0)</f>
        <v>P085</v>
      </c>
      <c r="E8390" s="116">
        <v>2020</v>
      </c>
      <c r="F8390" s="112" t="s">
        <v>14553</v>
      </c>
      <c r="G8390" s="117" t="s">
        <v>15813</v>
      </c>
      <c r="H8390" s="114" t="s">
        <v>16899</v>
      </c>
      <c r="I8390" s="113">
        <f>'25'!C96</f>
        <v>0</v>
      </c>
    </row>
    <row r="8391" spans="2:9" ht="12.75">
      <c r="B8391" s="114" t="str">
        <f>INDEX(SUM!D:D,MATCH(SUM!$F$3,SUM!B:B,0),0)</f>
        <v>P085</v>
      </c>
      <c r="E8391" s="116">
        <v>2020</v>
      </c>
      <c r="F8391" s="112" t="s">
        <v>14554</v>
      </c>
      <c r="G8391" s="117" t="s">
        <v>15814</v>
      </c>
      <c r="H8391" s="114" t="s">
        <v>16899</v>
      </c>
      <c r="I8391" s="113">
        <f>'25'!C97</f>
        <v>0</v>
      </c>
    </row>
    <row r="8392" spans="2:9" ht="12.75">
      <c r="B8392" s="114" t="str">
        <f>INDEX(SUM!D:D,MATCH(SUM!$F$3,SUM!B:B,0),0)</f>
        <v>P085</v>
      </c>
      <c r="E8392" s="116">
        <v>2020</v>
      </c>
      <c r="F8392" s="112" t="s">
        <v>14555</v>
      </c>
      <c r="G8392" s="117" t="s">
        <v>15815</v>
      </c>
      <c r="H8392" s="114" t="s">
        <v>16899</v>
      </c>
      <c r="I8392" s="113">
        <f>'25'!C98</f>
        <v>0</v>
      </c>
    </row>
    <row r="8393" spans="2:9" ht="12.75">
      <c r="B8393" s="114" t="str">
        <f>INDEX(SUM!D:D,MATCH(SUM!$F$3,SUM!B:B,0),0)</f>
        <v>P085</v>
      </c>
      <c r="E8393" s="116">
        <v>2020</v>
      </c>
      <c r="F8393" s="112" t="s">
        <v>14556</v>
      </c>
      <c r="G8393" s="117" t="s">
        <v>15816</v>
      </c>
      <c r="H8393" s="114" t="s">
        <v>16899</v>
      </c>
      <c r="I8393" s="113">
        <f>'25'!C99</f>
        <v>0</v>
      </c>
    </row>
    <row r="8394" spans="2:9" ht="12.75">
      <c r="B8394" s="114" t="str">
        <f>INDEX(SUM!D:D,MATCH(SUM!$F$3,SUM!B:B,0),0)</f>
        <v>P085</v>
      </c>
      <c r="E8394" s="116">
        <v>2020</v>
      </c>
      <c r="F8394" s="112" t="s">
        <v>14557</v>
      </c>
      <c r="G8394" s="117" t="s">
        <v>15817</v>
      </c>
      <c r="H8394" s="114" t="s">
        <v>16899</v>
      </c>
      <c r="I8394" s="113">
        <f>'25'!C100</f>
        <v>0</v>
      </c>
    </row>
    <row r="8395" spans="2:9" ht="12.75">
      <c r="B8395" s="114" t="str">
        <f>INDEX(SUM!D:D,MATCH(SUM!$F$3,SUM!B:B,0),0)</f>
        <v>P085</v>
      </c>
      <c r="E8395" s="116">
        <v>2020</v>
      </c>
      <c r="F8395" s="112" t="s">
        <v>14558</v>
      </c>
      <c r="G8395" s="117" t="s">
        <v>15818</v>
      </c>
      <c r="H8395" s="114" t="s">
        <v>6734</v>
      </c>
      <c r="I8395" s="113">
        <f>'25'!D11</f>
        <v>0</v>
      </c>
    </row>
    <row r="8396" spans="2:9" ht="12.75">
      <c r="B8396" s="114" t="str">
        <f>INDEX(SUM!D:D,MATCH(SUM!$F$3,SUM!B:B,0),0)</f>
        <v>P085</v>
      </c>
      <c r="E8396" s="116">
        <v>2020</v>
      </c>
      <c r="F8396" s="112" t="s">
        <v>14559</v>
      </c>
      <c r="G8396" s="117" t="s">
        <v>15819</v>
      </c>
      <c r="H8396" s="114" t="s">
        <v>6734</v>
      </c>
      <c r="I8396" s="113">
        <f>'25'!D12</f>
        <v>0</v>
      </c>
    </row>
    <row r="8397" spans="2:9" ht="12.75">
      <c r="B8397" s="114" t="str">
        <f>INDEX(SUM!D:D,MATCH(SUM!$F$3,SUM!B:B,0),0)</f>
        <v>P085</v>
      </c>
      <c r="E8397" s="116">
        <v>2020</v>
      </c>
      <c r="F8397" s="112" t="s">
        <v>14560</v>
      </c>
      <c r="G8397" s="117" t="s">
        <v>15820</v>
      </c>
      <c r="H8397" s="114" t="s">
        <v>6734</v>
      </c>
      <c r="I8397" s="113">
        <f>'25'!D13</f>
        <v>0</v>
      </c>
    </row>
    <row r="8398" spans="2:9" ht="12.75">
      <c r="B8398" s="114" t="str">
        <f>INDEX(SUM!D:D,MATCH(SUM!$F$3,SUM!B:B,0),0)</f>
        <v>P085</v>
      </c>
      <c r="E8398" s="116">
        <v>2020</v>
      </c>
      <c r="F8398" s="112" t="s">
        <v>14561</v>
      </c>
      <c r="G8398" s="117" t="s">
        <v>15821</v>
      </c>
      <c r="H8398" s="114" t="s">
        <v>6734</v>
      </c>
      <c r="I8398" s="113">
        <f>'25'!D14</f>
        <v>0</v>
      </c>
    </row>
    <row r="8399" spans="2:9" ht="12.75">
      <c r="B8399" s="114" t="str">
        <f>INDEX(SUM!D:D,MATCH(SUM!$F$3,SUM!B:B,0),0)</f>
        <v>P085</v>
      </c>
      <c r="E8399" s="116">
        <v>2020</v>
      </c>
      <c r="F8399" s="112" t="s">
        <v>14562</v>
      </c>
      <c r="G8399" s="117" t="s">
        <v>15822</v>
      </c>
      <c r="H8399" s="114" t="s">
        <v>6734</v>
      </c>
      <c r="I8399" s="113">
        <f>'25'!D15</f>
        <v>0</v>
      </c>
    </row>
    <row r="8400" spans="2:9" ht="12.75">
      <c r="B8400" s="114" t="str">
        <f>INDEX(SUM!D:D,MATCH(SUM!$F$3,SUM!B:B,0),0)</f>
        <v>P085</v>
      </c>
      <c r="E8400" s="116">
        <v>2020</v>
      </c>
      <c r="F8400" s="112" t="s">
        <v>14563</v>
      </c>
      <c r="G8400" s="117" t="s">
        <v>15823</v>
      </c>
      <c r="H8400" s="114" t="s">
        <v>6734</v>
      </c>
      <c r="I8400" s="113">
        <f>'25'!D16</f>
        <v>0</v>
      </c>
    </row>
    <row r="8401" spans="2:9" ht="12.75">
      <c r="B8401" s="114" t="str">
        <f>INDEX(SUM!D:D,MATCH(SUM!$F$3,SUM!B:B,0),0)</f>
        <v>P085</v>
      </c>
      <c r="E8401" s="116">
        <v>2020</v>
      </c>
      <c r="F8401" s="112" t="s">
        <v>14564</v>
      </c>
      <c r="G8401" s="117" t="s">
        <v>15824</v>
      </c>
      <c r="H8401" s="114" t="s">
        <v>6734</v>
      </c>
      <c r="I8401" s="113">
        <f>'25'!D17</f>
        <v>0</v>
      </c>
    </row>
    <row r="8402" spans="2:9" ht="12.75">
      <c r="B8402" s="114" t="str">
        <f>INDEX(SUM!D:D,MATCH(SUM!$F$3,SUM!B:B,0),0)</f>
        <v>P085</v>
      </c>
      <c r="E8402" s="116">
        <v>2020</v>
      </c>
      <c r="F8402" s="112" t="s">
        <v>14565</v>
      </c>
      <c r="G8402" s="117" t="s">
        <v>15825</v>
      </c>
      <c r="H8402" s="114" t="s">
        <v>6734</v>
      </c>
      <c r="I8402" s="113">
        <f>'25'!D18</f>
        <v>0</v>
      </c>
    </row>
    <row r="8403" spans="2:9" ht="12.75">
      <c r="B8403" s="114" t="str">
        <f>INDEX(SUM!D:D,MATCH(SUM!$F$3,SUM!B:B,0),0)</f>
        <v>P085</v>
      </c>
      <c r="E8403" s="116">
        <v>2020</v>
      </c>
      <c r="F8403" s="112" t="s">
        <v>14566</v>
      </c>
      <c r="G8403" s="117" t="s">
        <v>15826</v>
      </c>
      <c r="H8403" s="114" t="s">
        <v>6734</v>
      </c>
      <c r="I8403" s="113">
        <f>'25'!D19</f>
        <v>0</v>
      </c>
    </row>
    <row r="8404" spans="2:9" ht="12.75">
      <c r="B8404" s="114" t="str">
        <f>INDEX(SUM!D:D,MATCH(SUM!$F$3,SUM!B:B,0),0)</f>
        <v>P085</v>
      </c>
      <c r="E8404" s="116">
        <v>2020</v>
      </c>
      <c r="F8404" s="112" t="s">
        <v>14567</v>
      </c>
      <c r="G8404" s="117" t="s">
        <v>15827</v>
      </c>
      <c r="H8404" s="114" t="s">
        <v>6734</v>
      </c>
      <c r="I8404" s="113">
        <f>'25'!D20</f>
        <v>0</v>
      </c>
    </row>
    <row r="8405" spans="2:9" ht="12.75">
      <c r="B8405" s="114" t="str">
        <f>INDEX(SUM!D:D,MATCH(SUM!$F$3,SUM!B:B,0),0)</f>
        <v>P085</v>
      </c>
      <c r="E8405" s="116">
        <v>2020</v>
      </c>
      <c r="F8405" s="112" t="s">
        <v>14568</v>
      </c>
      <c r="G8405" s="117" t="s">
        <v>15828</v>
      </c>
      <c r="H8405" s="114" t="s">
        <v>6734</v>
      </c>
      <c r="I8405" s="113">
        <f>'25'!D21</f>
        <v>0</v>
      </c>
    </row>
    <row r="8406" spans="2:9" ht="12.75">
      <c r="B8406" s="114" t="str">
        <f>INDEX(SUM!D:D,MATCH(SUM!$F$3,SUM!B:B,0),0)</f>
        <v>P085</v>
      </c>
      <c r="E8406" s="116">
        <v>2020</v>
      </c>
      <c r="F8406" s="112" t="s">
        <v>14569</v>
      </c>
      <c r="G8406" s="117" t="s">
        <v>15829</v>
      </c>
      <c r="H8406" s="114" t="s">
        <v>6734</v>
      </c>
      <c r="I8406" s="113">
        <f>'25'!D22</f>
        <v>0</v>
      </c>
    </row>
    <row r="8407" spans="2:9" ht="12.75">
      <c r="B8407" s="114" t="str">
        <f>INDEX(SUM!D:D,MATCH(SUM!$F$3,SUM!B:B,0),0)</f>
        <v>P085</v>
      </c>
      <c r="E8407" s="116">
        <v>2020</v>
      </c>
      <c r="F8407" s="112" t="s">
        <v>14570</v>
      </c>
      <c r="G8407" s="117" t="s">
        <v>15830</v>
      </c>
      <c r="H8407" s="114" t="s">
        <v>6734</v>
      </c>
      <c r="I8407" s="113">
        <f>'25'!D23</f>
        <v>0</v>
      </c>
    </row>
    <row r="8408" spans="2:9" ht="12.75">
      <c r="B8408" s="114" t="str">
        <f>INDEX(SUM!D:D,MATCH(SUM!$F$3,SUM!B:B,0),0)</f>
        <v>P085</v>
      </c>
      <c r="E8408" s="116">
        <v>2020</v>
      </c>
      <c r="F8408" s="112" t="s">
        <v>14571</v>
      </c>
      <c r="G8408" s="117" t="s">
        <v>15831</v>
      </c>
      <c r="H8408" s="114" t="s">
        <v>6734</v>
      </c>
      <c r="I8408" s="113">
        <f>'25'!D24</f>
        <v>0</v>
      </c>
    </row>
    <row r="8409" spans="2:9" ht="12.75">
      <c r="B8409" s="114" t="str">
        <f>INDEX(SUM!D:D,MATCH(SUM!$F$3,SUM!B:B,0),0)</f>
        <v>P085</v>
      </c>
      <c r="E8409" s="116">
        <v>2020</v>
      </c>
      <c r="F8409" s="112" t="s">
        <v>14572</v>
      </c>
      <c r="G8409" s="117" t="s">
        <v>15832</v>
      </c>
      <c r="H8409" s="114" t="s">
        <v>6734</v>
      </c>
      <c r="I8409" s="113">
        <f>'25'!D25</f>
        <v>0</v>
      </c>
    </row>
    <row r="8410" spans="2:9" ht="12.75">
      <c r="B8410" s="114" t="str">
        <f>INDEX(SUM!D:D,MATCH(SUM!$F$3,SUM!B:B,0),0)</f>
        <v>P085</v>
      </c>
      <c r="E8410" s="116">
        <v>2020</v>
      </c>
      <c r="F8410" s="112" t="s">
        <v>14573</v>
      </c>
      <c r="G8410" s="117" t="s">
        <v>15833</v>
      </c>
      <c r="H8410" s="114" t="s">
        <v>6734</v>
      </c>
      <c r="I8410" s="113">
        <f>'25'!D26</f>
        <v>0</v>
      </c>
    </row>
    <row r="8411" spans="2:9" ht="12.75">
      <c r="B8411" s="114" t="str">
        <f>INDEX(SUM!D:D,MATCH(SUM!$F$3,SUM!B:B,0),0)</f>
        <v>P085</v>
      </c>
      <c r="E8411" s="116">
        <v>2020</v>
      </c>
      <c r="F8411" s="112" t="s">
        <v>14574</v>
      </c>
      <c r="G8411" s="117" t="s">
        <v>15834</v>
      </c>
      <c r="H8411" s="114" t="s">
        <v>6734</v>
      </c>
      <c r="I8411" s="113">
        <f>'25'!D27</f>
        <v>0</v>
      </c>
    </row>
    <row r="8412" spans="2:9" ht="12.75">
      <c r="B8412" s="114" t="str">
        <f>INDEX(SUM!D:D,MATCH(SUM!$F$3,SUM!B:B,0),0)</f>
        <v>P085</v>
      </c>
      <c r="E8412" s="116">
        <v>2020</v>
      </c>
      <c r="F8412" s="112" t="s">
        <v>14575</v>
      </c>
      <c r="G8412" s="117" t="s">
        <v>15835</v>
      </c>
      <c r="H8412" s="114" t="s">
        <v>6734</v>
      </c>
      <c r="I8412" s="113">
        <f>'25'!D28</f>
        <v>0</v>
      </c>
    </row>
    <row r="8413" spans="2:9" ht="12.75">
      <c r="B8413" s="114" t="str">
        <f>INDEX(SUM!D:D,MATCH(SUM!$F$3,SUM!B:B,0),0)</f>
        <v>P085</v>
      </c>
      <c r="E8413" s="116">
        <v>2020</v>
      </c>
      <c r="F8413" s="112" t="s">
        <v>14576</v>
      </c>
      <c r="G8413" s="117" t="s">
        <v>15836</v>
      </c>
      <c r="H8413" s="114" t="s">
        <v>6734</v>
      </c>
      <c r="I8413" s="113">
        <f>'25'!D29</f>
        <v>0</v>
      </c>
    </row>
    <row r="8414" spans="2:9" ht="12.75">
      <c r="B8414" s="114" t="str">
        <f>INDEX(SUM!D:D,MATCH(SUM!$F$3,SUM!B:B,0),0)</f>
        <v>P085</v>
      </c>
      <c r="E8414" s="116">
        <v>2020</v>
      </c>
      <c r="F8414" s="112" t="s">
        <v>14577</v>
      </c>
      <c r="G8414" s="117" t="s">
        <v>15837</v>
      </c>
      <c r="H8414" s="114" t="s">
        <v>6734</v>
      </c>
      <c r="I8414" s="113">
        <f>'25'!D30</f>
        <v>0</v>
      </c>
    </row>
    <row r="8415" spans="2:9" ht="12.75">
      <c r="B8415" s="114" t="str">
        <f>INDEX(SUM!D:D,MATCH(SUM!$F$3,SUM!B:B,0),0)</f>
        <v>P085</v>
      </c>
      <c r="E8415" s="116">
        <v>2020</v>
      </c>
      <c r="F8415" s="112" t="s">
        <v>14578</v>
      </c>
      <c r="G8415" s="117" t="s">
        <v>15838</v>
      </c>
      <c r="H8415" s="114" t="s">
        <v>6734</v>
      </c>
      <c r="I8415" s="113">
        <f>'25'!D31</f>
        <v>0</v>
      </c>
    </row>
    <row r="8416" spans="2:9" ht="12.75">
      <c r="B8416" s="114" t="str">
        <f>INDEX(SUM!D:D,MATCH(SUM!$F$3,SUM!B:B,0),0)</f>
        <v>P085</v>
      </c>
      <c r="E8416" s="116">
        <v>2020</v>
      </c>
      <c r="F8416" s="112" t="s">
        <v>14579</v>
      </c>
      <c r="G8416" s="117" t="s">
        <v>15839</v>
      </c>
      <c r="H8416" s="114" t="s">
        <v>6734</v>
      </c>
      <c r="I8416" s="113">
        <f>'25'!D32</f>
        <v>0</v>
      </c>
    </row>
    <row r="8417" spans="2:9" ht="12.75">
      <c r="B8417" s="114" t="str">
        <f>INDEX(SUM!D:D,MATCH(SUM!$F$3,SUM!B:B,0),0)</f>
        <v>P085</v>
      </c>
      <c r="E8417" s="116">
        <v>2020</v>
      </c>
      <c r="F8417" s="112" t="s">
        <v>14580</v>
      </c>
      <c r="G8417" s="117" t="s">
        <v>15840</v>
      </c>
      <c r="H8417" s="114" t="s">
        <v>6734</v>
      </c>
      <c r="I8417" s="113">
        <f>'25'!D33</f>
        <v>0</v>
      </c>
    </row>
    <row r="8418" spans="2:9" ht="12.75">
      <c r="B8418" s="114" t="str">
        <f>INDEX(SUM!D:D,MATCH(SUM!$F$3,SUM!B:B,0),0)</f>
        <v>P085</v>
      </c>
      <c r="E8418" s="116">
        <v>2020</v>
      </c>
      <c r="F8418" s="112" t="s">
        <v>14581</v>
      </c>
      <c r="G8418" s="117" t="s">
        <v>15841</v>
      </c>
      <c r="H8418" s="114" t="s">
        <v>6734</v>
      </c>
      <c r="I8418" s="113">
        <f>'25'!D34</f>
        <v>0</v>
      </c>
    </row>
    <row r="8419" spans="2:9" ht="12.75">
      <c r="B8419" s="114" t="str">
        <f>INDEX(SUM!D:D,MATCH(SUM!$F$3,SUM!B:B,0),0)</f>
        <v>P085</v>
      </c>
      <c r="E8419" s="116">
        <v>2020</v>
      </c>
      <c r="F8419" s="112" t="s">
        <v>14582</v>
      </c>
      <c r="G8419" s="117" t="s">
        <v>15842</v>
      </c>
      <c r="H8419" s="114" t="s">
        <v>6734</v>
      </c>
      <c r="I8419" s="113">
        <f>'25'!D35</f>
        <v>0</v>
      </c>
    </row>
    <row r="8420" spans="2:9" ht="12.75">
      <c r="B8420" s="114" t="str">
        <f>INDEX(SUM!D:D,MATCH(SUM!$F$3,SUM!B:B,0),0)</f>
        <v>P085</v>
      </c>
      <c r="E8420" s="116">
        <v>2020</v>
      </c>
      <c r="F8420" s="112" t="s">
        <v>14583</v>
      </c>
      <c r="G8420" s="117" t="s">
        <v>15843</v>
      </c>
      <c r="H8420" s="114" t="s">
        <v>6734</v>
      </c>
      <c r="I8420" s="113">
        <f>'25'!D36</f>
        <v>0</v>
      </c>
    </row>
    <row r="8421" spans="2:9" ht="12.75">
      <c r="B8421" s="114" t="str">
        <f>INDEX(SUM!D:D,MATCH(SUM!$F$3,SUM!B:B,0),0)</f>
        <v>P085</v>
      </c>
      <c r="E8421" s="116">
        <v>2020</v>
      </c>
      <c r="F8421" s="112" t="s">
        <v>14584</v>
      </c>
      <c r="G8421" s="117" t="s">
        <v>15844</v>
      </c>
      <c r="H8421" s="114" t="s">
        <v>6734</v>
      </c>
      <c r="I8421" s="113">
        <f>'25'!D37</f>
        <v>0</v>
      </c>
    </row>
    <row r="8422" spans="2:9" ht="12.75">
      <c r="B8422" s="114" t="str">
        <f>INDEX(SUM!D:D,MATCH(SUM!$F$3,SUM!B:B,0),0)</f>
        <v>P085</v>
      </c>
      <c r="E8422" s="116">
        <v>2020</v>
      </c>
      <c r="F8422" s="112" t="s">
        <v>14585</v>
      </c>
      <c r="G8422" s="117" t="s">
        <v>15845</v>
      </c>
      <c r="H8422" s="114" t="s">
        <v>6734</v>
      </c>
      <c r="I8422" s="113">
        <f>'25'!D38</f>
        <v>0</v>
      </c>
    </row>
    <row r="8423" spans="2:9" ht="12.75">
      <c r="B8423" s="114" t="str">
        <f>INDEX(SUM!D:D,MATCH(SUM!$F$3,SUM!B:B,0),0)</f>
        <v>P085</v>
      </c>
      <c r="E8423" s="116">
        <v>2020</v>
      </c>
      <c r="F8423" s="112" t="s">
        <v>14586</v>
      </c>
      <c r="G8423" s="117" t="s">
        <v>15846</v>
      </c>
      <c r="H8423" s="114" t="s">
        <v>6734</v>
      </c>
      <c r="I8423" s="113">
        <f>'25'!D39</f>
        <v>0</v>
      </c>
    </row>
    <row r="8424" spans="2:9" ht="12.75">
      <c r="B8424" s="114" t="str">
        <f>INDEX(SUM!D:D,MATCH(SUM!$F$3,SUM!B:B,0),0)</f>
        <v>P085</v>
      </c>
      <c r="E8424" s="116">
        <v>2020</v>
      </c>
      <c r="F8424" s="112" t="s">
        <v>14587</v>
      </c>
      <c r="G8424" s="117" t="s">
        <v>15847</v>
      </c>
      <c r="H8424" s="114" t="s">
        <v>6734</v>
      </c>
      <c r="I8424" s="113">
        <f>'25'!D40</f>
        <v>0</v>
      </c>
    </row>
    <row r="8425" spans="2:9" ht="12.75">
      <c r="B8425" s="114" t="str">
        <f>INDEX(SUM!D:D,MATCH(SUM!$F$3,SUM!B:B,0),0)</f>
        <v>P085</v>
      </c>
      <c r="E8425" s="116">
        <v>2020</v>
      </c>
      <c r="F8425" s="112" t="s">
        <v>14588</v>
      </c>
      <c r="G8425" s="117" t="s">
        <v>15848</v>
      </c>
      <c r="H8425" s="114" t="s">
        <v>6734</v>
      </c>
      <c r="I8425" s="113">
        <f>'25'!D41</f>
        <v>0</v>
      </c>
    </row>
    <row r="8426" spans="2:9" ht="12.75">
      <c r="B8426" s="114" t="str">
        <f>INDEX(SUM!D:D,MATCH(SUM!$F$3,SUM!B:B,0),0)</f>
        <v>P085</v>
      </c>
      <c r="E8426" s="116">
        <v>2020</v>
      </c>
      <c r="F8426" s="112" t="s">
        <v>14589</v>
      </c>
      <c r="G8426" s="117" t="s">
        <v>15849</v>
      </c>
      <c r="H8426" s="114" t="s">
        <v>6734</v>
      </c>
      <c r="I8426" s="113">
        <f>'25'!D42</f>
        <v>0</v>
      </c>
    </row>
    <row r="8427" spans="2:9" ht="12.75">
      <c r="B8427" s="114" t="str">
        <f>INDEX(SUM!D:D,MATCH(SUM!$F$3,SUM!B:B,0),0)</f>
        <v>P085</v>
      </c>
      <c r="E8427" s="116">
        <v>2020</v>
      </c>
      <c r="F8427" s="112" t="s">
        <v>14590</v>
      </c>
      <c r="G8427" s="117" t="s">
        <v>15850</v>
      </c>
      <c r="H8427" s="114" t="s">
        <v>6734</v>
      </c>
      <c r="I8427" s="113">
        <f>'25'!D43</f>
        <v>0</v>
      </c>
    </row>
    <row r="8428" spans="2:9" ht="12.75">
      <c r="B8428" s="114" t="str">
        <f>INDEX(SUM!D:D,MATCH(SUM!$F$3,SUM!B:B,0),0)</f>
        <v>P085</v>
      </c>
      <c r="E8428" s="116">
        <v>2020</v>
      </c>
      <c r="F8428" s="112" t="s">
        <v>14591</v>
      </c>
      <c r="G8428" s="117" t="s">
        <v>15851</v>
      </c>
      <c r="H8428" s="114" t="s">
        <v>6734</v>
      </c>
      <c r="I8428" s="113">
        <f>'25'!D44</f>
        <v>0</v>
      </c>
    </row>
    <row r="8429" spans="2:9" ht="12.75">
      <c r="B8429" s="114" t="str">
        <f>INDEX(SUM!D:D,MATCH(SUM!$F$3,SUM!B:B,0),0)</f>
        <v>P085</v>
      </c>
      <c r="E8429" s="116">
        <v>2020</v>
      </c>
      <c r="F8429" s="112" t="s">
        <v>14592</v>
      </c>
      <c r="G8429" s="117" t="s">
        <v>15852</v>
      </c>
      <c r="H8429" s="114" t="s">
        <v>6734</v>
      </c>
      <c r="I8429" s="113">
        <f>'25'!D45</f>
        <v>0</v>
      </c>
    </row>
    <row r="8430" spans="2:9" ht="12.75">
      <c r="B8430" s="114" t="str">
        <f>INDEX(SUM!D:D,MATCH(SUM!$F$3,SUM!B:B,0),0)</f>
        <v>P085</v>
      </c>
      <c r="E8430" s="116">
        <v>2020</v>
      </c>
      <c r="F8430" s="112" t="s">
        <v>14593</v>
      </c>
      <c r="G8430" s="117" t="s">
        <v>15853</v>
      </c>
      <c r="H8430" s="114" t="s">
        <v>6734</v>
      </c>
      <c r="I8430" s="113">
        <f>'25'!D46</f>
        <v>0</v>
      </c>
    </row>
    <row r="8431" spans="2:9" ht="12.75">
      <c r="B8431" s="114" t="str">
        <f>INDEX(SUM!D:D,MATCH(SUM!$F$3,SUM!B:B,0),0)</f>
        <v>P085</v>
      </c>
      <c r="E8431" s="116">
        <v>2020</v>
      </c>
      <c r="F8431" s="112" t="s">
        <v>14594</v>
      </c>
      <c r="G8431" s="117" t="s">
        <v>15854</v>
      </c>
      <c r="H8431" s="114" t="s">
        <v>6734</v>
      </c>
      <c r="I8431" s="113">
        <f>'25'!D47</f>
        <v>0</v>
      </c>
    </row>
    <row r="8432" spans="2:9" ht="12.75">
      <c r="B8432" s="114" t="str">
        <f>INDEX(SUM!D:D,MATCH(SUM!$F$3,SUM!B:B,0),0)</f>
        <v>P085</v>
      </c>
      <c r="E8432" s="116">
        <v>2020</v>
      </c>
      <c r="F8432" s="112" t="s">
        <v>14595</v>
      </c>
      <c r="G8432" s="117" t="s">
        <v>15855</v>
      </c>
      <c r="H8432" s="114" t="s">
        <v>6734</v>
      </c>
      <c r="I8432" s="113">
        <f>'25'!D48</f>
        <v>0</v>
      </c>
    </row>
    <row r="8433" spans="2:9" ht="12.75">
      <c r="B8433" s="114" t="str">
        <f>INDEX(SUM!D:D,MATCH(SUM!$F$3,SUM!B:B,0),0)</f>
        <v>P085</v>
      </c>
      <c r="E8433" s="116">
        <v>2020</v>
      </c>
      <c r="F8433" s="112" t="s">
        <v>14596</v>
      </c>
      <c r="G8433" s="117" t="s">
        <v>15856</v>
      </c>
      <c r="H8433" s="114" t="s">
        <v>6734</v>
      </c>
      <c r="I8433" s="113">
        <f>'25'!D49</f>
        <v>0</v>
      </c>
    </row>
    <row r="8434" spans="2:9" ht="12.75">
      <c r="B8434" s="114" t="str">
        <f>INDEX(SUM!D:D,MATCH(SUM!$F$3,SUM!B:B,0),0)</f>
        <v>P085</v>
      </c>
      <c r="E8434" s="116">
        <v>2020</v>
      </c>
      <c r="F8434" s="112" t="s">
        <v>14597</v>
      </c>
      <c r="G8434" s="117" t="s">
        <v>15857</v>
      </c>
      <c r="H8434" s="114" t="s">
        <v>6734</v>
      </c>
      <c r="I8434" s="113">
        <f>'25'!D50</f>
        <v>0</v>
      </c>
    </row>
    <row r="8435" spans="2:9" ht="12.75">
      <c r="B8435" s="114" t="str">
        <f>INDEX(SUM!D:D,MATCH(SUM!$F$3,SUM!B:B,0),0)</f>
        <v>P085</v>
      </c>
      <c r="E8435" s="116">
        <v>2020</v>
      </c>
      <c r="F8435" s="112" t="s">
        <v>14598</v>
      </c>
      <c r="G8435" s="117" t="s">
        <v>15858</v>
      </c>
      <c r="H8435" s="114" t="s">
        <v>6734</v>
      </c>
      <c r="I8435" s="113">
        <f>'25'!D51</f>
        <v>0</v>
      </c>
    </row>
    <row r="8436" spans="2:9" ht="12.75">
      <c r="B8436" s="114" t="str">
        <f>INDEX(SUM!D:D,MATCH(SUM!$F$3,SUM!B:B,0),0)</f>
        <v>P085</v>
      </c>
      <c r="E8436" s="116">
        <v>2020</v>
      </c>
      <c r="F8436" s="112" t="s">
        <v>14599</v>
      </c>
      <c r="G8436" s="117" t="s">
        <v>15859</v>
      </c>
      <c r="H8436" s="114" t="s">
        <v>6734</v>
      </c>
      <c r="I8436" s="113">
        <f>'25'!D52</f>
        <v>0</v>
      </c>
    </row>
    <row r="8437" spans="2:9" ht="12.75">
      <c r="B8437" s="114" t="str">
        <f>INDEX(SUM!D:D,MATCH(SUM!$F$3,SUM!B:B,0),0)</f>
        <v>P085</v>
      </c>
      <c r="E8437" s="116">
        <v>2020</v>
      </c>
      <c r="F8437" s="112" t="s">
        <v>14600</v>
      </c>
      <c r="G8437" s="117" t="s">
        <v>15860</v>
      </c>
      <c r="H8437" s="114" t="s">
        <v>6734</v>
      </c>
      <c r="I8437" s="113">
        <f>'25'!D53</f>
        <v>0</v>
      </c>
    </row>
    <row r="8438" spans="2:9" ht="12.75">
      <c r="B8438" s="114" t="str">
        <f>INDEX(SUM!D:D,MATCH(SUM!$F$3,SUM!B:B,0),0)</f>
        <v>P085</v>
      </c>
      <c r="E8438" s="116">
        <v>2020</v>
      </c>
      <c r="F8438" s="112" t="s">
        <v>14601</v>
      </c>
      <c r="G8438" s="117" t="s">
        <v>15861</v>
      </c>
      <c r="H8438" s="114" t="s">
        <v>6734</v>
      </c>
      <c r="I8438" s="113">
        <f>'25'!D54</f>
        <v>0</v>
      </c>
    </row>
    <row r="8439" spans="2:9" ht="12.75">
      <c r="B8439" s="114" t="str">
        <f>INDEX(SUM!D:D,MATCH(SUM!$F$3,SUM!B:B,0),0)</f>
        <v>P085</v>
      </c>
      <c r="E8439" s="116">
        <v>2020</v>
      </c>
      <c r="F8439" s="112" t="s">
        <v>14602</v>
      </c>
      <c r="G8439" s="117" t="s">
        <v>15862</v>
      </c>
      <c r="H8439" s="114" t="s">
        <v>6734</v>
      </c>
      <c r="I8439" s="113">
        <f>'25'!D55</f>
        <v>0</v>
      </c>
    </row>
    <row r="8440" spans="2:9" ht="12.75">
      <c r="B8440" s="114" t="str">
        <f>INDEX(SUM!D:D,MATCH(SUM!$F$3,SUM!B:B,0),0)</f>
        <v>P085</v>
      </c>
      <c r="E8440" s="116">
        <v>2020</v>
      </c>
      <c r="F8440" s="112" t="s">
        <v>14603</v>
      </c>
      <c r="G8440" s="117" t="s">
        <v>15863</v>
      </c>
      <c r="H8440" s="114" t="s">
        <v>6734</v>
      </c>
      <c r="I8440" s="113">
        <f>'25'!D56</f>
        <v>0</v>
      </c>
    </row>
    <row r="8441" spans="2:9" ht="12.75">
      <c r="B8441" s="114" t="str">
        <f>INDEX(SUM!D:D,MATCH(SUM!$F$3,SUM!B:B,0),0)</f>
        <v>P085</v>
      </c>
      <c r="E8441" s="116">
        <v>2020</v>
      </c>
      <c r="F8441" s="112" t="s">
        <v>14604</v>
      </c>
      <c r="G8441" s="117" t="s">
        <v>15864</v>
      </c>
      <c r="H8441" s="114" t="s">
        <v>6734</v>
      </c>
      <c r="I8441" s="113">
        <f>'25'!D57</f>
        <v>0</v>
      </c>
    </row>
    <row r="8442" spans="2:9" ht="12.75">
      <c r="B8442" s="114" t="str">
        <f>INDEX(SUM!D:D,MATCH(SUM!$F$3,SUM!B:B,0),0)</f>
        <v>P085</v>
      </c>
      <c r="E8442" s="116">
        <v>2020</v>
      </c>
      <c r="F8442" s="112" t="s">
        <v>14605</v>
      </c>
      <c r="G8442" s="117" t="s">
        <v>15865</v>
      </c>
      <c r="H8442" s="114" t="s">
        <v>6734</v>
      </c>
      <c r="I8442" s="113">
        <f>'25'!D58</f>
        <v>0</v>
      </c>
    </row>
    <row r="8443" spans="2:9" ht="12.75">
      <c r="B8443" s="114" t="str">
        <f>INDEX(SUM!D:D,MATCH(SUM!$F$3,SUM!B:B,0),0)</f>
        <v>P085</v>
      </c>
      <c r="E8443" s="116">
        <v>2020</v>
      </c>
      <c r="F8443" s="112" t="s">
        <v>14606</v>
      </c>
      <c r="G8443" s="117" t="s">
        <v>15866</v>
      </c>
      <c r="H8443" s="114" t="s">
        <v>6734</v>
      </c>
      <c r="I8443" s="113">
        <f>'25'!D59</f>
        <v>0</v>
      </c>
    </row>
    <row r="8444" spans="2:9" ht="12.75">
      <c r="B8444" s="114" t="str">
        <f>INDEX(SUM!D:D,MATCH(SUM!$F$3,SUM!B:B,0),0)</f>
        <v>P085</v>
      </c>
      <c r="E8444" s="116">
        <v>2020</v>
      </c>
      <c r="F8444" s="112" t="s">
        <v>14607</v>
      </c>
      <c r="G8444" s="117" t="s">
        <v>15867</v>
      </c>
      <c r="H8444" s="114" t="s">
        <v>6734</v>
      </c>
      <c r="I8444" s="113">
        <f>'25'!D60</f>
        <v>0</v>
      </c>
    </row>
    <row r="8445" spans="2:9" ht="12.75">
      <c r="B8445" s="114" t="str">
        <f>INDEX(SUM!D:D,MATCH(SUM!$F$3,SUM!B:B,0),0)</f>
        <v>P085</v>
      </c>
      <c r="E8445" s="116">
        <v>2020</v>
      </c>
      <c r="F8445" s="112" t="s">
        <v>14608</v>
      </c>
      <c r="G8445" s="117" t="s">
        <v>15868</v>
      </c>
      <c r="H8445" s="114" t="s">
        <v>6734</v>
      </c>
      <c r="I8445" s="113">
        <f>'25'!D61</f>
        <v>0</v>
      </c>
    </row>
    <row r="8446" spans="2:9" ht="12.75">
      <c r="B8446" s="114" t="str">
        <f>INDEX(SUM!D:D,MATCH(SUM!$F$3,SUM!B:B,0),0)</f>
        <v>P085</v>
      </c>
      <c r="E8446" s="116">
        <v>2020</v>
      </c>
      <c r="F8446" s="112" t="s">
        <v>14609</v>
      </c>
      <c r="G8446" s="117" t="s">
        <v>15869</v>
      </c>
      <c r="H8446" s="114" t="s">
        <v>6734</v>
      </c>
      <c r="I8446" s="113">
        <f>'25'!D62</f>
        <v>0</v>
      </c>
    </row>
    <row r="8447" spans="2:9" ht="12.75">
      <c r="B8447" s="114" t="str">
        <f>INDEX(SUM!D:D,MATCH(SUM!$F$3,SUM!B:B,0),0)</f>
        <v>P085</v>
      </c>
      <c r="E8447" s="116">
        <v>2020</v>
      </c>
      <c r="F8447" s="112" t="s">
        <v>14610</v>
      </c>
      <c r="G8447" s="117" t="s">
        <v>15870</v>
      </c>
      <c r="H8447" s="114" t="s">
        <v>6734</v>
      </c>
      <c r="I8447" s="113">
        <f>'25'!D63</f>
        <v>0</v>
      </c>
    </row>
    <row r="8448" spans="2:9" ht="12.75">
      <c r="B8448" s="114" t="str">
        <f>INDEX(SUM!D:D,MATCH(SUM!$F$3,SUM!B:B,0),0)</f>
        <v>P085</v>
      </c>
      <c r="E8448" s="116">
        <v>2020</v>
      </c>
      <c r="F8448" s="112" t="s">
        <v>14611</v>
      </c>
      <c r="G8448" s="117" t="s">
        <v>15871</v>
      </c>
      <c r="H8448" s="114" t="s">
        <v>6734</v>
      </c>
      <c r="I8448" s="113">
        <f>'25'!D64</f>
        <v>0</v>
      </c>
    </row>
    <row r="8449" spans="2:9" ht="12.75">
      <c r="B8449" s="114" t="str">
        <f>INDEX(SUM!D:D,MATCH(SUM!$F$3,SUM!B:B,0),0)</f>
        <v>P085</v>
      </c>
      <c r="E8449" s="116">
        <v>2020</v>
      </c>
      <c r="F8449" s="112" t="s">
        <v>14612</v>
      </c>
      <c r="G8449" s="117" t="s">
        <v>15872</v>
      </c>
      <c r="H8449" s="114" t="s">
        <v>6734</v>
      </c>
      <c r="I8449" s="113">
        <f>'25'!D65</f>
        <v>0</v>
      </c>
    </row>
    <row r="8450" spans="2:9" ht="12.75">
      <c r="B8450" s="114" t="str">
        <f>INDEX(SUM!D:D,MATCH(SUM!$F$3,SUM!B:B,0),0)</f>
        <v>P085</v>
      </c>
      <c r="E8450" s="116">
        <v>2020</v>
      </c>
      <c r="F8450" s="112" t="s">
        <v>14613</v>
      </c>
      <c r="G8450" s="117" t="s">
        <v>15873</v>
      </c>
      <c r="H8450" s="114" t="s">
        <v>6734</v>
      </c>
      <c r="I8450" s="113">
        <f>'25'!D66</f>
        <v>0</v>
      </c>
    </row>
    <row r="8451" spans="2:9" ht="12.75">
      <c r="B8451" s="114" t="str">
        <f>INDEX(SUM!D:D,MATCH(SUM!$F$3,SUM!B:B,0),0)</f>
        <v>P085</v>
      </c>
      <c r="E8451" s="116">
        <v>2020</v>
      </c>
      <c r="F8451" s="112" t="s">
        <v>14614</v>
      </c>
      <c r="G8451" s="117" t="s">
        <v>15874</v>
      </c>
      <c r="H8451" s="114" t="s">
        <v>6734</v>
      </c>
      <c r="I8451" s="113">
        <f>'25'!D67</f>
        <v>0</v>
      </c>
    </row>
    <row r="8452" spans="2:9" ht="12.75">
      <c r="B8452" s="114" t="str">
        <f>INDEX(SUM!D:D,MATCH(SUM!$F$3,SUM!B:B,0),0)</f>
        <v>P085</v>
      </c>
      <c r="E8452" s="116">
        <v>2020</v>
      </c>
      <c r="F8452" s="112" t="s">
        <v>14615</v>
      </c>
      <c r="G8452" s="117" t="s">
        <v>15875</v>
      </c>
      <c r="H8452" s="114" t="s">
        <v>6734</v>
      </c>
      <c r="I8452" s="113">
        <f>'25'!D68</f>
        <v>0</v>
      </c>
    </row>
    <row r="8453" spans="2:9" ht="12.75">
      <c r="B8453" s="114" t="str">
        <f>INDEX(SUM!D:D,MATCH(SUM!$F$3,SUM!B:B,0),0)</f>
        <v>P085</v>
      </c>
      <c r="E8453" s="116">
        <v>2020</v>
      </c>
      <c r="F8453" s="112" t="s">
        <v>14616</v>
      </c>
      <c r="G8453" s="117" t="s">
        <v>15876</v>
      </c>
      <c r="H8453" s="114" t="s">
        <v>6734</v>
      </c>
      <c r="I8453" s="113">
        <f>'25'!D69</f>
        <v>0</v>
      </c>
    </row>
    <row r="8454" spans="2:9" ht="12.75">
      <c r="B8454" s="114" t="str">
        <f>INDEX(SUM!D:D,MATCH(SUM!$F$3,SUM!B:B,0),0)</f>
        <v>P085</v>
      </c>
      <c r="E8454" s="116">
        <v>2020</v>
      </c>
      <c r="F8454" s="112" t="s">
        <v>14617</v>
      </c>
      <c r="G8454" s="117" t="s">
        <v>15877</v>
      </c>
      <c r="H8454" s="114" t="s">
        <v>6734</v>
      </c>
      <c r="I8454" s="113">
        <f>'25'!D70</f>
        <v>0</v>
      </c>
    </row>
    <row r="8455" spans="2:9" ht="12.75">
      <c r="B8455" s="114" t="str">
        <f>INDEX(SUM!D:D,MATCH(SUM!$F$3,SUM!B:B,0),0)</f>
        <v>P085</v>
      </c>
      <c r="E8455" s="116">
        <v>2020</v>
      </c>
      <c r="F8455" s="112" t="s">
        <v>14618</v>
      </c>
      <c r="G8455" s="117" t="s">
        <v>15878</v>
      </c>
      <c r="H8455" s="114" t="s">
        <v>6734</v>
      </c>
      <c r="I8455" s="113">
        <f>'25'!D71</f>
        <v>0</v>
      </c>
    </row>
    <row r="8456" spans="2:9" ht="12.75">
      <c r="B8456" s="114" t="str">
        <f>INDEX(SUM!D:D,MATCH(SUM!$F$3,SUM!B:B,0),0)</f>
        <v>P085</v>
      </c>
      <c r="E8456" s="116">
        <v>2020</v>
      </c>
      <c r="F8456" s="112" t="s">
        <v>14619</v>
      </c>
      <c r="G8456" s="117" t="s">
        <v>15879</v>
      </c>
      <c r="H8456" s="114" t="s">
        <v>6734</v>
      </c>
      <c r="I8456" s="113">
        <f>'25'!D72</f>
        <v>0</v>
      </c>
    </row>
    <row r="8457" spans="2:9" ht="12.75">
      <c r="B8457" s="114" t="str">
        <f>INDEX(SUM!D:D,MATCH(SUM!$F$3,SUM!B:B,0),0)</f>
        <v>P085</v>
      </c>
      <c r="E8457" s="116">
        <v>2020</v>
      </c>
      <c r="F8457" s="112" t="s">
        <v>14620</v>
      </c>
      <c r="G8457" s="117" t="s">
        <v>15880</v>
      </c>
      <c r="H8457" s="114" t="s">
        <v>6734</v>
      </c>
      <c r="I8457" s="113">
        <f>'25'!D73</f>
        <v>0</v>
      </c>
    </row>
    <row r="8458" spans="2:9" ht="12.75">
      <c r="B8458" s="114" t="str">
        <f>INDEX(SUM!D:D,MATCH(SUM!$F$3,SUM!B:B,0),0)</f>
        <v>P085</v>
      </c>
      <c r="E8458" s="116">
        <v>2020</v>
      </c>
      <c r="F8458" s="112" t="s">
        <v>14621</v>
      </c>
      <c r="G8458" s="117" t="s">
        <v>15881</v>
      </c>
      <c r="H8458" s="114" t="s">
        <v>6734</v>
      </c>
      <c r="I8458" s="113">
        <f>'25'!D74</f>
        <v>0</v>
      </c>
    </row>
    <row r="8459" spans="2:9" ht="12.75">
      <c r="B8459" s="114" t="str">
        <f>INDEX(SUM!D:D,MATCH(SUM!$F$3,SUM!B:B,0),0)</f>
        <v>P085</v>
      </c>
      <c r="E8459" s="116">
        <v>2020</v>
      </c>
      <c r="F8459" s="112" t="s">
        <v>14622</v>
      </c>
      <c r="G8459" s="117" t="s">
        <v>15882</v>
      </c>
      <c r="H8459" s="114" t="s">
        <v>6734</v>
      </c>
      <c r="I8459" s="113">
        <f>'25'!D75</f>
        <v>0</v>
      </c>
    </row>
    <row r="8460" spans="2:9" ht="12.75">
      <c r="B8460" s="114" t="str">
        <f>INDEX(SUM!D:D,MATCH(SUM!$F$3,SUM!B:B,0),0)</f>
        <v>P085</v>
      </c>
      <c r="E8460" s="116">
        <v>2020</v>
      </c>
      <c r="F8460" s="112" t="s">
        <v>14623</v>
      </c>
      <c r="G8460" s="117" t="s">
        <v>15883</v>
      </c>
      <c r="H8460" s="114" t="s">
        <v>6734</v>
      </c>
      <c r="I8460" s="113">
        <f>'25'!D76</f>
        <v>0</v>
      </c>
    </row>
    <row r="8461" spans="2:9" ht="12.75">
      <c r="B8461" s="114" t="str">
        <f>INDEX(SUM!D:D,MATCH(SUM!$F$3,SUM!B:B,0),0)</f>
        <v>P085</v>
      </c>
      <c r="E8461" s="116">
        <v>2020</v>
      </c>
      <c r="F8461" s="112" t="s">
        <v>14624</v>
      </c>
      <c r="G8461" s="117" t="s">
        <v>15884</v>
      </c>
      <c r="H8461" s="114" t="s">
        <v>6734</v>
      </c>
      <c r="I8461" s="113">
        <f>'25'!D77</f>
        <v>0</v>
      </c>
    </row>
    <row r="8462" spans="2:9" ht="12.75">
      <c r="B8462" s="114" t="str">
        <f>INDEX(SUM!D:D,MATCH(SUM!$F$3,SUM!B:B,0),0)</f>
        <v>P085</v>
      </c>
      <c r="E8462" s="116">
        <v>2020</v>
      </c>
      <c r="F8462" s="112" t="s">
        <v>14625</v>
      </c>
      <c r="G8462" s="117" t="s">
        <v>15885</v>
      </c>
      <c r="H8462" s="114" t="s">
        <v>6734</v>
      </c>
      <c r="I8462" s="113">
        <f>'25'!D78</f>
        <v>0</v>
      </c>
    </row>
    <row r="8463" spans="2:9" ht="12.75">
      <c r="B8463" s="114" t="str">
        <f>INDEX(SUM!D:D,MATCH(SUM!$F$3,SUM!B:B,0),0)</f>
        <v>P085</v>
      </c>
      <c r="E8463" s="116">
        <v>2020</v>
      </c>
      <c r="F8463" s="112" t="s">
        <v>14626</v>
      </c>
      <c r="G8463" s="117" t="s">
        <v>15886</v>
      </c>
      <c r="H8463" s="114" t="s">
        <v>6734</v>
      </c>
      <c r="I8463" s="113">
        <f>'25'!D79</f>
        <v>0</v>
      </c>
    </row>
    <row r="8464" spans="2:9" ht="12.75">
      <c r="B8464" s="114" t="str">
        <f>INDEX(SUM!D:D,MATCH(SUM!$F$3,SUM!B:B,0),0)</f>
        <v>P085</v>
      </c>
      <c r="E8464" s="116">
        <v>2020</v>
      </c>
      <c r="F8464" s="112" t="s">
        <v>14627</v>
      </c>
      <c r="G8464" s="117" t="s">
        <v>15887</v>
      </c>
      <c r="H8464" s="114" t="s">
        <v>6734</v>
      </c>
      <c r="I8464" s="113">
        <f>'25'!D80</f>
        <v>0</v>
      </c>
    </row>
    <row r="8465" spans="2:9" ht="12.75">
      <c r="B8465" s="114" t="str">
        <f>INDEX(SUM!D:D,MATCH(SUM!$F$3,SUM!B:B,0),0)</f>
        <v>P085</v>
      </c>
      <c r="E8465" s="116">
        <v>2020</v>
      </c>
      <c r="F8465" s="112" t="s">
        <v>14628</v>
      </c>
      <c r="G8465" s="117" t="s">
        <v>15888</v>
      </c>
      <c r="H8465" s="114" t="s">
        <v>6734</v>
      </c>
      <c r="I8465" s="113">
        <f>'25'!D81</f>
        <v>0</v>
      </c>
    </row>
    <row r="8466" spans="2:9" ht="12.75">
      <c r="B8466" s="114" t="str">
        <f>INDEX(SUM!D:D,MATCH(SUM!$F$3,SUM!B:B,0),0)</f>
        <v>P085</v>
      </c>
      <c r="E8466" s="116">
        <v>2020</v>
      </c>
      <c r="F8466" s="112" t="s">
        <v>14629</v>
      </c>
      <c r="G8466" s="117" t="s">
        <v>15889</v>
      </c>
      <c r="H8466" s="114" t="s">
        <v>6734</v>
      </c>
      <c r="I8466" s="113">
        <f>'25'!D82</f>
        <v>0</v>
      </c>
    </row>
    <row r="8467" spans="2:9" ht="12.75">
      <c r="B8467" s="114" t="str">
        <f>INDEX(SUM!D:D,MATCH(SUM!$F$3,SUM!B:B,0),0)</f>
        <v>P085</v>
      </c>
      <c r="E8467" s="116">
        <v>2020</v>
      </c>
      <c r="F8467" s="112" t="s">
        <v>14630</v>
      </c>
      <c r="G8467" s="117" t="s">
        <v>15890</v>
      </c>
      <c r="H8467" s="114" t="s">
        <v>6734</v>
      </c>
      <c r="I8467" s="113">
        <f>'25'!D83</f>
        <v>0</v>
      </c>
    </row>
    <row r="8468" spans="2:9" ht="12.75">
      <c r="B8468" s="114" t="str">
        <f>INDEX(SUM!D:D,MATCH(SUM!$F$3,SUM!B:B,0),0)</f>
        <v>P085</v>
      </c>
      <c r="E8468" s="116">
        <v>2020</v>
      </c>
      <c r="F8468" s="112" t="s">
        <v>14631</v>
      </c>
      <c r="G8468" s="117" t="s">
        <v>15891</v>
      </c>
      <c r="H8468" s="114" t="s">
        <v>6734</v>
      </c>
      <c r="I8468" s="113">
        <f>'25'!D84</f>
        <v>0</v>
      </c>
    </row>
    <row r="8469" spans="2:9" ht="12.75">
      <c r="B8469" s="114" t="str">
        <f>INDEX(SUM!D:D,MATCH(SUM!$F$3,SUM!B:B,0),0)</f>
        <v>P085</v>
      </c>
      <c r="E8469" s="116">
        <v>2020</v>
      </c>
      <c r="F8469" s="112" t="s">
        <v>14632</v>
      </c>
      <c r="G8469" s="117" t="s">
        <v>15892</v>
      </c>
      <c r="H8469" s="114" t="s">
        <v>6734</v>
      </c>
      <c r="I8469" s="113">
        <f>'25'!D85</f>
        <v>0</v>
      </c>
    </row>
    <row r="8470" spans="2:9" ht="12.75">
      <c r="B8470" s="114" t="str">
        <f>INDEX(SUM!D:D,MATCH(SUM!$F$3,SUM!B:B,0),0)</f>
        <v>P085</v>
      </c>
      <c r="E8470" s="116">
        <v>2020</v>
      </c>
      <c r="F8470" s="112" t="s">
        <v>14633</v>
      </c>
      <c r="G8470" s="117" t="s">
        <v>15893</v>
      </c>
      <c r="H8470" s="114" t="s">
        <v>6734</v>
      </c>
      <c r="I8470" s="113">
        <f>'25'!D86</f>
        <v>0</v>
      </c>
    </row>
    <row r="8471" spans="2:9" ht="12.75">
      <c r="B8471" s="114" t="str">
        <f>INDEX(SUM!D:D,MATCH(SUM!$F$3,SUM!B:B,0),0)</f>
        <v>P085</v>
      </c>
      <c r="E8471" s="116">
        <v>2020</v>
      </c>
      <c r="F8471" s="112" t="s">
        <v>14634</v>
      </c>
      <c r="G8471" s="117" t="s">
        <v>15894</v>
      </c>
      <c r="H8471" s="114" t="s">
        <v>6734</v>
      </c>
      <c r="I8471" s="113">
        <f>'25'!D87</f>
        <v>0</v>
      </c>
    </row>
    <row r="8472" spans="2:9" ht="12.75">
      <c r="B8472" s="114" t="str">
        <f>INDEX(SUM!D:D,MATCH(SUM!$F$3,SUM!B:B,0),0)</f>
        <v>P085</v>
      </c>
      <c r="E8472" s="116">
        <v>2020</v>
      </c>
      <c r="F8472" s="112" t="s">
        <v>14635</v>
      </c>
      <c r="G8472" s="117" t="s">
        <v>15895</v>
      </c>
      <c r="H8472" s="114" t="s">
        <v>6734</v>
      </c>
      <c r="I8472" s="113">
        <f>'25'!D88</f>
        <v>0</v>
      </c>
    </row>
    <row r="8473" spans="2:9" ht="12.75">
      <c r="B8473" s="114" t="str">
        <f>INDEX(SUM!D:D,MATCH(SUM!$F$3,SUM!B:B,0),0)</f>
        <v>P085</v>
      </c>
      <c r="E8473" s="116">
        <v>2020</v>
      </c>
      <c r="F8473" s="112" t="s">
        <v>14636</v>
      </c>
      <c r="G8473" s="117" t="s">
        <v>15896</v>
      </c>
      <c r="H8473" s="114" t="s">
        <v>6734</v>
      </c>
      <c r="I8473" s="113">
        <f>'25'!D89</f>
        <v>0</v>
      </c>
    </row>
    <row r="8474" spans="2:9" ht="12.75">
      <c r="B8474" s="114" t="str">
        <f>INDEX(SUM!D:D,MATCH(SUM!$F$3,SUM!B:B,0),0)</f>
        <v>P085</v>
      </c>
      <c r="E8474" s="116">
        <v>2020</v>
      </c>
      <c r="F8474" s="112" t="s">
        <v>14637</v>
      </c>
      <c r="G8474" s="117" t="s">
        <v>15897</v>
      </c>
      <c r="H8474" s="114" t="s">
        <v>6734</v>
      </c>
      <c r="I8474" s="113">
        <f>'25'!D90</f>
        <v>0</v>
      </c>
    </row>
    <row r="8475" spans="2:9" ht="12.75">
      <c r="B8475" s="114" t="str">
        <f>INDEX(SUM!D:D,MATCH(SUM!$F$3,SUM!B:B,0),0)</f>
        <v>P085</v>
      </c>
      <c r="E8475" s="116">
        <v>2020</v>
      </c>
      <c r="F8475" s="112" t="s">
        <v>14638</v>
      </c>
      <c r="G8475" s="117" t="s">
        <v>15898</v>
      </c>
      <c r="H8475" s="114" t="s">
        <v>6734</v>
      </c>
      <c r="I8475" s="113">
        <f>'25'!D91</f>
        <v>0</v>
      </c>
    </row>
    <row r="8476" spans="2:9" ht="12.75">
      <c r="B8476" s="114" t="str">
        <f>INDEX(SUM!D:D,MATCH(SUM!$F$3,SUM!B:B,0),0)</f>
        <v>P085</v>
      </c>
      <c r="E8476" s="116">
        <v>2020</v>
      </c>
      <c r="F8476" s="112" t="s">
        <v>14639</v>
      </c>
      <c r="G8476" s="117" t="s">
        <v>15899</v>
      </c>
      <c r="H8476" s="114" t="s">
        <v>6734</v>
      </c>
      <c r="I8476" s="113">
        <f>'25'!D92</f>
        <v>0</v>
      </c>
    </row>
    <row r="8477" spans="2:9" ht="12.75">
      <c r="B8477" s="114" t="str">
        <f>INDEX(SUM!D:D,MATCH(SUM!$F$3,SUM!B:B,0),0)</f>
        <v>P085</v>
      </c>
      <c r="E8477" s="116">
        <v>2020</v>
      </c>
      <c r="F8477" s="112" t="s">
        <v>14640</v>
      </c>
      <c r="G8477" s="117" t="s">
        <v>15900</v>
      </c>
      <c r="H8477" s="114" t="s">
        <v>6734</v>
      </c>
      <c r="I8477" s="113">
        <f>'25'!D93</f>
        <v>0</v>
      </c>
    </row>
    <row r="8478" spans="2:9" ht="12.75">
      <c r="B8478" s="114" t="str">
        <f>INDEX(SUM!D:D,MATCH(SUM!$F$3,SUM!B:B,0),0)</f>
        <v>P085</v>
      </c>
      <c r="E8478" s="116">
        <v>2020</v>
      </c>
      <c r="F8478" s="112" t="s">
        <v>14641</v>
      </c>
      <c r="G8478" s="117" t="s">
        <v>15901</v>
      </c>
      <c r="H8478" s="114" t="s">
        <v>6734</v>
      </c>
      <c r="I8478" s="113">
        <f>'25'!D94</f>
        <v>0</v>
      </c>
    </row>
    <row r="8479" spans="2:9" ht="12.75">
      <c r="B8479" s="114" t="str">
        <f>INDEX(SUM!D:D,MATCH(SUM!$F$3,SUM!B:B,0),0)</f>
        <v>P085</v>
      </c>
      <c r="E8479" s="116">
        <v>2020</v>
      </c>
      <c r="F8479" s="112" t="s">
        <v>14642</v>
      </c>
      <c r="G8479" s="117" t="s">
        <v>15902</v>
      </c>
      <c r="H8479" s="114" t="s">
        <v>6734</v>
      </c>
      <c r="I8479" s="113">
        <f>'25'!D95</f>
        <v>0</v>
      </c>
    </row>
    <row r="8480" spans="2:9" ht="12.75">
      <c r="B8480" s="114" t="str">
        <f>INDEX(SUM!D:D,MATCH(SUM!$F$3,SUM!B:B,0),0)</f>
        <v>P085</v>
      </c>
      <c r="E8480" s="116">
        <v>2020</v>
      </c>
      <c r="F8480" s="112" t="s">
        <v>14643</v>
      </c>
      <c r="G8480" s="117" t="s">
        <v>15903</v>
      </c>
      <c r="H8480" s="114" t="s">
        <v>6734</v>
      </c>
      <c r="I8480" s="113">
        <f>'25'!D96</f>
        <v>0</v>
      </c>
    </row>
    <row r="8481" spans="2:9" ht="12.75">
      <c r="B8481" s="114" t="str">
        <f>INDEX(SUM!D:D,MATCH(SUM!$F$3,SUM!B:B,0),0)</f>
        <v>P085</v>
      </c>
      <c r="E8481" s="116">
        <v>2020</v>
      </c>
      <c r="F8481" s="112" t="s">
        <v>14644</v>
      </c>
      <c r="G8481" s="117" t="s">
        <v>15904</v>
      </c>
      <c r="H8481" s="114" t="s">
        <v>6734</v>
      </c>
      <c r="I8481" s="113">
        <f>'25'!D97</f>
        <v>0</v>
      </c>
    </row>
    <row r="8482" spans="2:9" ht="12.75">
      <c r="B8482" s="114" t="str">
        <f>INDEX(SUM!D:D,MATCH(SUM!$F$3,SUM!B:B,0),0)</f>
        <v>P085</v>
      </c>
      <c r="E8482" s="116">
        <v>2020</v>
      </c>
      <c r="F8482" s="112" t="s">
        <v>14645</v>
      </c>
      <c r="G8482" s="117" t="s">
        <v>15905</v>
      </c>
      <c r="H8482" s="114" t="s">
        <v>6734</v>
      </c>
      <c r="I8482" s="113">
        <f>'25'!D98</f>
        <v>0</v>
      </c>
    </row>
    <row r="8483" spans="2:9" ht="12.75">
      <c r="B8483" s="114" t="str">
        <f>INDEX(SUM!D:D,MATCH(SUM!$F$3,SUM!B:B,0),0)</f>
        <v>P085</v>
      </c>
      <c r="E8483" s="116">
        <v>2020</v>
      </c>
      <c r="F8483" s="112" t="s">
        <v>14646</v>
      </c>
      <c r="G8483" s="117" t="s">
        <v>15906</v>
      </c>
      <c r="H8483" s="114" t="s">
        <v>6734</v>
      </c>
      <c r="I8483" s="113">
        <f>'25'!D99</f>
        <v>0</v>
      </c>
    </row>
    <row r="8484" spans="2:9" ht="12.75">
      <c r="B8484" s="114" t="str">
        <f>INDEX(SUM!D:D,MATCH(SUM!$F$3,SUM!B:B,0),0)</f>
        <v>P085</v>
      </c>
      <c r="E8484" s="116">
        <v>2020</v>
      </c>
      <c r="F8484" s="112" t="s">
        <v>14647</v>
      </c>
      <c r="G8484" s="117" t="s">
        <v>15907</v>
      </c>
      <c r="H8484" s="114" t="s">
        <v>6734</v>
      </c>
      <c r="I8484" s="113">
        <f>'25'!D100</f>
        <v>0</v>
      </c>
    </row>
    <row r="8485" spans="2:9" ht="12.75">
      <c r="B8485" s="114" t="str">
        <f>INDEX(SUM!D:D,MATCH(SUM!$F$3,SUM!B:B,0),0)</f>
        <v>P085</v>
      </c>
      <c r="E8485" s="116">
        <v>2020</v>
      </c>
      <c r="F8485" s="112" t="s">
        <v>14648</v>
      </c>
      <c r="G8485" s="117" t="s">
        <v>15908</v>
      </c>
      <c r="H8485" s="114" t="s">
        <v>6735</v>
      </c>
      <c r="I8485" s="113">
        <f>'25'!E11</f>
        <v>0</v>
      </c>
    </row>
    <row r="8486" spans="2:9" ht="12.75">
      <c r="B8486" s="114" t="str">
        <f>INDEX(SUM!D:D,MATCH(SUM!$F$3,SUM!B:B,0),0)</f>
        <v>P085</v>
      </c>
      <c r="E8486" s="116">
        <v>2020</v>
      </c>
      <c r="F8486" s="112" t="s">
        <v>14649</v>
      </c>
      <c r="G8486" s="117" t="s">
        <v>15909</v>
      </c>
      <c r="H8486" s="114" t="s">
        <v>6735</v>
      </c>
      <c r="I8486" s="113">
        <f>'25'!E12</f>
        <v>0</v>
      </c>
    </row>
    <row r="8487" spans="2:9" ht="12.75">
      <c r="B8487" s="114" t="str">
        <f>INDEX(SUM!D:D,MATCH(SUM!$F$3,SUM!B:B,0),0)</f>
        <v>P085</v>
      </c>
      <c r="E8487" s="116">
        <v>2020</v>
      </c>
      <c r="F8487" s="112" t="s">
        <v>14650</v>
      </c>
      <c r="G8487" s="117" t="s">
        <v>15910</v>
      </c>
      <c r="H8487" s="114" t="s">
        <v>6735</v>
      </c>
      <c r="I8487" s="113">
        <f>'25'!E13</f>
        <v>0</v>
      </c>
    </row>
    <row r="8488" spans="2:9" ht="12.75">
      <c r="B8488" s="114" t="str">
        <f>INDEX(SUM!D:D,MATCH(SUM!$F$3,SUM!B:B,0),0)</f>
        <v>P085</v>
      </c>
      <c r="E8488" s="116">
        <v>2020</v>
      </c>
      <c r="F8488" s="112" t="s">
        <v>14651</v>
      </c>
      <c r="G8488" s="117" t="s">
        <v>15911</v>
      </c>
      <c r="H8488" s="114" t="s">
        <v>6735</v>
      </c>
      <c r="I8488" s="113">
        <f>'25'!E14</f>
        <v>0</v>
      </c>
    </row>
    <row r="8489" spans="2:9" ht="12.75">
      <c r="B8489" s="114" t="str">
        <f>INDEX(SUM!D:D,MATCH(SUM!$F$3,SUM!B:B,0),0)</f>
        <v>P085</v>
      </c>
      <c r="E8489" s="116">
        <v>2020</v>
      </c>
      <c r="F8489" s="112" t="s">
        <v>14652</v>
      </c>
      <c r="G8489" s="117" t="s">
        <v>15912</v>
      </c>
      <c r="H8489" s="114" t="s">
        <v>6735</v>
      </c>
      <c r="I8489" s="113">
        <f>'25'!E15</f>
        <v>0</v>
      </c>
    </row>
    <row r="8490" spans="2:9" ht="12.75">
      <c r="B8490" s="114" t="str">
        <f>INDEX(SUM!D:D,MATCH(SUM!$F$3,SUM!B:B,0),0)</f>
        <v>P085</v>
      </c>
      <c r="E8490" s="116">
        <v>2020</v>
      </c>
      <c r="F8490" s="112" t="s">
        <v>14653</v>
      </c>
      <c r="G8490" s="117" t="s">
        <v>15913</v>
      </c>
      <c r="H8490" s="114" t="s">
        <v>6735</v>
      </c>
      <c r="I8490" s="113">
        <f>'25'!E16</f>
        <v>0</v>
      </c>
    </row>
    <row r="8491" spans="2:9" ht="12.75">
      <c r="B8491" s="114" t="str">
        <f>INDEX(SUM!D:D,MATCH(SUM!$F$3,SUM!B:B,0),0)</f>
        <v>P085</v>
      </c>
      <c r="E8491" s="116">
        <v>2020</v>
      </c>
      <c r="F8491" s="112" t="s">
        <v>14654</v>
      </c>
      <c r="G8491" s="117" t="s">
        <v>15914</v>
      </c>
      <c r="H8491" s="114" t="s">
        <v>6735</v>
      </c>
      <c r="I8491" s="113">
        <f>'25'!E17</f>
        <v>0</v>
      </c>
    </row>
    <row r="8492" spans="2:9" ht="12.75">
      <c r="B8492" s="114" t="str">
        <f>INDEX(SUM!D:D,MATCH(SUM!$F$3,SUM!B:B,0),0)</f>
        <v>P085</v>
      </c>
      <c r="E8492" s="116">
        <v>2020</v>
      </c>
      <c r="F8492" s="112" t="s">
        <v>14655</v>
      </c>
      <c r="G8492" s="117" t="s">
        <v>15915</v>
      </c>
      <c r="H8492" s="114" t="s">
        <v>6735</v>
      </c>
      <c r="I8492" s="113">
        <f>'25'!E18</f>
        <v>0</v>
      </c>
    </row>
    <row r="8493" spans="2:9" ht="12.75">
      <c r="B8493" s="114" t="str">
        <f>INDEX(SUM!D:D,MATCH(SUM!$F$3,SUM!B:B,0),0)</f>
        <v>P085</v>
      </c>
      <c r="E8493" s="116">
        <v>2020</v>
      </c>
      <c r="F8493" s="112" t="s">
        <v>14656</v>
      </c>
      <c r="G8493" s="117" t="s">
        <v>15916</v>
      </c>
      <c r="H8493" s="114" t="s">
        <v>6735</v>
      </c>
      <c r="I8493" s="113">
        <f>'25'!E19</f>
        <v>0</v>
      </c>
    </row>
    <row r="8494" spans="2:9" ht="12.75">
      <c r="B8494" s="114" t="str">
        <f>INDEX(SUM!D:D,MATCH(SUM!$F$3,SUM!B:B,0),0)</f>
        <v>P085</v>
      </c>
      <c r="E8494" s="116">
        <v>2020</v>
      </c>
      <c r="F8494" s="112" t="s">
        <v>14657</v>
      </c>
      <c r="G8494" s="117" t="s">
        <v>15917</v>
      </c>
      <c r="H8494" s="114" t="s">
        <v>6735</v>
      </c>
      <c r="I8494" s="113">
        <f>'25'!E20</f>
        <v>0</v>
      </c>
    </row>
    <row r="8495" spans="2:9" ht="12.75">
      <c r="B8495" s="114" t="str">
        <f>INDEX(SUM!D:D,MATCH(SUM!$F$3,SUM!B:B,0),0)</f>
        <v>P085</v>
      </c>
      <c r="E8495" s="116">
        <v>2020</v>
      </c>
      <c r="F8495" s="112" t="s">
        <v>14658</v>
      </c>
      <c r="G8495" s="117" t="s">
        <v>15918</v>
      </c>
      <c r="H8495" s="114" t="s">
        <v>6735</v>
      </c>
      <c r="I8495" s="113">
        <f>'25'!E21</f>
        <v>0</v>
      </c>
    </row>
    <row r="8496" spans="2:9" ht="12.75">
      <c r="B8496" s="114" t="str">
        <f>INDEX(SUM!D:D,MATCH(SUM!$F$3,SUM!B:B,0),0)</f>
        <v>P085</v>
      </c>
      <c r="E8496" s="116">
        <v>2020</v>
      </c>
      <c r="F8496" s="112" t="s">
        <v>14659</v>
      </c>
      <c r="G8496" s="117" t="s">
        <v>15919</v>
      </c>
      <c r="H8496" s="114" t="s">
        <v>6735</v>
      </c>
      <c r="I8496" s="113">
        <f>'25'!E22</f>
        <v>0</v>
      </c>
    </row>
    <row r="8497" spans="2:9" ht="12.75">
      <c r="B8497" s="114" t="str">
        <f>INDEX(SUM!D:D,MATCH(SUM!$F$3,SUM!B:B,0),0)</f>
        <v>P085</v>
      </c>
      <c r="E8497" s="116">
        <v>2020</v>
      </c>
      <c r="F8497" s="112" t="s">
        <v>14660</v>
      </c>
      <c r="G8497" s="117" t="s">
        <v>15920</v>
      </c>
      <c r="H8497" s="114" t="s">
        <v>6735</v>
      </c>
      <c r="I8497" s="113">
        <f>'25'!E23</f>
        <v>0</v>
      </c>
    </row>
    <row r="8498" spans="2:9" ht="12.75">
      <c r="B8498" s="114" t="str">
        <f>INDEX(SUM!D:D,MATCH(SUM!$F$3,SUM!B:B,0),0)</f>
        <v>P085</v>
      </c>
      <c r="E8498" s="116">
        <v>2020</v>
      </c>
      <c r="F8498" s="112" t="s">
        <v>14661</v>
      </c>
      <c r="G8498" s="117" t="s">
        <v>15921</v>
      </c>
      <c r="H8498" s="114" t="s">
        <v>6735</v>
      </c>
      <c r="I8498" s="113">
        <f>'25'!E24</f>
        <v>0</v>
      </c>
    </row>
    <row r="8499" spans="2:9" ht="12.75">
      <c r="B8499" s="114" t="str">
        <f>INDEX(SUM!D:D,MATCH(SUM!$F$3,SUM!B:B,0),0)</f>
        <v>P085</v>
      </c>
      <c r="E8499" s="116">
        <v>2020</v>
      </c>
      <c r="F8499" s="112" t="s">
        <v>14662</v>
      </c>
      <c r="G8499" s="117" t="s">
        <v>15922</v>
      </c>
      <c r="H8499" s="114" t="s">
        <v>6735</v>
      </c>
      <c r="I8499" s="113">
        <f>'25'!E25</f>
        <v>0</v>
      </c>
    </row>
    <row r="8500" spans="2:9" ht="12.75">
      <c r="B8500" s="114" t="str">
        <f>INDEX(SUM!D:D,MATCH(SUM!$F$3,SUM!B:B,0),0)</f>
        <v>P085</v>
      </c>
      <c r="E8500" s="116">
        <v>2020</v>
      </c>
      <c r="F8500" s="112" t="s">
        <v>14663</v>
      </c>
      <c r="G8500" s="117" t="s">
        <v>15923</v>
      </c>
      <c r="H8500" s="114" t="s">
        <v>6735</v>
      </c>
      <c r="I8500" s="113">
        <f>'25'!E26</f>
        <v>0</v>
      </c>
    </row>
    <row r="8501" spans="2:9" ht="12.75">
      <c r="B8501" s="114" t="str">
        <f>INDEX(SUM!D:D,MATCH(SUM!$F$3,SUM!B:B,0),0)</f>
        <v>P085</v>
      </c>
      <c r="E8501" s="116">
        <v>2020</v>
      </c>
      <c r="F8501" s="112" t="s">
        <v>14664</v>
      </c>
      <c r="G8501" s="117" t="s">
        <v>15924</v>
      </c>
      <c r="H8501" s="114" t="s">
        <v>6735</v>
      </c>
      <c r="I8501" s="113">
        <f>'25'!E27</f>
        <v>0</v>
      </c>
    </row>
    <row r="8502" spans="2:9" ht="12.75">
      <c r="B8502" s="114" t="str">
        <f>INDEX(SUM!D:D,MATCH(SUM!$F$3,SUM!B:B,0),0)</f>
        <v>P085</v>
      </c>
      <c r="E8502" s="116">
        <v>2020</v>
      </c>
      <c r="F8502" s="112" t="s">
        <v>14665</v>
      </c>
      <c r="G8502" s="117" t="s">
        <v>15925</v>
      </c>
      <c r="H8502" s="114" t="s">
        <v>6735</v>
      </c>
      <c r="I8502" s="113">
        <f>'25'!E28</f>
        <v>0</v>
      </c>
    </row>
    <row r="8503" spans="2:9" ht="12.75">
      <c r="B8503" s="114" t="str">
        <f>INDEX(SUM!D:D,MATCH(SUM!$F$3,SUM!B:B,0),0)</f>
        <v>P085</v>
      </c>
      <c r="E8503" s="116">
        <v>2020</v>
      </c>
      <c r="F8503" s="112" t="s">
        <v>14666</v>
      </c>
      <c r="G8503" s="117" t="s">
        <v>15926</v>
      </c>
      <c r="H8503" s="114" t="s">
        <v>6735</v>
      </c>
      <c r="I8503" s="113">
        <f>'25'!E29</f>
        <v>0</v>
      </c>
    </row>
    <row r="8504" spans="2:9" ht="12.75">
      <c r="B8504" s="114" t="str">
        <f>INDEX(SUM!D:D,MATCH(SUM!$F$3,SUM!B:B,0),0)</f>
        <v>P085</v>
      </c>
      <c r="E8504" s="116">
        <v>2020</v>
      </c>
      <c r="F8504" s="112" t="s">
        <v>14667</v>
      </c>
      <c r="G8504" s="117" t="s">
        <v>15927</v>
      </c>
      <c r="H8504" s="114" t="s">
        <v>6735</v>
      </c>
      <c r="I8504" s="113">
        <f>'25'!E30</f>
        <v>0</v>
      </c>
    </row>
    <row r="8505" spans="2:9" ht="12.75">
      <c r="B8505" s="114" t="str">
        <f>INDEX(SUM!D:D,MATCH(SUM!$F$3,SUM!B:B,0),0)</f>
        <v>P085</v>
      </c>
      <c r="E8505" s="116">
        <v>2020</v>
      </c>
      <c r="F8505" s="112" t="s">
        <v>14668</v>
      </c>
      <c r="G8505" s="117" t="s">
        <v>15928</v>
      </c>
      <c r="H8505" s="114" t="s">
        <v>6735</v>
      </c>
      <c r="I8505" s="113">
        <f>'25'!E31</f>
        <v>0</v>
      </c>
    </row>
    <row r="8506" spans="2:9" ht="12.75">
      <c r="B8506" s="114" t="str">
        <f>INDEX(SUM!D:D,MATCH(SUM!$F$3,SUM!B:B,0),0)</f>
        <v>P085</v>
      </c>
      <c r="E8506" s="116">
        <v>2020</v>
      </c>
      <c r="F8506" s="112" t="s">
        <v>14669</v>
      </c>
      <c r="G8506" s="117" t="s">
        <v>15929</v>
      </c>
      <c r="H8506" s="114" t="s">
        <v>6735</v>
      </c>
      <c r="I8506" s="113">
        <f>'25'!E32</f>
        <v>0</v>
      </c>
    </row>
    <row r="8507" spans="2:9" ht="12.75">
      <c r="B8507" s="114" t="str">
        <f>INDEX(SUM!D:D,MATCH(SUM!$F$3,SUM!B:B,0),0)</f>
        <v>P085</v>
      </c>
      <c r="E8507" s="116">
        <v>2020</v>
      </c>
      <c r="F8507" s="112" t="s">
        <v>14670</v>
      </c>
      <c r="G8507" s="117" t="s">
        <v>15930</v>
      </c>
      <c r="H8507" s="114" t="s">
        <v>6735</v>
      </c>
      <c r="I8507" s="113">
        <f>'25'!E33</f>
        <v>0</v>
      </c>
    </row>
    <row r="8508" spans="2:9" ht="12.75">
      <c r="B8508" s="114" t="str">
        <f>INDEX(SUM!D:D,MATCH(SUM!$F$3,SUM!B:B,0),0)</f>
        <v>P085</v>
      </c>
      <c r="E8508" s="116">
        <v>2020</v>
      </c>
      <c r="F8508" s="112" t="s">
        <v>14671</v>
      </c>
      <c r="G8508" s="117" t="s">
        <v>15931</v>
      </c>
      <c r="H8508" s="114" t="s">
        <v>6735</v>
      </c>
      <c r="I8508" s="113">
        <f>'25'!E34</f>
        <v>0</v>
      </c>
    </row>
    <row r="8509" spans="2:9" ht="12.75">
      <c r="B8509" s="114" t="str">
        <f>INDEX(SUM!D:D,MATCH(SUM!$F$3,SUM!B:B,0),0)</f>
        <v>P085</v>
      </c>
      <c r="E8509" s="116">
        <v>2020</v>
      </c>
      <c r="F8509" s="112" t="s">
        <v>14672</v>
      </c>
      <c r="G8509" s="117" t="s">
        <v>15932</v>
      </c>
      <c r="H8509" s="114" t="s">
        <v>6735</v>
      </c>
      <c r="I8509" s="113">
        <f>'25'!E35</f>
        <v>0</v>
      </c>
    </row>
    <row r="8510" spans="2:9" ht="12.75">
      <c r="B8510" s="114" t="str">
        <f>INDEX(SUM!D:D,MATCH(SUM!$F$3,SUM!B:B,0),0)</f>
        <v>P085</v>
      </c>
      <c r="E8510" s="116">
        <v>2020</v>
      </c>
      <c r="F8510" s="112" t="s">
        <v>14673</v>
      </c>
      <c r="G8510" s="117" t="s">
        <v>15933</v>
      </c>
      <c r="H8510" s="114" t="s">
        <v>6735</v>
      </c>
      <c r="I8510" s="113">
        <f>'25'!E36</f>
        <v>0</v>
      </c>
    </row>
    <row r="8511" spans="2:9" ht="12.75">
      <c r="B8511" s="114" t="str">
        <f>INDEX(SUM!D:D,MATCH(SUM!$F$3,SUM!B:B,0),0)</f>
        <v>P085</v>
      </c>
      <c r="E8511" s="116">
        <v>2020</v>
      </c>
      <c r="F8511" s="112" t="s">
        <v>14674</v>
      </c>
      <c r="G8511" s="117" t="s">
        <v>15934</v>
      </c>
      <c r="H8511" s="114" t="s">
        <v>6735</v>
      </c>
      <c r="I8511" s="113">
        <f>'25'!E37</f>
        <v>0</v>
      </c>
    </row>
    <row r="8512" spans="2:9" ht="12.75">
      <c r="B8512" s="114" t="str">
        <f>INDEX(SUM!D:D,MATCH(SUM!$F$3,SUM!B:B,0),0)</f>
        <v>P085</v>
      </c>
      <c r="E8512" s="116">
        <v>2020</v>
      </c>
      <c r="F8512" s="112" t="s">
        <v>14675</v>
      </c>
      <c r="G8512" s="117" t="s">
        <v>15935</v>
      </c>
      <c r="H8512" s="114" t="s">
        <v>6735</v>
      </c>
      <c r="I8512" s="113">
        <f>'25'!E38</f>
        <v>0</v>
      </c>
    </row>
    <row r="8513" spans="2:9" ht="12.75">
      <c r="B8513" s="114" t="str">
        <f>INDEX(SUM!D:D,MATCH(SUM!$F$3,SUM!B:B,0),0)</f>
        <v>P085</v>
      </c>
      <c r="E8513" s="116">
        <v>2020</v>
      </c>
      <c r="F8513" s="112" t="s">
        <v>14676</v>
      </c>
      <c r="G8513" s="117" t="s">
        <v>15936</v>
      </c>
      <c r="H8513" s="114" t="s">
        <v>6735</v>
      </c>
      <c r="I8513" s="113">
        <f>'25'!E39</f>
        <v>0</v>
      </c>
    </row>
    <row r="8514" spans="2:9" ht="12.75">
      <c r="B8514" s="114" t="str">
        <f>INDEX(SUM!D:D,MATCH(SUM!$F$3,SUM!B:B,0),0)</f>
        <v>P085</v>
      </c>
      <c r="E8514" s="116">
        <v>2020</v>
      </c>
      <c r="F8514" s="112" t="s">
        <v>14677</v>
      </c>
      <c r="G8514" s="117" t="s">
        <v>15937</v>
      </c>
      <c r="H8514" s="114" t="s">
        <v>6735</v>
      </c>
      <c r="I8514" s="113">
        <f>'25'!E40</f>
        <v>0</v>
      </c>
    </row>
    <row r="8515" spans="2:9" ht="12.75">
      <c r="B8515" s="114" t="str">
        <f>INDEX(SUM!D:D,MATCH(SUM!$F$3,SUM!B:B,0),0)</f>
        <v>P085</v>
      </c>
      <c r="E8515" s="116">
        <v>2020</v>
      </c>
      <c r="F8515" s="112" t="s">
        <v>14678</v>
      </c>
      <c r="G8515" s="117" t="s">
        <v>15938</v>
      </c>
      <c r="H8515" s="114" t="s">
        <v>6735</v>
      </c>
      <c r="I8515" s="113">
        <f>'25'!E41</f>
        <v>0</v>
      </c>
    </row>
    <row r="8516" spans="2:9" ht="12.75">
      <c r="B8516" s="114" t="str">
        <f>INDEX(SUM!D:D,MATCH(SUM!$F$3,SUM!B:B,0),0)</f>
        <v>P085</v>
      </c>
      <c r="E8516" s="116">
        <v>2020</v>
      </c>
      <c r="F8516" s="112" t="s">
        <v>14679</v>
      </c>
      <c r="G8516" s="117" t="s">
        <v>15939</v>
      </c>
      <c r="H8516" s="114" t="s">
        <v>6735</v>
      </c>
      <c r="I8516" s="113">
        <f>'25'!E42</f>
        <v>0</v>
      </c>
    </row>
    <row r="8517" spans="2:9" ht="12.75">
      <c r="B8517" s="114" t="str">
        <f>INDEX(SUM!D:D,MATCH(SUM!$F$3,SUM!B:B,0),0)</f>
        <v>P085</v>
      </c>
      <c r="E8517" s="116">
        <v>2020</v>
      </c>
      <c r="F8517" s="112" t="s">
        <v>14680</v>
      </c>
      <c r="G8517" s="117" t="s">
        <v>15940</v>
      </c>
      <c r="H8517" s="114" t="s">
        <v>6735</v>
      </c>
      <c r="I8517" s="113">
        <f>'25'!E43</f>
        <v>0</v>
      </c>
    </row>
    <row r="8518" spans="2:9" ht="12.75">
      <c r="B8518" s="114" t="str">
        <f>INDEX(SUM!D:D,MATCH(SUM!$F$3,SUM!B:B,0),0)</f>
        <v>P085</v>
      </c>
      <c r="E8518" s="116">
        <v>2020</v>
      </c>
      <c r="F8518" s="112" t="s">
        <v>14681</v>
      </c>
      <c r="G8518" s="117" t="s">
        <v>15941</v>
      </c>
      <c r="H8518" s="114" t="s">
        <v>6735</v>
      </c>
      <c r="I8518" s="113">
        <f>'25'!E44</f>
        <v>0</v>
      </c>
    </row>
    <row r="8519" spans="2:9" ht="12.75">
      <c r="B8519" s="114" t="str">
        <f>INDEX(SUM!D:D,MATCH(SUM!$F$3,SUM!B:B,0),0)</f>
        <v>P085</v>
      </c>
      <c r="E8519" s="116">
        <v>2020</v>
      </c>
      <c r="F8519" s="112" t="s">
        <v>14682</v>
      </c>
      <c r="G8519" s="117" t="s">
        <v>15942</v>
      </c>
      <c r="H8519" s="114" t="s">
        <v>6735</v>
      </c>
      <c r="I8519" s="113">
        <f>'25'!E45</f>
        <v>0</v>
      </c>
    </row>
    <row r="8520" spans="2:9" ht="12.75">
      <c r="B8520" s="114" t="str">
        <f>INDEX(SUM!D:D,MATCH(SUM!$F$3,SUM!B:B,0),0)</f>
        <v>P085</v>
      </c>
      <c r="E8520" s="116">
        <v>2020</v>
      </c>
      <c r="F8520" s="112" t="s">
        <v>14683</v>
      </c>
      <c r="G8520" s="117" t="s">
        <v>15943</v>
      </c>
      <c r="H8520" s="114" t="s">
        <v>6735</v>
      </c>
      <c r="I8520" s="113">
        <f>'25'!E46</f>
        <v>0</v>
      </c>
    </row>
    <row r="8521" spans="2:9" ht="12.75">
      <c r="B8521" s="114" t="str">
        <f>INDEX(SUM!D:D,MATCH(SUM!$F$3,SUM!B:B,0),0)</f>
        <v>P085</v>
      </c>
      <c r="E8521" s="116">
        <v>2020</v>
      </c>
      <c r="F8521" s="112" t="s">
        <v>14684</v>
      </c>
      <c r="G8521" s="117" t="s">
        <v>15944</v>
      </c>
      <c r="H8521" s="114" t="s">
        <v>6735</v>
      </c>
      <c r="I8521" s="113">
        <f>'25'!E47</f>
        <v>0</v>
      </c>
    </row>
    <row r="8522" spans="2:9" ht="12.75">
      <c r="B8522" s="114" t="str">
        <f>INDEX(SUM!D:D,MATCH(SUM!$F$3,SUM!B:B,0),0)</f>
        <v>P085</v>
      </c>
      <c r="E8522" s="116">
        <v>2020</v>
      </c>
      <c r="F8522" s="112" t="s">
        <v>14685</v>
      </c>
      <c r="G8522" s="117" t="s">
        <v>15945</v>
      </c>
      <c r="H8522" s="114" t="s">
        <v>6735</v>
      </c>
      <c r="I8522" s="113">
        <f>'25'!E48</f>
        <v>0</v>
      </c>
    </row>
    <row r="8523" spans="2:9" ht="12.75">
      <c r="B8523" s="114" t="str">
        <f>INDEX(SUM!D:D,MATCH(SUM!$F$3,SUM!B:B,0),0)</f>
        <v>P085</v>
      </c>
      <c r="E8523" s="116">
        <v>2020</v>
      </c>
      <c r="F8523" s="112" t="s">
        <v>14686</v>
      </c>
      <c r="G8523" s="117" t="s">
        <v>15946</v>
      </c>
      <c r="H8523" s="114" t="s">
        <v>6735</v>
      </c>
      <c r="I8523" s="113">
        <f>'25'!E49</f>
        <v>0</v>
      </c>
    </row>
    <row r="8524" spans="2:9" ht="12.75">
      <c r="B8524" s="114" t="str">
        <f>INDEX(SUM!D:D,MATCH(SUM!$F$3,SUM!B:B,0),0)</f>
        <v>P085</v>
      </c>
      <c r="E8524" s="116">
        <v>2020</v>
      </c>
      <c r="F8524" s="112" t="s">
        <v>14687</v>
      </c>
      <c r="G8524" s="117" t="s">
        <v>15947</v>
      </c>
      <c r="H8524" s="114" t="s">
        <v>6735</v>
      </c>
      <c r="I8524" s="113">
        <f>'25'!E50</f>
        <v>0</v>
      </c>
    </row>
    <row r="8525" spans="2:9" ht="12.75">
      <c r="B8525" s="114" t="str">
        <f>INDEX(SUM!D:D,MATCH(SUM!$F$3,SUM!B:B,0),0)</f>
        <v>P085</v>
      </c>
      <c r="E8525" s="116">
        <v>2020</v>
      </c>
      <c r="F8525" s="112" t="s">
        <v>14688</v>
      </c>
      <c r="G8525" s="117" t="s">
        <v>15948</v>
      </c>
      <c r="H8525" s="114" t="s">
        <v>6735</v>
      </c>
      <c r="I8525" s="113">
        <f>'25'!E51</f>
        <v>0</v>
      </c>
    </row>
    <row r="8526" spans="2:9" ht="12.75">
      <c r="B8526" s="114" t="str">
        <f>INDEX(SUM!D:D,MATCH(SUM!$F$3,SUM!B:B,0),0)</f>
        <v>P085</v>
      </c>
      <c r="E8526" s="116">
        <v>2020</v>
      </c>
      <c r="F8526" s="112" t="s">
        <v>14689</v>
      </c>
      <c r="G8526" s="117" t="s">
        <v>15949</v>
      </c>
      <c r="H8526" s="114" t="s">
        <v>6735</v>
      </c>
      <c r="I8526" s="113">
        <f>'25'!E52</f>
        <v>0</v>
      </c>
    </row>
    <row r="8527" spans="2:9" ht="12.75">
      <c r="B8527" s="114" t="str">
        <f>INDEX(SUM!D:D,MATCH(SUM!$F$3,SUM!B:B,0),0)</f>
        <v>P085</v>
      </c>
      <c r="E8527" s="116">
        <v>2020</v>
      </c>
      <c r="F8527" s="112" t="s">
        <v>14690</v>
      </c>
      <c r="G8527" s="117" t="s">
        <v>15950</v>
      </c>
      <c r="H8527" s="114" t="s">
        <v>6735</v>
      </c>
      <c r="I8527" s="113">
        <f>'25'!E53</f>
        <v>0</v>
      </c>
    </row>
    <row r="8528" spans="2:9" ht="12.75">
      <c r="B8528" s="114" t="str">
        <f>INDEX(SUM!D:D,MATCH(SUM!$F$3,SUM!B:B,0),0)</f>
        <v>P085</v>
      </c>
      <c r="E8528" s="116">
        <v>2020</v>
      </c>
      <c r="F8528" s="112" t="s">
        <v>14691</v>
      </c>
      <c r="G8528" s="117" t="s">
        <v>15951</v>
      </c>
      <c r="H8528" s="114" t="s">
        <v>6735</v>
      </c>
      <c r="I8528" s="113">
        <f>'25'!E54</f>
        <v>0</v>
      </c>
    </row>
    <row r="8529" spans="2:9" ht="12.75">
      <c r="B8529" s="114" t="str">
        <f>INDEX(SUM!D:D,MATCH(SUM!$F$3,SUM!B:B,0),0)</f>
        <v>P085</v>
      </c>
      <c r="E8529" s="116">
        <v>2020</v>
      </c>
      <c r="F8529" s="112" t="s">
        <v>14692</v>
      </c>
      <c r="G8529" s="117" t="s">
        <v>15952</v>
      </c>
      <c r="H8529" s="114" t="s">
        <v>6735</v>
      </c>
      <c r="I8529" s="113">
        <f>'25'!E55</f>
        <v>0</v>
      </c>
    </row>
    <row r="8530" spans="2:9" ht="12.75">
      <c r="B8530" s="114" t="str">
        <f>INDEX(SUM!D:D,MATCH(SUM!$F$3,SUM!B:B,0),0)</f>
        <v>P085</v>
      </c>
      <c r="E8530" s="116">
        <v>2020</v>
      </c>
      <c r="F8530" s="112" t="s">
        <v>14693</v>
      </c>
      <c r="G8530" s="117" t="s">
        <v>15953</v>
      </c>
      <c r="H8530" s="114" t="s">
        <v>6735</v>
      </c>
      <c r="I8530" s="113">
        <f>'25'!E56</f>
        <v>0</v>
      </c>
    </row>
    <row r="8531" spans="2:9" ht="12.75">
      <c r="B8531" s="114" t="str">
        <f>INDEX(SUM!D:D,MATCH(SUM!$F$3,SUM!B:B,0),0)</f>
        <v>P085</v>
      </c>
      <c r="E8531" s="116">
        <v>2020</v>
      </c>
      <c r="F8531" s="112" t="s">
        <v>14694</v>
      </c>
      <c r="G8531" s="117" t="s">
        <v>15954</v>
      </c>
      <c r="H8531" s="114" t="s">
        <v>6735</v>
      </c>
      <c r="I8531" s="113">
        <f>'25'!E57</f>
        <v>0</v>
      </c>
    </row>
    <row r="8532" spans="2:9" ht="12.75">
      <c r="B8532" s="114" t="str">
        <f>INDEX(SUM!D:D,MATCH(SUM!$F$3,SUM!B:B,0),0)</f>
        <v>P085</v>
      </c>
      <c r="E8532" s="116">
        <v>2020</v>
      </c>
      <c r="F8532" s="112" t="s">
        <v>14695</v>
      </c>
      <c r="G8532" s="117" t="s">
        <v>15955</v>
      </c>
      <c r="H8532" s="114" t="s">
        <v>6735</v>
      </c>
      <c r="I8532" s="113">
        <f>'25'!E58</f>
        <v>0</v>
      </c>
    </row>
    <row r="8533" spans="2:9" ht="12.75">
      <c r="B8533" s="114" t="str">
        <f>INDEX(SUM!D:D,MATCH(SUM!$F$3,SUM!B:B,0),0)</f>
        <v>P085</v>
      </c>
      <c r="E8533" s="116">
        <v>2020</v>
      </c>
      <c r="F8533" s="112" t="s">
        <v>14696</v>
      </c>
      <c r="G8533" s="117" t="s">
        <v>15956</v>
      </c>
      <c r="H8533" s="114" t="s">
        <v>6735</v>
      </c>
      <c r="I8533" s="113">
        <f>'25'!E59</f>
        <v>0</v>
      </c>
    </row>
    <row r="8534" spans="2:9" ht="12.75">
      <c r="B8534" s="114" t="str">
        <f>INDEX(SUM!D:D,MATCH(SUM!$F$3,SUM!B:B,0),0)</f>
        <v>P085</v>
      </c>
      <c r="E8534" s="116">
        <v>2020</v>
      </c>
      <c r="F8534" s="112" t="s">
        <v>14697</v>
      </c>
      <c r="G8534" s="117" t="s">
        <v>15957</v>
      </c>
      <c r="H8534" s="114" t="s">
        <v>6735</v>
      </c>
      <c r="I8534" s="113">
        <f>'25'!E60</f>
        <v>0</v>
      </c>
    </row>
    <row r="8535" spans="2:9" ht="12.75">
      <c r="B8535" s="114" t="str">
        <f>INDEX(SUM!D:D,MATCH(SUM!$F$3,SUM!B:B,0),0)</f>
        <v>P085</v>
      </c>
      <c r="E8535" s="116">
        <v>2020</v>
      </c>
      <c r="F8535" s="112" t="s">
        <v>14698</v>
      </c>
      <c r="G8535" s="117" t="s">
        <v>15958</v>
      </c>
      <c r="H8535" s="114" t="s">
        <v>6735</v>
      </c>
      <c r="I8535" s="113">
        <f>'25'!E61</f>
        <v>0</v>
      </c>
    </row>
    <row r="8536" spans="2:9" ht="12.75">
      <c r="B8536" s="114" t="str">
        <f>INDEX(SUM!D:D,MATCH(SUM!$F$3,SUM!B:B,0),0)</f>
        <v>P085</v>
      </c>
      <c r="E8536" s="116">
        <v>2020</v>
      </c>
      <c r="F8536" s="112" t="s">
        <v>14699</v>
      </c>
      <c r="G8536" s="117" t="s">
        <v>15959</v>
      </c>
      <c r="H8536" s="114" t="s">
        <v>6735</v>
      </c>
      <c r="I8536" s="113">
        <f>'25'!E62</f>
        <v>0</v>
      </c>
    </row>
    <row r="8537" spans="2:9" ht="12.75">
      <c r="B8537" s="114" t="str">
        <f>INDEX(SUM!D:D,MATCH(SUM!$F$3,SUM!B:B,0),0)</f>
        <v>P085</v>
      </c>
      <c r="E8537" s="116">
        <v>2020</v>
      </c>
      <c r="F8537" s="112" t="s">
        <v>14700</v>
      </c>
      <c r="G8537" s="117" t="s">
        <v>15960</v>
      </c>
      <c r="H8537" s="114" t="s">
        <v>6735</v>
      </c>
      <c r="I8537" s="113">
        <f>'25'!E63</f>
        <v>0</v>
      </c>
    </row>
    <row r="8538" spans="2:9" ht="12.75">
      <c r="B8538" s="114" t="str">
        <f>INDEX(SUM!D:D,MATCH(SUM!$F$3,SUM!B:B,0),0)</f>
        <v>P085</v>
      </c>
      <c r="E8538" s="116">
        <v>2020</v>
      </c>
      <c r="F8538" s="112" t="s">
        <v>14701</v>
      </c>
      <c r="G8538" s="117" t="s">
        <v>15961</v>
      </c>
      <c r="H8538" s="114" t="s">
        <v>6735</v>
      </c>
      <c r="I8538" s="113">
        <f>'25'!E64</f>
        <v>0</v>
      </c>
    </row>
    <row r="8539" spans="2:9" ht="12.75">
      <c r="B8539" s="114" t="str">
        <f>INDEX(SUM!D:D,MATCH(SUM!$F$3,SUM!B:B,0),0)</f>
        <v>P085</v>
      </c>
      <c r="E8539" s="116">
        <v>2020</v>
      </c>
      <c r="F8539" s="112" t="s">
        <v>14702</v>
      </c>
      <c r="G8539" s="117" t="s">
        <v>15962</v>
      </c>
      <c r="H8539" s="114" t="s">
        <v>6735</v>
      </c>
      <c r="I8539" s="113">
        <f>'25'!E65</f>
        <v>0</v>
      </c>
    </row>
    <row r="8540" spans="2:9" ht="12.75">
      <c r="B8540" s="114" t="str">
        <f>INDEX(SUM!D:D,MATCH(SUM!$F$3,SUM!B:B,0),0)</f>
        <v>P085</v>
      </c>
      <c r="E8540" s="116">
        <v>2020</v>
      </c>
      <c r="F8540" s="112" t="s">
        <v>14703</v>
      </c>
      <c r="G8540" s="117" t="s">
        <v>15963</v>
      </c>
      <c r="H8540" s="114" t="s">
        <v>6735</v>
      </c>
      <c r="I8540" s="113">
        <f>'25'!E66</f>
        <v>0</v>
      </c>
    </row>
    <row r="8541" spans="2:9" ht="12.75">
      <c r="B8541" s="114" t="str">
        <f>INDEX(SUM!D:D,MATCH(SUM!$F$3,SUM!B:B,0),0)</f>
        <v>P085</v>
      </c>
      <c r="E8541" s="116">
        <v>2020</v>
      </c>
      <c r="F8541" s="112" t="s">
        <v>14704</v>
      </c>
      <c r="G8541" s="117" t="s">
        <v>15964</v>
      </c>
      <c r="H8541" s="114" t="s">
        <v>6735</v>
      </c>
      <c r="I8541" s="113">
        <f>'25'!E67</f>
        <v>0</v>
      </c>
    </row>
    <row r="8542" spans="2:9" ht="12.75">
      <c r="B8542" s="114" t="str">
        <f>INDEX(SUM!D:D,MATCH(SUM!$F$3,SUM!B:B,0),0)</f>
        <v>P085</v>
      </c>
      <c r="E8542" s="116">
        <v>2020</v>
      </c>
      <c r="F8542" s="112" t="s">
        <v>14705</v>
      </c>
      <c r="G8542" s="117" t="s">
        <v>15965</v>
      </c>
      <c r="H8542" s="114" t="s">
        <v>6735</v>
      </c>
      <c r="I8542" s="113">
        <f>'25'!E68</f>
        <v>0</v>
      </c>
    </row>
    <row r="8543" spans="2:9" ht="12.75">
      <c r="B8543" s="114" t="str">
        <f>INDEX(SUM!D:D,MATCH(SUM!$F$3,SUM!B:B,0),0)</f>
        <v>P085</v>
      </c>
      <c r="E8543" s="116">
        <v>2020</v>
      </c>
      <c r="F8543" s="112" t="s">
        <v>14706</v>
      </c>
      <c r="G8543" s="117" t="s">
        <v>15966</v>
      </c>
      <c r="H8543" s="114" t="s">
        <v>6735</v>
      </c>
      <c r="I8543" s="113">
        <f>'25'!E69</f>
        <v>0</v>
      </c>
    </row>
    <row r="8544" spans="2:9" ht="12.75">
      <c r="B8544" s="114" t="str">
        <f>INDEX(SUM!D:D,MATCH(SUM!$F$3,SUM!B:B,0),0)</f>
        <v>P085</v>
      </c>
      <c r="E8544" s="116">
        <v>2020</v>
      </c>
      <c r="F8544" s="112" t="s">
        <v>14707</v>
      </c>
      <c r="G8544" s="117" t="s">
        <v>15967</v>
      </c>
      <c r="H8544" s="114" t="s">
        <v>6735</v>
      </c>
      <c r="I8544" s="113">
        <f>'25'!E70</f>
        <v>0</v>
      </c>
    </row>
    <row r="8545" spans="2:9" ht="12.75">
      <c r="B8545" s="114" t="str">
        <f>INDEX(SUM!D:D,MATCH(SUM!$F$3,SUM!B:B,0),0)</f>
        <v>P085</v>
      </c>
      <c r="E8545" s="116">
        <v>2020</v>
      </c>
      <c r="F8545" s="112" t="s">
        <v>14708</v>
      </c>
      <c r="G8545" s="117" t="s">
        <v>15968</v>
      </c>
      <c r="H8545" s="114" t="s">
        <v>6735</v>
      </c>
      <c r="I8545" s="113">
        <f>'25'!E71</f>
        <v>0</v>
      </c>
    </row>
    <row r="8546" spans="2:9" ht="12.75">
      <c r="B8546" s="114" t="str">
        <f>INDEX(SUM!D:D,MATCH(SUM!$F$3,SUM!B:B,0),0)</f>
        <v>P085</v>
      </c>
      <c r="E8546" s="116">
        <v>2020</v>
      </c>
      <c r="F8546" s="112" t="s">
        <v>14709</v>
      </c>
      <c r="G8546" s="117" t="s">
        <v>15969</v>
      </c>
      <c r="H8546" s="114" t="s">
        <v>6735</v>
      </c>
      <c r="I8546" s="113">
        <f>'25'!E72</f>
        <v>0</v>
      </c>
    </row>
    <row r="8547" spans="2:9" ht="12.75">
      <c r="B8547" s="114" t="str">
        <f>INDEX(SUM!D:D,MATCH(SUM!$F$3,SUM!B:B,0),0)</f>
        <v>P085</v>
      </c>
      <c r="E8547" s="116">
        <v>2020</v>
      </c>
      <c r="F8547" s="112" t="s">
        <v>14710</v>
      </c>
      <c r="G8547" s="117" t="s">
        <v>15970</v>
      </c>
      <c r="H8547" s="114" t="s">
        <v>6735</v>
      </c>
      <c r="I8547" s="113">
        <f>'25'!E73</f>
        <v>0</v>
      </c>
    </row>
    <row r="8548" spans="2:9" ht="12.75">
      <c r="B8548" s="114" t="str">
        <f>INDEX(SUM!D:D,MATCH(SUM!$F$3,SUM!B:B,0),0)</f>
        <v>P085</v>
      </c>
      <c r="E8548" s="116">
        <v>2020</v>
      </c>
      <c r="F8548" s="112" t="s">
        <v>14711</v>
      </c>
      <c r="G8548" s="117" t="s">
        <v>15971</v>
      </c>
      <c r="H8548" s="114" t="s">
        <v>6735</v>
      </c>
      <c r="I8548" s="113">
        <f>'25'!E74</f>
        <v>0</v>
      </c>
    </row>
    <row r="8549" spans="2:9" ht="12.75">
      <c r="B8549" s="114" t="str">
        <f>INDEX(SUM!D:D,MATCH(SUM!$F$3,SUM!B:B,0),0)</f>
        <v>P085</v>
      </c>
      <c r="E8549" s="116">
        <v>2020</v>
      </c>
      <c r="F8549" s="112" t="s">
        <v>14712</v>
      </c>
      <c r="G8549" s="117" t="s">
        <v>15972</v>
      </c>
      <c r="H8549" s="114" t="s">
        <v>6735</v>
      </c>
      <c r="I8549" s="113">
        <f>'25'!E75</f>
        <v>0</v>
      </c>
    </row>
    <row r="8550" spans="2:9" ht="12.75">
      <c r="B8550" s="114" t="str">
        <f>INDEX(SUM!D:D,MATCH(SUM!$F$3,SUM!B:B,0),0)</f>
        <v>P085</v>
      </c>
      <c r="E8550" s="116">
        <v>2020</v>
      </c>
      <c r="F8550" s="112" t="s">
        <v>14713</v>
      </c>
      <c r="G8550" s="117" t="s">
        <v>15973</v>
      </c>
      <c r="H8550" s="114" t="s">
        <v>6735</v>
      </c>
      <c r="I8550" s="113">
        <f>'25'!E76</f>
        <v>0</v>
      </c>
    </row>
    <row r="8551" spans="2:9" ht="12.75">
      <c r="B8551" s="114" t="str">
        <f>INDEX(SUM!D:D,MATCH(SUM!$F$3,SUM!B:B,0),0)</f>
        <v>P085</v>
      </c>
      <c r="E8551" s="116">
        <v>2020</v>
      </c>
      <c r="F8551" s="112" t="s">
        <v>14714</v>
      </c>
      <c r="G8551" s="117" t="s">
        <v>15974</v>
      </c>
      <c r="H8551" s="114" t="s">
        <v>6735</v>
      </c>
      <c r="I8551" s="113">
        <f>'25'!E77</f>
        <v>0</v>
      </c>
    </row>
    <row r="8552" spans="2:9" ht="12.75">
      <c r="B8552" s="114" t="str">
        <f>INDEX(SUM!D:D,MATCH(SUM!$F$3,SUM!B:B,0),0)</f>
        <v>P085</v>
      </c>
      <c r="E8552" s="116">
        <v>2020</v>
      </c>
      <c r="F8552" s="112" t="s">
        <v>14715</v>
      </c>
      <c r="G8552" s="117" t="s">
        <v>15975</v>
      </c>
      <c r="H8552" s="114" t="s">
        <v>6735</v>
      </c>
      <c r="I8552" s="113">
        <f>'25'!E78</f>
        <v>0</v>
      </c>
    </row>
    <row r="8553" spans="2:9" ht="12.75">
      <c r="B8553" s="114" t="str">
        <f>INDEX(SUM!D:D,MATCH(SUM!$F$3,SUM!B:B,0),0)</f>
        <v>P085</v>
      </c>
      <c r="E8553" s="116">
        <v>2020</v>
      </c>
      <c r="F8553" s="112" t="s">
        <v>14716</v>
      </c>
      <c r="G8553" s="117" t="s">
        <v>15976</v>
      </c>
      <c r="H8553" s="114" t="s">
        <v>6735</v>
      </c>
      <c r="I8553" s="113">
        <f>'25'!E79</f>
        <v>0</v>
      </c>
    </row>
    <row r="8554" spans="2:9" ht="12.75">
      <c r="B8554" s="114" t="str">
        <f>INDEX(SUM!D:D,MATCH(SUM!$F$3,SUM!B:B,0),0)</f>
        <v>P085</v>
      </c>
      <c r="E8554" s="116">
        <v>2020</v>
      </c>
      <c r="F8554" s="112" t="s">
        <v>14717</v>
      </c>
      <c r="G8554" s="117" t="s">
        <v>15977</v>
      </c>
      <c r="H8554" s="114" t="s">
        <v>6735</v>
      </c>
      <c r="I8554" s="113">
        <f>'25'!E80</f>
        <v>0</v>
      </c>
    </row>
    <row r="8555" spans="2:9" ht="12.75">
      <c r="B8555" s="114" t="str">
        <f>INDEX(SUM!D:D,MATCH(SUM!$F$3,SUM!B:B,0),0)</f>
        <v>P085</v>
      </c>
      <c r="E8555" s="116">
        <v>2020</v>
      </c>
      <c r="F8555" s="112" t="s">
        <v>14718</v>
      </c>
      <c r="G8555" s="117" t="s">
        <v>15978</v>
      </c>
      <c r="H8555" s="114" t="s">
        <v>6735</v>
      </c>
      <c r="I8555" s="113">
        <f>'25'!E81</f>
        <v>0</v>
      </c>
    </row>
    <row r="8556" spans="2:9" ht="12.75">
      <c r="B8556" s="114" t="str">
        <f>INDEX(SUM!D:D,MATCH(SUM!$F$3,SUM!B:B,0),0)</f>
        <v>P085</v>
      </c>
      <c r="E8556" s="116">
        <v>2020</v>
      </c>
      <c r="F8556" s="112" t="s">
        <v>14719</v>
      </c>
      <c r="G8556" s="117" t="s">
        <v>15979</v>
      </c>
      <c r="H8556" s="114" t="s">
        <v>6735</v>
      </c>
      <c r="I8556" s="113">
        <f>'25'!E82</f>
        <v>0</v>
      </c>
    </row>
    <row r="8557" spans="2:9" ht="12.75">
      <c r="B8557" s="114" t="str">
        <f>INDEX(SUM!D:D,MATCH(SUM!$F$3,SUM!B:B,0),0)</f>
        <v>P085</v>
      </c>
      <c r="E8557" s="116">
        <v>2020</v>
      </c>
      <c r="F8557" s="112" t="s">
        <v>14720</v>
      </c>
      <c r="G8557" s="117" t="s">
        <v>15980</v>
      </c>
      <c r="H8557" s="114" t="s">
        <v>6735</v>
      </c>
      <c r="I8557" s="113">
        <f>'25'!E83</f>
        <v>0</v>
      </c>
    </row>
    <row r="8558" spans="2:9" ht="12.75">
      <c r="B8558" s="114" t="str">
        <f>INDEX(SUM!D:D,MATCH(SUM!$F$3,SUM!B:B,0),0)</f>
        <v>P085</v>
      </c>
      <c r="E8558" s="116">
        <v>2020</v>
      </c>
      <c r="F8558" s="112" t="s">
        <v>14721</v>
      </c>
      <c r="G8558" s="117" t="s">
        <v>15981</v>
      </c>
      <c r="H8558" s="114" t="s">
        <v>6735</v>
      </c>
      <c r="I8558" s="113">
        <f>'25'!E84</f>
        <v>0</v>
      </c>
    </row>
    <row r="8559" spans="2:9" ht="12.75">
      <c r="B8559" s="114" t="str">
        <f>INDEX(SUM!D:D,MATCH(SUM!$F$3,SUM!B:B,0),0)</f>
        <v>P085</v>
      </c>
      <c r="E8559" s="116">
        <v>2020</v>
      </c>
      <c r="F8559" s="112" t="s">
        <v>14722</v>
      </c>
      <c r="G8559" s="117" t="s">
        <v>15982</v>
      </c>
      <c r="H8559" s="114" t="s">
        <v>6735</v>
      </c>
      <c r="I8559" s="113">
        <f>'25'!E85</f>
        <v>0</v>
      </c>
    </row>
    <row r="8560" spans="2:9" ht="12.75">
      <c r="B8560" s="114" t="str">
        <f>INDEX(SUM!D:D,MATCH(SUM!$F$3,SUM!B:B,0),0)</f>
        <v>P085</v>
      </c>
      <c r="E8560" s="116">
        <v>2020</v>
      </c>
      <c r="F8560" s="112" t="s">
        <v>14723</v>
      </c>
      <c r="G8560" s="117" t="s">
        <v>15983</v>
      </c>
      <c r="H8560" s="114" t="s">
        <v>6735</v>
      </c>
      <c r="I8560" s="113">
        <f>'25'!E86</f>
        <v>0</v>
      </c>
    </row>
    <row r="8561" spans="2:9" ht="12.75">
      <c r="B8561" s="114" t="str">
        <f>INDEX(SUM!D:D,MATCH(SUM!$F$3,SUM!B:B,0),0)</f>
        <v>P085</v>
      </c>
      <c r="E8561" s="116">
        <v>2020</v>
      </c>
      <c r="F8561" s="112" t="s">
        <v>14724</v>
      </c>
      <c r="G8561" s="117" t="s">
        <v>15984</v>
      </c>
      <c r="H8561" s="114" t="s">
        <v>6735</v>
      </c>
      <c r="I8561" s="113">
        <f>'25'!E87</f>
        <v>0</v>
      </c>
    </row>
    <row r="8562" spans="2:9" ht="12.75">
      <c r="B8562" s="114" t="str">
        <f>INDEX(SUM!D:D,MATCH(SUM!$F$3,SUM!B:B,0),0)</f>
        <v>P085</v>
      </c>
      <c r="E8562" s="116">
        <v>2020</v>
      </c>
      <c r="F8562" s="112" t="s">
        <v>14725</v>
      </c>
      <c r="G8562" s="117" t="s">
        <v>15985</v>
      </c>
      <c r="H8562" s="114" t="s">
        <v>6735</v>
      </c>
      <c r="I8562" s="113">
        <f>'25'!E88</f>
        <v>0</v>
      </c>
    </row>
    <row r="8563" spans="2:9" ht="12.75">
      <c r="B8563" s="114" t="str">
        <f>INDEX(SUM!D:D,MATCH(SUM!$F$3,SUM!B:B,0),0)</f>
        <v>P085</v>
      </c>
      <c r="E8563" s="116">
        <v>2020</v>
      </c>
      <c r="F8563" s="112" t="s">
        <v>14726</v>
      </c>
      <c r="G8563" s="117" t="s">
        <v>15986</v>
      </c>
      <c r="H8563" s="114" t="s">
        <v>6735</v>
      </c>
      <c r="I8563" s="113">
        <f>'25'!E89</f>
        <v>0</v>
      </c>
    </row>
    <row r="8564" spans="2:9" ht="12.75">
      <c r="B8564" s="114" t="str">
        <f>INDEX(SUM!D:D,MATCH(SUM!$F$3,SUM!B:B,0),0)</f>
        <v>P085</v>
      </c>
      <c r="E8564" s="116">
        <v>2020</v>
      </c>
      <c r="F8564" s="112" t="s">
        <v>14727</v>
      </c>
      <c r="G8564" s="117" t="s">
        <v>15987</v>
      </c>
      <c r="H8564" s="114" t="s">
        <v>6735</v>
      </c>
      <c r="I8564" s="113">
        <f>'25'!E90</f>
        <v>0</v>
      </c>
    </row>
    <row r="8565" spans="2:9" ht="12.75">
      <c r="B8565" s="114" t="str">
        <f>INDEX(SUM!D:D,MATCH(SUM!$F$3,SUM!B:B,0),0)</f>
        <v>P085</v>
      </c>
      <c r="E8565" s="116">
        <v>2020</v>
      </c>
      <c r="F8565" s="112" t="s">
        <v>14728</v>
      </c>
      <c r="G8565" s="117" t="s">
        <v>15988</v>
      </c>
      <c r="H8565" s="114" t="s">
        <v>6735</v>
      </c>
      <c r="I8565" s="113">
        <f>'25'!E91</f>
        <v>0</v>
      </c>
    </row>
    <row r="8566" spans="2:9" ht="12.75">
      <c r="B8566" s="114" t="str">
        <f>INDEX(SUM!D:D,MATCH(SUM!$F$3,SUM!B:B,0),0)</f>
        <v>P085</v>
      </c>
      <c r="E8566" s="116">
        <v>2020</v>
      </c>
      <c r="F8566" s="112" t="s">
        <v>14729</v>
      </c>
      <c r="G8566" s="117" t="s">
        <v>15989</v>
      </c>
      <c r="H8566" s="114" t="s">
        <v>6735</v>
      </c>
      <c r="I8566" s="113">
        <f>'25'!E92</f>
        <v>0</v>
      </c>
    </row>
    <row r="8567" spans="2:9" ht="12.75">
      <c r="B8567" s="114" t="str">
        <f>INDEX(SUM!D:D,MATCH(SUM!$F$3,SUM!B:B,0),0)</f>
        <v>P085</v>
      </c>
      <c r="E8567" s="116">
        <v>2020</v>
      </c>
      <c r="F8567" s="112" t="s">
        <v>14730</v>
      </c>
      <c r="G8567" s="117" t="s">
        <v>15990</v>
      </c>
      <c r="H8567" s="114" t="s">
        <v>6735</v>
      </c>
      <c r="I8567" s="113">
        <f>'25'!E93</f>
        <v>0</v>
      </c>
    </row>
    <row r="8568" spans="2:9" ht="12.75">
      <c r="B8568" s="114" t="str">
        <f>INDEX(SUM!D:D,MATCH(SUM!$F$3,SUM!B:B,0),0)</f>
        <v>P085</v>
      </c>
      <c r="E8568" s="116">
        <v>2020</v>
      </c>
      <c r="F8568" s="112" t="s">
        <v>14731</v>
      </c>
      <c r="G8568" s="117" t="s">
        <v>15991</v>
      </c>
      <c r="H8568" s="114" t="s">
        <v>6735</v>
      </c>
      <c r="I8568" s="113">
        <f>'25'!E94</f>
        <v>0</v>
      </c>
    </row>
    <row r="8569" spans="2:9" ht="12.75">
      <c r="B8569" s="114" t="str">
        <f>INDEX(SUM!D:D,MATCH(SUM!$F$3,SUM!B:B,0),0)</f>
        <v>P085</v>
      </c>
      <c r="E8569" s="116">
        <v>2020</v>
      </c>
      <c r="F8569" s="112" t="s">
        <v>14732</v>
      </c>
      <c r="G8569" s="117" t="s">
        <v>15992</v>
      </c>
      <c r="H8569" s="114" t="s">
        <v>6735</v>
      </c>
      <c r="I8569" s="113">
        <f>'25'!E95</f>
        <v>0</v>
      </c>
    </row>
    <row r="8570" spans="2:9" ht="12.75">
      <c r="B8570" s="114" t="str">
        <f>INDEX(SUM!D:D,MATCH(SUM!$F$3,SUM!B:B,0),0)</f>
        <v>P085</v>
      </c>
      <c r="E8570" s="116">
        <v>2020</v>
      </c>
      <c r="F8570" s="112" t="s">
        <v>14733</v>
      </c>
      <c r="G8570" s="117" t="s">
        <v>15993</v>
      </c>
      <c r="H8570" s="114" t="s">
        <v>6735</v>
      </c>
      <c r="I8570" s="113">
        <f>'25'!E96</f>
        <v>0</v>
      </c>
    </row>
    <row r="8571" spans="2:9" ht="12.75">
      <c r="B8571" s="114" t="str">
        <f>INDEX(SUM!D:D,MATCH(SUM!$F$3,SUM!B:B,0),0)</f>
        <v>P085</v>
      </c>
      <c r="E8571" s="116">
        <v>2020</v>
      </c>
      <c r="F8571" s="112" t="s">
        <v>14734</v>
      </c>
      <c r="G8571" s="117" t="s">
        <v>15994</v>
      </c>
      <c r="H8571" s="114" t="s">
        <v>6735</v>
      </c>
      <c r="I8571" s="113">
        <f>'25'!E97</f>
        <v>0</v>
      </c>
    </row>
    <row r="8572" spans="2:9" ht="12.75">
      <c r="B8572" s="114" t="str">
        <f>INDEX(SUM!D:D,MATCH(SUM!$F$3,SUM!B:B,0),0)</f>
        <v>P085</v>
      </c>
      <c r="E8572" s="116">
        <v>2020</v>
      </c>
      <c r="F8572" s="112" t="s">
        <v>14735</v>
      </c>
      <c r="G8572" s="117" t="s">
        <v>15995</v>
      </c>
      <c r="H8572" s="114" t="s">
        <v>6735</v>
      </c>
      <c r="I8572" s="113">
        <f>'25'!E98</f>
        <v>0</v>
      </c>
    </row>
    <row r="8573" spans="2:9" ht="12.75">
      <c r="B8573" s="114" t="str">
        <f>INDEX(SUM!D:D,MATCH(SUM!$F$3,SUM!B:B,0),0)</f>
        <v>P085</v>
      </c>
      <c r="E8573" s="116">
        <v>2020</v>
      </c>
      <c r="F8573" s="112" t="s">
        <v>14736</v>
      </c>
      <c r="G8573" s="117" t="s">
        <v>15996</v>
      </c>
      <c r="H8573" s="114" t="s">
        <v>6735</v>
      </c>
      <c r="I8573" s="113">
        <f>'25'!E99</f>
        <v>0</v>
      </c>
    </row>
    <row r="8574" spans="2:9" ht="12.75">
      <c r="B8574" s="114" t="str">
        <f>INDEX(SUM!D:D,MATCH(SUM!$F$3,SUM!B:B,0),0)</f>
        <v>P085</v>
      </c>
      <c r="E8574" s="116">
        <v>2020</v>
      </c>
      <c r="F8574" s="112" t="s">
        <v>14737</v>
      </c>
      <c r="G8574" s="117" t="s">
        <v>15997</v>
      </c>
      <c r="H8574" s="114" t="s">
        <v>6735</v>
      </c>
      <c r="I8574" s="113">
        <f>'25'!E100</f>
        <v>0</v>
      </c>
    </row>
    <row r="8575" spans="2:9" ht="12.75">
      <c r="B8575" s="114" t="str">
        <f>INDEX(SUM!D:D,MATCH(SUM!$F$3,SUM!B:B,0),0)</f>
        <v>P085</v>
      </c>
      <c r="E8575" s="116">
        <v>2020</v>
      </c>
      <c r="F8575" s="112" t="s">
        <v>14738</v>
      </c>
      <c r="G8575" s="117" t="s">
        <v>15998</v>
      </c>
      <c r="H8575" s="114" t="s">
        <v>6736</v>
      </c>
      <c r="I8575" s="113">
        <f>'25'!F11</f>
        <v>0</v>
      </c>
    </row>
    <row r="8576" spans="2:9" ht="12.75">
      <c r="B8576" s="114" t="str">
        <f>INDEX(SUM!D:D,MATCH(SUM!$F$3,SUM!B:B,0),0)</f>
        <v>P085</v>
      </c>
      <c r="E8576" s="116">
        <v>2020</v>
      </c>
      <c r="F8576" s="112" t="s">
        <v>14739</v>
      </c>
      <c r="G8576" s="117" t="s">
        <v>15999</v>
      </c>
      <c r="H8576" s="114" t="s">
        <v>6736</v>
      </c>
      <c r="I8576" s="113">
        <f>'25'!F12</f>
        <v>0</v>
      </c>
    </row>
    <row r="8577" spans="2:9" ht="12.75">
      <c r="B8577" s="114" t="str">
        <f>INDEX(SUM!D:D,MATCH(SUM!$F$3,SUM!B:B,0),0)</f>
        <v>P085</v>
      </c>
      <c r="E8577" s="116">
        <v>2020</v>
      </c>
      <c r="F8577" s="112" t="s">
        <v>14740</v>
      </c>
      <c r="G8577" s="117" t="s">
        <v>16000</v>
      </c>
      <c r="H8577" s="114" t="s">
        <v>6736</v>
      </c>
      <c r="I8577" s="113">
        <f>'25'!F13</f>
        <v>0</v>
      </c>
    </row>
    <row r="8578" spans="2:9" ht="12.75">
      <c r="B8578" s="114" t="str">
        <f>INDEX(SUM!D:D,MATCH(SUM!$F$3,SUM!B:B,0),0)</f>
        <v>P085</v>
      </c>
      <c r="E8578" s="116">
        <v>2020</v>
      </c>
      <c r="F8578" s="112" t="s">
        <v>14741</v>
      </c>
      <c r="G8578" s="117" t="s">
        <v>16001</v>
      </c>
      <c r="H8578" s="114" t="s">
        <v>6736</v>
      </c>
      <c r="I8578" s="113">
        <f>'25'!F14</f>
        <v>0</v>
      </c>
    </row>
    <row r="8579" spans="2:9" ht="12.75">
      <c r="B8579" s="114" t="str">
        <f>INDEX(SUM!D:D,MATCH(SUM!$F$3,SUM!B:B,0),0)</f>
        <v>P085</v>
      </c>
      <c r="E8579" s="116">
        <v>2020</v>
      </c>
      <c r="F8579" s="112" t="s">
        <v>14742</v>
      </c>
      <c r="G8579" s="117" t="s">
        <v>16002</v>
      </c>
      <c r="H8579" s="114" t="s">
        <v>6736</v>
      </c>
      <c r="I8579" s="113">
        <f>'25'!F15</f>
        <v>0</v>
      </c>
    </row>
    <row r="8580" spans="2:9" ht="12.75">
      <c r="B8580" s="114" t="str">
        <f>INDEX(SUM!D:D,MATCH(SUM!$F$3,SUM!B:B,0),0)</f>
        <v>P085</v>
      </c>
      <c r="E8580" s="116">
        <v>2020</v>
      </c>
      <c r="F8580" s="112" t="s">
        <v>14743</v>
      </c>
      <c r="G8580" s="117" t="s">
        <v>16003</v>
      </c>
      <c r="H8580" s="114" t="s">
        <v>6736</v>
      </c>
      <c r="I8580" s="113">
        <f>'25'!F16</f>
        <v>0</v>
      </c>
    </row>
    <row r="8581" spans="2:9" ht="12.75">
      <c r="B8581" s="114" t="str">
        <f>INDEX(SUM!D:D,MATCH(SUM!$F$3,SUM!B:B,0),0)</f>
        <v>P085</v>
      </c>
      <c r="E8581" s="116">
        <v>2020</v>
      </c>
      <c r="F8581" s="112" t="s">
        <v>14744</v>
      </c>
      <c r="G8581" s="117" t="s">
        <v>16004</v>
      </c>
      <c r="H8581" s="114" t="s">
        <v>6736</v>
      </c>
      <c r="I8581" s="113">
        <f>'25'!F17</f>
        <v>0</v>
      </c>
    </row>
    <row r="8582" spans="2:9" ht="12.75">
      <c r="B8582" s="114" t="str">
        <f>INDEX(SUM!D:D,MATCH(SUM!$F$3,SUM!B:B,0),0)</f>
        <v>P085</v>
      </c>
      <c r="E8582" s="116">
        <v>2020</v>
      </c>
      <c r="F8582" s="112" t="s">
        <v>14745</v>
      </c>
      <c r="G8582" s="117" t="s">
        <v>16005</v>
      </c>
      <c r="H8582" s="114" t="s">
        <v>6736</v>
      </c>
      <c r="I8582" s="113">
        <f>'25'!F18</f>
        <v>0</v>
      </c>
    </row>
    <row r="8583" spans="2:9" ht="12.75">
      <c r="B8583" s="114" t="str">
        <f>INDEX(SUM!D:D,MATCH(SUM!$F$3,SUM!B:B,0),0)</f>
        <v>P085</v>
      </c>
      <c r="E8583" s="116">
        <v>2020</v>
      </c>
      <c r="F8583" s="112" t="s">
        <v>14746</v>
      </c>
      <c r="G8583" s="117" t="s">
        <v>16006</v>
      </c>
      <c r="H8583" s="114" t="s">
        <v>6736</v>
      </c>
      <c r="I8583" s="113">
        <f>'25'!F19</f>
        <v>0</v>
      </c>
    </row>
    <row r="8584" spans="2:9" ht="12.75">
      <c r="B8584" s="114" t="str">
        <f>INDEX(SUM!D:D,MATCH(SUM!$F$3,SUM!B:B,0),0)</f>
        <v>P085</v>
      </c>
      <c r="E8584" s="116">
        <v>2020</v>
      </c>
      <c r="F8584" s="112" t="s">
        <v>14747</v>
      </c>
      <c r="G8584" s="117" t="s">
        <v>16007</v>
      </c>
      <c r="H8584" s="114" t="s">
        <v>6736</v>
      </c>
      <c r="I8584" s="113">
        <f>'25'!F20</f>
        <v>0</v>
      </c>
    </row>
    <row r="8585" spans="2:9" ht="12.75">
      <c r="B8585" s="114" t="str">
        <f>INDEX(SUM!D:D,MATCH(SUM!$F$3,SUM!B:B,0),0)</f>
        <v>P085</v>
      </c>
      <c r="E8585" s="116">
        <v>2020</v>
      </c>
      <c r="F8585" s="112" t="s">
        <v>14748</v>
      </c>
      <c r="G8585" s="117" t="s">
        <v>16008</v>
      </c>
      <c r="H8585" s="114" t="s">
        <v>6736</v>
      </c>
      <c r="I8585" s="113">
        <f>'25'!F21</f>
        <v>0</v>
      </c>
    </row>
    <row r="8586" spans="2:9" ht="12.75">
      <c r="B8586" s="114" t="str">
        <f>INDEX(SUM!D:D,MATCH(SUM!$F$3,SUM!B:B,0),0)</f>
        <v>P085</v>
      </c>
      <c r="E8586" s="116">
        <v>2020</v>
      </c>
      <c r="F8586" s="112" t="s">
        <v>14749</v>
      </c>
      <c r="G8586" s="117" t="s">
        <v>16009</v>
      </c>
      <c r="H8586" s="114" t="s">
        <v>6736</v>
      </c>
      <c r="I8586" s="113">
        <f>'25'!F22</f>
        <v>0</v>
      </c>
    </row>
    <row r="8587" spans="2:9" ht="12.75">
      <c r="B8587" s="114" t="str">
        <f>INDEX(SUM!D:D,MATCH(SUM!$F$3,SUM!B:B,0),0)</f>
        <v>P085</v>
      </c>
      <c r="E8587" s="116">
        <v>2020</v>
      </c>
      <c r="F8587" s="112" t="s">
        <v>14750</v>
      </c>
      <c r="G8587" s="117" t="s">
        <v>16010</v>
      </c>
      <c r="H8587" s="114" t="s">
        <v>6736</v>
      </c>
      <c r="I8587" s="113">
        <f>'25'!F23</f>
        <v>0</v>
      </c>
    </row>
    <row r="8588" spans="2:9" ht="12.75">
      <c r="B8588" s="114" t="str">
        <f>INDEX(SUM!D:D,MATCH(SUM!$F$3,SUM!B:B,0),0)</f>
        <v>P085</v>
      </c>
      <c r="E8588" s="116">
        <v>2020</v>
      </c>
      <c r="F8588" s="112" t="s">
        <v>14751</v>
      </c>
      <c r="G8588" s="117" t="s">
        <v>16011</v>
      </c>
      <c r="H8588" s="114" t="s">
        <v>6736</v>
      </c>
      <c r="I8588" s="113">
        <f>'25'!F24</f>
        <v>0</v>
      </c>
    </row>
    <row r="8589" spans="2:9" ht="12.75">
      <c r="B8589" s="114" t="str">
        <f>INDEX(SUM!D:D,MATCH(SUM!$F$3,SUM!B:B,0),0)</f>
        <v>P085</v>
      </c>
      <c r="E8589" s="116">
        <v>2020</v>
      </c>
      <c r="F8589" s="112" t="s">
        <v>14752</v>
      </c>
      <c r="G8589" s="117" t="s">
        <v>16012</v>
      </c>
      <c r="H8589" s="114" t="s">
        <v>6736</v>
      </c>
      <c r="I8589" s="113">
        <f>'25'!F25</f>
        <v>0</v>
      </c>
    </row>
    <row r="8590" spans="2:9" ht="12.75">
      <c r="B8590" s="114" t="str">
        <f>INDEX(SUM!D:D,MATCH(SUM!$F$3,SUM!B:B,0),0)</f>
        <v>P085</v>
      </c>
      <c r="E8590" s="116">
        <v>2020</v>
      </c>
      <c r="F8590" s="112" t="s">
        <v>14753</v>
      </c>
      <c r="G8590" s="117" t="s">
        <v>16013</v>
      </c>
      <c r="H8590" s="114" t="s">
        <v>6736</v>
      </c>
      <c r="I8590" s="113">
        <f>'25'!F26</f>
        <v>0</v>
      </c>
    </row>
    <row r="8591" spans="2:9" ht="12.75">
      <c r="B8591" s="114" t="str">
        <f>INDEX(SUM!D:D,MATCH(SUM!$F$3,SUM!B:B,0),0)</f>
        <v>P085</v>
      </c>
      <c r="E8591" s="116">
        <v>2020</v>
      </c>
      <c r="F8591" s="112" t="s">
        <v>14754</v>
      </c>
      <c r="G8591" s="117" t="s">
        <v>16014</v>
      </c>
      <c r="H8591" s="114" t="s">
        <v>6736</v>
      </c>
      <c r="I8591" s="113">
        <f>'25'!F27</f>
        <v>0</v>
      </c>
    </row>
    <row r="8592" spans="2:9" ht="12.75">
      <c r="B8592" s="114" t="str">
        <f>INDEX(SUM!D:D,MATCH(SUM!$F$3,SUM!B:B,0),0)</f>
        <v>P085</v>
      </c>
      <c r="E8592" s="116">
        <v>2020</v>
      </c>
      <c r="F8592" s="112" t="s">
        <v>14755</v>
      </c>
      <c r="G8592" s="117" t="s">
        <v>16015</v>
      </c>
      <c r="H8592" s="114" t="s">
        <v>6736</v>
      </c>
      <c r="I8592" s="113">
        <f>'25'!F28</f>
        <v>0</v>
      </c>
    </row>
    <row r="8593" spans="2:9" ht="12.75">
      <c r="B8593" s="114" t="str">
        <f>INDEX(SUM!D:D,MATCH(SUM!$F$3,SUM!B:B,0),0)</f>
        <v>P085</v>
      </c>
      <c r="E8593" s="116">
        <v>2020</v>
      </c>
      <c r="F8593" s="112" t="s">
        <v>14756</v>
      </c>
      <c r="G8593" s="117" t="s">
        <v>16016</v>
      </c>
      <c r="H8593" s="114" t="s">
        <v>6736</v>
      </c>
      <c r="I8593" s="113">
        <f>'25'!F29</f>
        <v>0</v>
      </c>
    </row>
    <row r="8594" spans="2:9" ht="12.75">
      <c r="B8594" s="114" t="str">
        <f>INDEX(SUM!D:D,MATCH(SUM!$F$3,SUM!B:B,0),0)</f>
        <v>P085</v>
      </c>
      <c r="E8594" s="116">
        <v>2020</v>
      </c>
      <c r="F8594" s="112" t="s">
        <v>14757</v>
      </c>
      <c r="G8594" s="117" t="s">
        <v>16017</v>
      </c>
      <c r="H8594" s="114" t="s">
        <v>6736</v>
      </c>
      <c r="I8594" s="113">
        <f>'25'!F30</f>
        <v>0</v>
      </c>
    </row>
    <row r="8595" spans="2:9" ht="12.75">
      <c r="B8595" s="114" t="str">
        <f>INDEX(SUM!D:D,MATCH(SUM!$F$3,SUM!B:B,0),0)</f>
        <v>P085</v>
      </c>
      <c r="E8595" s="116">
        <v>2020</v>
      </c>
      <c r="F8595" s="112" t="s">
        <v>14758</v>
      </c>
      <c r="G8595" s="117" t="s">
        <v>16018</v>
      </c>
      <c r="H8595" s="114" t="s">
        <v>6736</v>
      </c>
      <c r="I8595" s="113">
        <f>'25'!F31</f>
        <v>0</v>
      </c>
    </row>
    <row r="8596" spans="2:9" ht="12.75">
      <c r="B8596" s="114" t="str">
        <f>INDEX(SUM!D:D,MATCH(SUM!$F$3,SUM!B:B,0),0)</f>
        <v>P085</v>
      </c>
      <c r="E8596" s="116">
        <v>2020</v>
      </c>
      <c r="F8596" s="112" t="s">
        <v>14759</v>
      </c>
      <c r="G8596" s="117" t="s">
        <v>16019</v>
      </c>
      <c r="H8596" s="114" t="s">
        <v>6736</v>
      </c>
      <c r="I8596" s="113">
        <f>'25'!F32</f>
        <v>0</v>
      </c>
    </row>
    <row r="8597" spans="2:9" ht="12.75">
      <c r="B8597" s="114" t="str">
        <f>INDEX(SUM!D:D,MATCH(SUM!$F$3,SUM!B:B,0),0)</f>
        <v>P085</v>
      </c>
      <c r="E8597" s="116">
        <v>2020</v>
      </c>
      <c r="F8597" s="112" t="s">
        <v>14760</v>
      </c>
      <c r="G8597" s="117" t="s">
        <v>16020</v>
      </c>
      <c r="H8597" s="114" t="s">
        <v>6736</v>
      </c>
      <c r="I8597" s="113">
        <f>'25'!F33</f>
        <v>0</v>
      </c>
    </row>
    <row r="8598" spans="2:9" ht="12.75">
      <c r="B8598" s="114" t="str">
        <f>INDEX(SUM!D:D,MATCH(SUM!$F$3,SUM!B:B,0),0)</f>
        <v>P085</v>
      </c>
      <c r="E8598" s="116">
        <v>2020</v>
      </c>
      <c r="F8598" s="112" t="s">
        <v>14761</v>
      </c>
      <c r="G8598" s="117" t="s">
        <v>16021</v>
      </c>
      <c r="H8598" s="114" t="s">
        <v>6736</v>
      </c>
      <c r="I8598" s="113">
        <f>'25'!F34</f>
        <v>0</v>
      </c>
    </row>
    <row r="8599" spans="2:9" ht="12.75">
      <c r="B8599" s="114" t="str">
        <f>INDEX(SUM!D:D,MATCH(SUM!$F$3,SUM!B:B,0),0)</f>
        <v>P085</v>
      </c>
      <c r="E8599" s="116">
        <v>2020</v>
      </c>
      <c r="F8599" s="112" t="s">
        <v>14762</v>
      </c>
      <c r="G8599" s="117" t="s">
        <v>16022</v>
      </c>
      <c r="H8599" s="114" t="s">
        <v>6736</v>
      </c>
      <c r="I8599" s="113">
        <f>'25'!F35</f>
        <v>0</v>
      </c>
    </row>
    <row r="8600" spans="2:9" ht="12.75">
      <c r="B8600" s="114" t="str">
        <f>INDEX(SUM!D:D,MATCH(SUM!$F$3,SUM!B:B,0),0)</f>
        <v>P085</v>
      </c>
      <c r="E8600" s="116">
        <v>2020</v>
      </c>
      <c r="F8600" s="112" t="s">
        <v>14763</v>
      </c>
      <c r="G8600" s="117" t="s">
        <v>16023</v>
      </c>
      <c r="H8600" s="114" t="s">
        <v>6736</v>
      </c>
      <c r="I8600" s="113">
        <f>'25'!F36</f>
        <v>0</v>
      </c>
    </row>
    <row r="8601" spans="2:9" ht="12.75">
      <c r="B8601" s="114" t="str">
        <f>INDEX(SUM!D:D,MATCH(SUM!$F$3,SUM!B:B,0),0)</f>
        <v>P085</v>
      </c>
      <c r="E8601" s="116">
        <v>2020</v>
      </c>
      <c r="F8601" s="112" t="s">
        <v>14764</v>
      </c>
      <c r="G8601" s="117" t="s">
        <v>16024</v>
      </c>
      <c r="H8601" s="114" t="s">
        <v>6736</v>
      </c>
      <c r="I8601" s="113">
        <f>'25'!F37</f>
        <v>0</v>
      </c>
    </row>
    <row r="8602" spans="2:9" ht="12.75">
      <c r="B8602" s="114" t="str">
        <f>INDEX(SUM!D:D,MATCH(SUM!$F$3,SUM!B:B,0),0)</f>
        <v>P085</v>
      </c>
      <c r="E8602" s="116">
        <v>2020</v>
      </c>
      <c r="F8602" s="112" t="s">
        <v>14765</v>
      </c>
      <c r="G8602" s="117" t="s">
        <v>16025</v>
      </c>
      <c r="H8602" s="114" t="s">
        <v>6736</v>
      </c>
      <c r="I8602" s="113">
        <f>'25'!F38</f>
        <v>0</v>
      </c>
    </row>
    <row r="8603" spans="2:9" ht="12.75">
      <c r="B8603" s="114" t="str">
        <f>INDEX(SUM!D:D,MATCH(SUM!$F$3,SUM!B:B,0),0)</f>
        <v>P085</v>
      </c>
      <c r="E8603" s="116">
        <v>2020</v>
      </c>
      <c r="F8603" s="112" t="s">
        <v>14766</v>
      </c>
      <c r="G8603" s="117" t="s">
        <v>16026</v>
      </c>
      <c r="H8603" s="114" t="s">
        <v>6736</v>
      </c>
      <c r="I8603" s="113">
        <f>'25'!F39</f>
        <v>0</v>
      </c>
    </row>
    <row r="8604" spans="2:9" ht="12.75">
      <c r="B8604" s="114" t="str">
        <f>INDEX(SUM!D:D,MATCH(SUM!$F$3,SUM!B:B,0),0)</f>
        <v>P085</v>
      </c>
      <c r="E8604" s="116">
        <v>2020</v>
      </c>
      <c r="F8604" s="112" t="s">
        <v>14767</v>
      </c>
      <c r="G8604" s="117" t="s">
        <v>16027</v>
      </c>
      <c r="H8604" s="114" t="s">
        <v>6736</v>
      </c>
      <c r="I8604" s="113">
        <f>'25'!F40</f>
        <v>0</v>
      </c>
    </row>
    <row r="8605" spans="2:9" ht="12.75">
      <c r="B8605" s="114" t="str">
        <f>INDEX(SUM!D:D,MATCH(SUM!$F$3,SUM!B:B,0),0)</f>
        <v>P085</v>
      </c>
      <c r="E8605" s="116">
        <v>2020</v>
      </c>
      <c r="F8605" s="112" t="s">
        <v>14768</v>
      </c>
      <c r="G8605" s="117" t="s">
        <v>16028</v>
      </c>
      <c r="H8605" s="114" t="s">
        <v>6736</v>
      </c>
      <c r="I8605" s="113">
        <f>'25'!F41</f>
        <v>0</v>
      </c>
    </row>
    <row r="8606" spans="2:9" ht="12.75">
      <c r="B8606" s="114" t="str">
        <f>INDEX(SUM!D:D,MATCH(SUM!$F$3,SUM!B:B,0),0)</f>
        <v>P085</v>
      </c>
      <c r="E8606" s="116">
        <v>2020</v>
      </c>
      <c r="F8606" s="112" t="s">
        <v>14769</v>
      </c>
      <c r="G8606" s="117" t="s">
        <v>16029</v>
      </c>
      <c r="H8606" s="114" t="s">
        <v>6736</v>
      </c>
      <c r="I8606" s="113">
        <f>'25'!F42</f>
        <v>0</v>
      </c>
    </row>
    <row r="8607" spans="2:9" ht="12.75">
      <c r="B8607" s="114" t="str">
        <f>INDEX(SUM!D:D,MATCH(SUM!$F$3,SUM!B:B,0),0)</f>
        <v>P085</v>
      </c>
      <c r="E8607" s="116">
        <v>2020</v>
      </c>
      <c r="F8607" s="112" t="s">
        <v>14770</v>
      </c>
      <c r="G8607" s="117" t="s">
        <v>16030</v>
      </c>
      <c r="H8607" s="114" t="s">
        <v>6736</v>
      </c>
      <c r="I8607" s="113">
        <f>'25'!F43</f>
        <v>0</v>
      </c>
    </row>
    <row r="8608" spans="2:9" ht="12.75">
      <c r="B8608" s="114" t="str">
        <f>INDEX(SUM!D:D,MATCH(SUM!$F$3,SUM!B:B,0),0)</f>
        <v>P085</v>
      </c>
      <c r="E8608" s="116">
        <v>2020</v>
      </c>
      <c r="F8608" s="112" t="s">
        <v>14771</v>
      </c>
      <c r="G8608" s="117" t="s">
        <v>16031</v>
      </c>
      <c r="H8608" s="114" t="s">
        <v>6736</v>
      </c>
      <c r="I8608" s="113">
        <f>'25'!F44</f>
        <v>0</v>
      </c>
    </row>
    <row r="8609" spans="2:9" ht="12.75">
      <c r="B8609" s="114" t="str">
        <f>INDEX(SUM!D:D,MATCH(SUM!$F$3,SUM!B:B,0),0)</f>
        <v>P085</v>
      </c>
      <c r="E8609" s="116">
        <v>2020</v>
      </c>
      <c r="F8609" s="112" t="s">
        <v>14772</v>
      </c>
      <c r="G8609" s="117" t="s">
        <v>16032</v>
      </c>
      <c r="H8609" s="114" t="s">
        <v>6736</v>
      </c>
      <c r="I8609" s="113">
        <f>'25'!F45</f>
        <v>0</v>
      </c>
    </row>
    <row r="8610" spans="2:9" ht="12.75">
      <c r="B8610" s="114" t="str">
        <f>INDEX(SUM!D:D,MATCH(SUM!$F$3,SUM!B:B,0),0)</f>
        <v>P085</v>
      </c>
      <c r="E8610" s="116">
        <v>2020</v>
      </c>
      <c r="F8610" s="112" t="s">
        <v>14773</v>
      </c>
      <c r="G8610" s="117" t="s">
        <v>16033</v>
      </c>
      <c r="H8610" s="114" t="s">
        <v>6736</v>
      </c>
      <c r="I8610" s="113">
        <f>'25'!F46</f>
        <v>0</v>
      </c>
    </row>
    <row r="8611" spans="2:9" ht="12.75">
      <c r="B8611" s="114" t="str">
        <f>INDEX(SUM!D:D,MATCH(SUM!$F$3,SUM!B:B,0),0)</f>
        <v>P085</v>
      </c>
      <c r="E8611" s="116">
        <v>2020</v>
      </c>
      <c r="F8611" s="112" t="s">
        <v>14774</v>
      </c>
      <c r="G8611" s="117" t="s">
        <v>16034</v>
      </c>
      <c r="H8611" s="114" t="s">
        <v>6736</v>
      </c>
      <c r="I8611" s="113">
        <f>'25'!F47</f>
        <v>0</v>
      </c>
    </row>
    <row r="8612" spans="2:9" ht="12.75">
      <c r="B8612" s="114" t="str">
        <f>INDEX(SUM!D:D,MATCH(SUM!$F$3,SUM!B:B,0),0)</f>
        <v>P085</v>
      </c>
      <c r="E8612" s="116">
        <v>2020</v>
      </c>
      <c r="F8612" s="112" t="s">
        <v>14775</v>
      </c>
      <c r="G8612" s="117" t="s">
        <v>16035</v>
      </c>
      <c r="H8612" s="114" t="s">
        <v>6736</v>
      </c>
      <c r="I8612" s="113">
        <f>'25'!F48</f>
        <v>0</v>
      </c>
    </row>
    <row r="8613" spans="2:9" ht="12.75">
      <c r="B8613" s="114" t="str">
        <f>INDEX(SUM!D:D,MATCH(SUM!$F$3,SUM!B:B,0),0)</f>
        <v>P085</v>
      </c>
      <c r="E8613" s="116">
        <v>2020</v>
      </c>
      <c r="F8613" s="112" t="s">
        <v>14776</v>
      </c>
      <c r="G8613" s="117" t="s">
        <v>16036</v>
      </c>
      <c r="H8613" s="114" t="s">
        <v>6736</v>
      </c>
      <c r="I8613" s="113">
        <f>'25'!F49</f>
        <v>0</v>
      </c>
    </row>
    <row r="8614" spans="2:9" ht="12.75">
      <c r="B8614" s="114" t="str">
        <f>INDEX(SUM!D:D,MATCH(SUM!$F$3,SUM!B:B,0),0)</f>
        <v>P085</v>
      </c>
      <c r="E8614" s="116">
        <v>2020</v>
      </c>
      <c r="F8614" s="112" t="s">
        <v>14777</v>
      </c>
      <c r="G8614" s="117" t="s">
        <v>16037</v>
      </c>
      <c r="H8614" s="114" t="s">
        <v>6736</v>
      </c>
      <c r="I8614" s="113">
        <f>'25'!F50</f>
        <v>0</v>
      </c>
    </row>
    <row r="8615" spans="2:9" ht="12.75">
      <c r="B8615" s="114" t="str">
        <f>INDEX(SUM!D:D,MATCH(SUM!$F$3,SUM!B:B,0),0)</f>
        <v>P085</v>
      </c>
      <c r="E8615" s="116">
        <v>2020</v>
      </c>
      <c r="F8615" s="112" t="s">
        <v>14778</v>
      </c>
      <c r="G8615" s="117" t="s">
        <v>16038</v>
      </c>
      <c r="H8615" s="114" t="s">
        <v>6736</v>
      </c>
      <c r="I8615" s="113">
        <f>'25'!F51</f>
        <v>0</v>
      </c>
    </row>
    <row r="8616" spans="2:9" ht="12.75">
      <c r="B8616" s="114" t="str">
        <f>INDEX(SUM!D:D,MATCH(SUM!$F$3,SUM!B:B,0),0)</f>
        <v>P085</v>
      </c>
      <c r="E8616" s="116">
        <v>2020</v>
      </c>
      <c r="F8616" s="112" t="s">
        <v>14779</v>
      </c>
      <c r="G8616" s="117" t="s">
        <v>16039</v>
      </c>
      <c r="H8616" s="114" t="s">
        <v>6736</v>
      </c>
      <c r="I8616" s="113">
        <f>'25'!F52</f>
        <v>0</v>
      </c>
    </row>
    <row r="8617" spans="2:9" ht="12.75">
      <c r="B8617" s="114" t="str">
        <f>INDEX(SUM!D:D,MATCH(SUM!$F$3,SUM!B:B,0),0)</f>
        <v>P085</v>
      </c>
      <c r="E8617" s="116">
        <v>2020</v>
      </c>
      <c r="F8617" s="112" t="s">
        <v>14780</v>
      </c>
      <c r="G8617" s="117" t="s">
        <v>16040</v>
      </c>
      <c r="H8617" s="114" t="s">
        <v>6736</v>
      </c>
      <c r="I8617" s="113">
        <f>'25'!F53</f>
        <v>0</v>
      </c>
    </row>
    <row r="8618" spans="2:9" ht="12.75">
      <c r="B8618" s="114" t="str">
        <f>INDEX(SUM!D:D,MATCH(SUM!$F$3,SUM!B:B,0),0)</f>
        <v>P085</v>
      </c>
      <c r="E8618" s="116">
        <v>2020</v>
      </c>
      <c r="F8618" s="112" t="s">
        <v>14781</v>
      </c>
      <c r="G8618" s="117" t="s">
        <v>16041</v>
      </c>
      <c r="H8618" s="114" t="s">
        <v>6736</v>
      </c>
      <c r="I8618" s="113">
        <f>'25'!F54</f>
        <v>0</v>
      </c>
    </row>
    <row r="8619" spans="2:9" ht="12.75">
      <c r="B8619" s="114" t="str">
        <f>INDEX(SUM!D:D,MATCH(SUM!$F$3,SUM!B:B,0),0)</f>
        <v>P085</v>
      </c>
      <c r="E8619" s="116">
        <v>2020</v>
      </c>
      <c r="F8619" s="112" t="s">
        <v>14782</v>
      </c>
      <c r="G8619" s="117" t="s">
        <v>16042</v>
      </c>
      <c r="H8619" s="114" t="s">
        <v>6736</v>
      </c>
      <c r="I8619" s="113">
        <f>'25'!F55</f>
        <v>0</v>
      </c>
    </row>
    <row r="8620" spans="2:9" ht="12.75">
      <c r="B8620" s="114" t="str">
        <f>INDEX(SUM!D:D,MATCH(SUM!$F$3,SUM!B:B,0),0)</f>
        <v>P085</v>
      </c>
      <c r="E8620" s="116">
        <v>2020</v>
      </c>
      <c r="F8620" s="112" t="s">
        <v>14783</v>
      </c>
      <c r="G8620" s="117" t="s">
        <v>16043</v>
      </c>
      <c r="H8620" s="114" t="s">
        <v>6736</v>
      </c>
      <c r="I8620" s="113">
        <f>'25'!F56</f>
        <v>0</v>
      </c>
    </row>
    <row r="8621" spans="2:9" ht="12.75">
      <c r="B8621" s="114" t="str">
        <f>INDEX(SUM!D:D,MATCH(SUM!$F$3,SUM!B:B,0),0)</f>
        <v>P085</v>
      </c>
      <c r="E8621" s="116">
        <v>2020</v>
      </c>
      <c r="F8621" s="112" t="s">
        <v>14784</v>
      </c>
      <c r="G8621" s="117" t="s">
        <v>16044</v>
      </c>
      <c r="H8621" s="114" t="s">
        <v>6736</v>
      </c>
      <c r="I8621" s="113">
        <f>'25'!F57</f>
        <v>0</v>
      </c>
    </row>
    <row r="8622" spans="2:9" ht="12.75">
      <c r="B8622" s="114" t="str">
        <f>INDEX(SUM!D:D,MATCH(SUM!$F$3,SUM!B:B,0),0)</f>
        <v>P085</v>
      </c>
      <c r="E8622" s="116">
        <v>2020</v>
      </c>
      <c r="F8622" s="112" t="s">
        <v>14785</v>
      </c>
      <c r="G8622" s="117" t="s">
        <v>16045</v>
      </c>
      <c r="H8622" s="114" t="s">
        <v>6736</v>
      </c>
      <c r="I8622" s="113">
        <f>'25'!F58</f>
        <v>0</v>
      </c>
    </row>
    <row r="8623" spans="2:9" ht="12.75">
      <c r="B8623" s="114" t="str">
        <f>INDEX(SUM!D:D,MATCH(SUM!$F$3,SUM!B:B,0),0)</f>
        <v>P085</v>
      </c>
      <c r="E8623" s="116">
        <v>2020</v>
      </c>
      <c r="F8623" s="112" t="s">
        <v>14786</v>
      </c>
      <c r="G8623" s="117" t="s">
        <v>16046</v>
      </c>
      <c r="H8623" s="114" t="s">
        <v>6736</v>
      </c>
      <c r="I8623" s="113">
        <f>'25'!F59</f>
        <v>0</v>
      </c>
    </row>
    <row r="8624" spans="2:9" ht="12.75">
      <c r="B8624" s="114" t="str">
        <f>INDEX(SUM!D:D,MATCH(SUM!$F$3,SUM!B:B,0),0)</f>
        <v>P085</v>
      </c>
      <c r="E8624" s="116">
        <v>2020</v>
      </c>
      <c r="F8624" s="112" t="s">
        <v>14787</v>
      </c>
      <c r="G8624" s="117" t="s">
        <v>16047</v>
      </c>
      <c r="H8624" s="114" t="s">
        <v>6736</v>
      </c>
      <c r="I8624" s="113">
        <f>'25'!F60</f>
        <v>0</v>
      </c>
    </row>
    <row r="8625" spans="2:9" ht="12.75">
      <c r="B8625" s="114" t="str">
        <f>INDEX(SUM!D:D,MATCH(SUM!$F$3,SUM!B:B,0),0)</f>
        <v>P085</v>
      </c>
      <c r="E8625" s="116">
        <v>2020</v>
      </c>
      <c r="F8625" s="112" t="s">
        <v>14788</v>
      </c>
      <c r="G8625" s="117" t="s">
        <v>16048</v>
      </c>
      <c r="H8625" s="114" t="s">
        <v>6736</v>
      </c>
      <c r="I8625" s="113">
        <f>'25'!F61</f>
        <v>0</v>
      </c>
    </row>
    <row r="8626" spans="2:9" ht="12.75">
      <c r="B8626" s="114" t="str">
        <f>INDEX(SUM!D:D,MATCH(SUM!$F$3,SUM!B:B,0),0)</f>
        <v>P085</v>
      </c>
      <c r="E8626" s="116">
        <v>2020</v>
      </c>
      <c r="F8626" s="112" t="s">
        <v>14789</v>
      </c>
      <c r="G8626" s="117" t="s">
        <v>16049</v>
      </c>
      <c r="H8626" s="114" t="s">
        <v>6736</v>
      </c>
      <c r="I8626" s="113">
        <f>'25'!F62</f>
        <v>0</v>
      </c>
    </row>
    <row r="8627" spans="2:9" ht="12.75">
      <c r="B8627" s="114" t="str">
        <f>INDEX(SUM!D:D,MATCH(SUM!$F$3,SUM!B:B,0),0)</f>
        <v>P085</v>
      </c>
      <c r="E8627" s="116">
        <v>2020</v>
      </c>
      <c r="F8627" s="112" t="s">
        <v>14790</v>
      </c>
      <c r="G8627" s="117" t="s">
        <v>16050</v>
      </c>
      <c r="H8627" s="114" t="s">
        <v>6736</v>
      </c>
      <c r="I8627" s="113">
        <f>'25'!F63</f>
        <v>0</v>
      </c>
    </row>
    <row r="8628" spans="2:9" ht="12.75">
      <c r="B8628" s="114" t="str">
        <f>INDEX(SUM!D:D,MATCH(SUM!$F$3,SUM!B:B,0),0)</f>
        <v>P085</v>
      </c>
      <c r="E8628" s="116">
        <v>2020</v>
      </c>
      <c r="F8628" s="112" t="s">
        <v>14791</v>
      </c>
      <c r="G8628" s="117" t="s">
        <v>16051</v>
      </c>
      <c r="H8628" s="114" t="s">
        <v>6736</v>
      </c>
      <c r="I8628" s="113">
        <f>'25'!F64</f>
        <v>0</v>
      </c>
    </row>
    <row r="8629" spans="2:9" ht="12.75">
      <c r="B8629" s="114" t="str">
        <f>INDEX(SUM!D:D,MATCH(SUM!$F$3,SUM!B:B,0),0)</f>
        <v>P085</v>
      </c>
      <c r="E8629" s="116">
        <v>2020</v>
      </c>
      <c r="F8629" s="112" t="s">
        <v>14792</v>
      </c>
      <c r="G8629" s="117" t="s">
        <v>16052</v>
      </c>
      <c r="H8629" s="114" t="s">
        <v>6736</v>
      </c>
      <c r="I8629" s="113">
        <f>'25'!F65</f>
        <v>0</v>
      </c>
    </row>
    <row r="8630" spans="2:9" ht="12.75">
      <c r="B8630" s="114" t="str">
        <f>INDEX(SUM!D:D,MATCH(SUM!$F$3,SUM!B:B,0),0)</f>
        <v>P085</v>
      </c>
      <c r="E8630" s="116">
        <v>2020</v>
      </c>
      <c r="F8630" s="112" t="s">
        <v>14793</v>
      </c>
      <c r="G8630" s="117" t="s">
        <v>16053</v>
      </c>
      <c r="H8630" s="114" t="s">
        <v>6736</v>
      </c>
      <c r="I8630" s="113">
        <f>'25'!F66</f>
        <v>0</v>
      </c>
    </row>
    <row r="8631" spans="2:9" ht="12.75">
      <c r="B8631" s="114" t="str">
        <f>INDEX(SUM!D:D,MATCH(SUM!$F$3,SUM!B:B,0),0)</f>
        <v>P085</v>
      </c>
      <c r="E8631" s="116">
        <v>2020</v>
      </c>
      <c r="F8631" s="112" t="s">
        <v>14794</v>
      </c>
      <c r="G8631" s="117" t="s">
        <v>16054</v>
      </c>
      <c r="H8631" s="114" t="s">
        <v>6736</v>
      </c>
      <c r="I8631" s="113">
        <f>'25'!F67</f>
        <v>0</v>
      </c>
    </row>
    <row r="8632" spans="2:9" ht="12.75">
      <c r="B8632" s="114" t="str">
        <f>INDEX(SUM!D:D,MATCH(SUM!$F$3,SUM!B:B,0),0)</f>
        <v>P085</v>
      </c>
      <c r="E8632" s="116">
        <v>2020</v>
      </c>
      <c r="F8632" s="112" t="s">
        <v>14795</v>
      </c>
      <c r="G8632" s="117" t="s">
        <v>16055</v>
      </c>
      <c r="H8632" s="114" t="s">
        <v>6736</v>
      </c>
      <c r="I8632" s="113">
        <f>'25'!F68</f>
        <v>0</v>
      </c>
    </row>
    <row r="8633" spans="2:9" ht="12.75">
      <c r="B8633" s="114" t="str">
        <f>INDEX(SUM!D:D,MATCH(SUM!$F$3,SUM!B:B,0),0)</f>
        <v>P085</v>
      </c>
      <c r="E8633" s="116">
        <v>2020</v>
      </c>
      <c r="F8633" s="112" t="s">
        <v>14796</v>
      </c>
      <c r="G8633" s="117" t="s">
        <v>16056</v>
      </c>
      <c r="H8633" s="114" t="s">
        <v>6736</v>
      </c>
      <c r="I8633" s="113">
        <f>'25'!F69</f>
        <v>0</v>
      </c>
    </row>
    <row r="8634" spans="2:9" ht="12.75">
      <c r="B8634" s="114" t="str">
        <f>INDEX(SUM!D:D,MATCH(SUM!$F$3,SUM!B:B,0),0)</f>
        <v>P085</v>
      </c>
      <c r="E8634" s="116">
        <v>2020</v>
      </c>
      <c r="F8634" s="112" t="s">
        <v>14797</v>
      </c>
      <c r="G8634" s="117" t="s">
        <v>16057</v>
      </c>
      <c r="H8634" s="114" t="s">
        <v>6736</v>
      </c>
      <c r="I8634" s="113">
        <f>'25'!F70</f>
        <v>0</v>
      </c>
    </row>
    <row r="8635" spans="2:9" ht="12.75">
      <c r="B8635" s="114" t="str">
        <f>INDEX(SUM!D:D,MATCH(SUM!$F$3,SUM!B:B,0),0)</f>
        <v>P085</v>
      </c>
      <c r="E8635" s="116">
        <v>2020</v>
      </c>
      <c r="F8635" s="112" t="s">
        <v>14798</v>
      </c>
      <c r="G8635" s="117" t="s">
        <v>16058</v>
      </c>
      <c r="H8635" s="114" t="s">
        <v>6736</v>
      </c>
      <c r="I8635" s="113">
        <f>'25'!F71</f>
        <v>0</v>
      </c>
    </row>
    <row r="8636" spans="2:9" ht="12.75">
      <c r="B8636" s="114" t="str">
        <f>INDEX(SUM!D:D,MATCH(SUM!$F$3,SUM!B:B,0),0)</f>
        <v>P085</v>
      </c>
      <c r="E8636" s="116">
        <v>2020</v>
      </c>
      <c r="F8636" s="112" t="s">
        <v>14799</v>
      </c>
      <c r="G8636" s="117" t="s">
        <v>16059</v>
      </c>
      <c r="H8636" s="114" t="s">
        <v>6736</v>
      </c>
      <c r="I8636" s="113">
        <f>'25'!F72</f>
        <v>0</v>
      </c>
    </row>
    <row r="8637" spans="2:9" ht="12.75">
      <c r="B8637" s="114" t="str">
        <f>INDEX(SUM!D:D,MATCH(SUM!$F$3,SUM!B:B,0),0)</f>
        <v>P085</v>
      </c>
      <c r="E8637" s="116">
        <v>2020</v>
      </c>
      <c r="F8637" s="112" t="s">
        <v>14800</v>
      </c>
      <c r="G8637" s="117" t="s">
        <v>16060</v>
      </c>
      <c r="H8637" s="114" t="s">
        <v>6736</v>
      </c>
      <c r="I8637" s="113">
        <f>'25'!F73</f>
        <v>0</v>
      </c>
    </row>
    <row r="8638" spans="2:9" ht="12.75">
      <c r="B8638" s="114" t="str">
        <f>INDEX(SUM!D:D,MATCH(SUM!$F$3,SUM!B:B,0),0)</f>
        <v>P085</v>
      </c>
      <c r="E8638" s="116">
        <v>2020</v>
      </c>
      <c r="F8638" s="112" t="s">
        <v>14801</v>
      </c>
      <c r="G8638" s="117" t="s">
        <v>16061</v>
      </c>
      <c r="H8638" s="114" t="s">
        <v>6736</v>
      </c>
      <c r="I8638" s="113">
        <f>'25'!F74</f>
        <v>0</v>
      </c>
    </row>
    <row r="8639" spans="2:9" ht="12.75">
      <c r="B8639" s="114" t="str">
        <f>INDEX(SUM!D:D,MATCH(SUM!$F$3,SUM!B:B,0),0)</f>
        <v>P085</v>
      </c>
      <c r="E8639" s="116">
        <v>2020</v>
      </c>
      <c r="F8639" s="112" t="s">
        <v>14802</v>
      </c>
      <c r="G8639" s="117" t="s">
        <v>16062</v>
      </c>
      <c r="H8639" s="114" t="s">
        <v>6736</v>
      </c>
      <c r="I8639" s="113">
        <f>'25'!F75</f>
        <v>0</v>
      </c>
    </row>
    <row r="8640" spans="2:9" ht="12.75">
      <c r="B8640" s="114" t="str">
        <f>INDEX(SUM!D:D,MATCH(SUM!$F$3,SUM!B:B,0),0)</f>
        <v>P085</v>
      </c>
      <c r="E8640" s="116">
        <v>2020</v>
      </c>
      <c r="F8640" s="112" t="s">
        <v>14803</v>
      </c>
      <c r="G8640" s="117" t="s">
        <v>16063</v>
      </c>
      <c r="H8640" s="114" t="s">
        <v>6736</v>
      </c>
      <c r="I8640" s="113">
        <f>'25'!F76</f>
        <v>0</v>
      </c>
    </row>
    <row r="8641" spans="2:9" ht="12.75">
      <c r="B8641" s="114" t="str">
        <f>INDEX(SUM!D:D,MATCH(SUM!$F$3,SUM!B:B,0),0)</f>
        <v>P085</v>
      </c>
      <c r="E8641" s="116">
        <v>2020</v>
      </c>
      <c r="F8641" s="112" t="s">
        <v>14804</v>
      </c>
      <c r="G8641" s="117" t="s">
        <v>16064</v>
      </c>
      <c r="H8641" s="114" t="s">
        <v>6736</v>
      </c>
      <c r="I8641" s="113">
        <f>'25'!F77</f>
        <v>0</v>
      </c>
    </row>
    <row r="8642" spans="2:9" ht="12.75">
      <c r="B8642" s="114" t="str">
        <f>INDEX(SUM!D:D,MATCH(SUM!$F$3,SUM!B:B,0),0)</f>
        <v>P085</v>
      </c>
      <c r="E8642" s="116">
        <v>2020</v>
      </c>
      <c r="F8642" s="112" t="s">
        <v>14805</v>
      </c>
      <c r="G8642" s="117" t="s">
        <v>16065</v>
      </c>
      <c r="H8642" s="114" t="s">
        <v>6736</v>
      </c>
      <c r="I8642" s="113">
        <f>'25'!F78</f>
        <v>0</v>
      </c>
    </row>
    <row r="8643" spans="2:9" ht="12.75">
      <c r="B8643" s="114" t="str">
        <f>INDEX(SUM!D:D,MATCH(SUM!$F$3,SUM!B:B,0),0)</f>
        <v>P085</v>
      </c>
      <c r="E8643" s="116">
        <v>2020</v>
      </c>
      <c r="F8643" s="112" t="s">
        <v>14806</v>
      </c>
      <c r="G8643" s="117" t="s">
        <v>16066</v>
      </c>
      <c r="H8643" s="114" t="s">
        <v>6736</v>
      </c>
      <c r="I8643" s="113">
        <f>'25'!F79</f>
        <v>0</v>
      </c>
    </row>
    <row r="8644" spans="2:9" ht="12.75">
      <c r="B8644" s="114" t="str">
        <f>INDEX(SUM!D:D,MATCH(SUM!$F$3,SUM!B:B,0),0)</f>
        <v>P085</v>
      </c>
      <c r="E8644" s="116">
        <v>2020</v>
      </c>
      <c r="F8644" s="112" t="s">
        <v>14807</v>
      </c>
      <c r="G8644" s="117" t="s">
        <v>16067</v>
      </c>
      <c r="H8644" s="114" t="s">
        <v>6736</v>
      </c>
      <c r="I8644" s="113">
        <f>'25'!F80</f>
        <v>0</v>
      </c>
    </row>
    <row r="8645" spans="2:9" ht="12.75">
      <c r="B8645" s="114" t="str">
        <f>INDEX(SUM!D:D,MATCH(SUM!$F$3,SUM!B:B,0),0)</f>
        <v>P085</v>
      </c>
      <c r="E8645" s="116">
        <v>2020</v>
      </c>
      <c r="F8645" s="112" t="s">
        <v>14808</v>
      </c>
      <c r="G8645" s="117" t="s">
        <v>16068</v>
      </c>
      <c r="H8645" s="114" t="s">
        <v>6736</v>
      </c>
      <c r="I8645" s="113">
        <f>'25'!F81</f>
        <v>0</v>
      </c>
    </row>
    <row r="8646" spans="2:9" ht="12.75">
      <c r="B8646" s="114" t="str">
        <f>INDEX(SUM!D:D,MATCH(SUM!$F$3,SUM!B:B,0),0)</f>
        <v>P085</v>
      </c>
      <c r="E8646" s="116">
        <v>2020</v>
      </c>
      <c r="F8646" s="112" t="s">
        <v>14809</v>
      </c>
      <c r="G8646" s="117" t="s">
        <v>16069</v>
      </c>
      <c r="H8646" s="114" t="s">
        <v>6736</v>
      </c>
      <c r="I8646" s="113">
        <f>'25'!F82</f>
        <v>0</v>
      </c>
    </row>
    <row r="8647" spans="2:9" ht="12.75">
      <c r="B8647" s="114" t="str">
        <f>INDEX(SUM!D:D,MATCH(SUM!$F$3,SUM!B:B,0),0)</f>
        <v>P085</v>
      </c>
      <c r="E8647" s="116">
        <v>2020</v>
      </c>
      <c r="F8647" s="112" t="s">
        <v>14810</v>
      </c>
      <c r="G8647" s="117" t="s">
        <v>16070</v>
      </c>
      <c r="H8647" s="114" t="s">
        <v>6736</v>
      </c>
      <c r="I8647" s="113">
        <f>'25'!F83</f>
        <v>0</v>
      </c>
    </row>
    <row r="8648" spans="2:9" ht="12.75">
      <c r="B8648" s="114" t="str">
        <f>INDEX(SUM!D:D,MATCH(SUM!$F$3,SUM!B:B,0),0)</f>
        <v>P085</v>
      </c>
      <c r="E8648" s="116">
        <v>2020</v>
      </c>
      <c r="F8648" s="112" t="s">
        <v>14811</v>
      </c>
      <c r="G8648" s="117" t="s">
        <v>16071</v>
      </c>
      <c r="H8648" s="114" t="s">
        <v>6736</v>
      </c>
      <c r="I8648" s="113">
        <f>'25'!F84</f>
        <v>0</v>
      </c>
    </row>
    <row r="8649" spans="2:9" ht="12.75">
      <c r="B8649" s="114" t="str">
        <f>INDEX(SUM!D:D,MATCH(SUM!$F$3,SUM!B:B,0),0)</f>
        <v>P085</v>
      </c>
      <c r="E8649" s="116">
        <v>2020</v>
      </c>
      <c r="F8649" s="112" t="s">
        <v>14812</v>
      </c>
      <c r="G8649" s="117" t="s">
        <v>16072</v>
      </c>
      <c r="H8649" s="114" t="s">
        <v>6736</v>
      </c>
      <c r="I8649" s="113">
        <f>'25'!F85</f>
        <v>0</v>
      </c>
    </row>
    <row r="8650" spans="2:9" ht="12.75">
      <c r="B8650" s="114" t="str">
        <f>INDEX(SUM!D:D,MATCH(SUM!$F$3,SUM!B:B,0),0)</f>
        <v>P085</v>
      </c>
      <c r="E8650" s="116">
        <v>2020</v>
      </c>
      <c r="F8650" s="112" t="s">
        <v>14813</v>
      </c>
      <c r="G8650" s="117" t="s">
        <v>16073</v>
      </c>
      <c r="H8650" s="114" t="s">
        <v>6736</v>
      </c>
      <c r="I8650" s="113">
        <f>'25'!F86</f>
        <v>0</v>
      </c>
    </row>
    <row r="8651" spans="2:9" ht="12.75">
      <c r="B8651" s="114" t="str">
        <f>INDEX(SUM!D:D,MATCH(SUM!$F$3,SUM!B:B,0),0)</f>
        <v>P085</v>
      </c>
      <c r="E8651" s="116">
        <v>2020</v>
      </c>
      <c r="F8651" s="112" t="s">
        <v>14814</v>
      </c>
      <c r="G8651" s="117" t="s">
        <v>16074</v>
      </c>
      <c r="H8651" s="114" t="s">
        <v>6736</v>
      </c>
      <c r="I8651" s="113">
        <f>'25'!F87</f>
        <v>0</v>
      </c>
    </row>
    <row r="8652" spans="2:9" ht="12.75">
      <c r="B8652" s="114" t="str">
        <f>INDEX(SUM!D:D,MATCH(SUM!$F$3,SUM!B:B,0),0)</f>
        <v>P085</v>
      </c>
      <c r="E8652" s="116">
        <v>2020</v>
      </c>
      <c r="F8652" s="112" t="s">
        <v>14815</v>
      </c>
      <c r="G8652" s="117" t="s">
        <v>16075</v>
      </c>
      <c r="H8652" s="114" t="s">
        <v>6736</v>
      </c>
      <c r="I8652" s="113">
        <f>'25'!F88</f>
        <v>0</v>
      </c>
    </row>
    <row r="8653" spans="2:9" ht="12.75">
      <c r="B8653" s="114" t="str">
        <f>INDEX(SUM!D:D,MATCH(SUM!$F$3,SUM!B:B,0),0)</f>
        <v>P085</v>
      </c>
      <c r="E8653" s="116">
        <v>2020</v>
      </c>
      <c r="F8653" s="112" t="s">
        <v>14816</v>
      </c>
      <c r="G8653" s="117" t="s">
        <v>16076</v>
      </c>
      <c r="H8653" s="114" t="s">
        <v>6736</v>
      </c>
      <c r="I8653" s="113">
        <f>'25'!F89</f>
        <v>0</v>
      </c>
    </row>
    <row r="8654" spans="2:9" ht="12.75">
      <c r="B8654" s="114" t="str">
        <f>INDEX(SUM!D:D,MATCH(SUM!$F$3,SUM!B:B,0),0)</f>
        <v>P085</v>
      </c>
      <c r="E8654" s="116">
        <v>2020</v>
      </c>
      <c r="F8654" s="112" t="s">
        <v>14817</v>
      </c>
      <c r="G8654" s="117" t="s">
        <v>16077</v>
      </c>
      <c r="H8654" s="114" t="s">
        <v>6736</v>
      </c>
      <c r="I8654" s="113">
        <f>'25'!F90</f>
        <v>0</v>
      </c>
    </row>
    <row r="8655" spans="2:9" ht="12.75">
      <c r="B8655" s="114" t="str">
        <f>INDEX(SUM!D:D,MATCH(SUM!$F$3,SUM!B:B,0),0)</f>
        <v>P085</v>
      </c>
      <c r="E8655" s="116">
        <v>2020</v>
      </c>
      <c r="F8655" s="112" t="s">
        <v>14818</v>
      </c>
      <c r="G8655" s="117" t="s">
        <v>16078</v>
      </c>
      <c r="H8655" s="114" t="s">
        <v>6736</v>
      </c>
      <c r="I8655" s="113">
        <f>'25'!F91</f>
        <v>0</v>
      </c>
    </row>
    <row r="8656" spans="2:9" ht="12.75">
      <c r="B8656" s="114" t="str">
        <f>INDEX(SUM!D:D,MATCH(SUM!$F$3,SUM!B:B,0),0)</f>
        <v>P085</v>
      </c>
      <c r="E8656" s="116">
        <v>2020</v>
      </c>
      <c r="F8656" s="112" t="s">
        <v>14819</v>
      </c>
      <c r="G8656" s="117" t="s">
        <v>16079</v>
      </c>
      <c r="H8656" s="114" t="s">
        <v>6736</v>
      </c>
      <c r="I8656" s="113">
        <f>'25'!F92</f>
        <v>0</v>
      </c>
    </row>
    <row r="8657" spans="2:9" ht="12.75">
      <c r="B8657" s="114" t="str">
        <f>INDEX(SUM!D:D,MATCH(SUM!$F$3,SUM!B:B,0),0)</f>
        <v>P085</v>
      </c>
      <c r="E8657" s="116">
        <v>2020</v>
      </c>
      <c r="F8657" s="112" t="s">
        <v>14820</v>
      </c>
      <c r="G8657" s="117" t="s">
        <v>16080</v>
      </c>
      <c r="H8657" s="114" t="s">
        <v>6736</v>
      </c>
      <c r="I8657" s="113">
        <f>'25'!F93</f>
        <v>0</v>
      </c>
    </row>
    <row r="8658" spans="2:9" ht="12.75">
      <c r="B8658" s="114" t="str">
        <f>INDEX(SUM!D:D,MATCH(SUM!$F$3,SUM!B:B,0),0)</f>
        <v>P085</v>
      </c>
      <c r="E8658" s="116">
        <v>2020</v>
      </c>
      <c r="F8658" s="112" t="s">
        <v>14821</v>
      </c>
      <c r="G8658" s="117" t="s">
        <v>16081</v>
      </c>
      <c r="H8658" s="114" t="s">
        <v>6736</v>
      </c>
      <c r="I8658" s="113">
        <f>'25'!F94</f>
        <v>0</v>
      </c>
    </row>
    <row r="8659" spans="2:9" ht="12.75">
      <c r="B8659" s="114" t="str">
        <f>INDEX(SUM!D:D,MATCH(SUM!$F$3,SUM!B:B,0),0)</f>
        <v>P085</v>
      </c>
      <c r="E8659" s="116">
        <v>2020</v>
      </c>
      <c r="F8659" s="112" t="s">
        <v>14822</v>
      </c>
      <c r="G8659" s="117" t="s">
        <v>16082</v>
      </c>
      <c r="H8659" s="114" t="s">
        <v>6736</v>
      </c>
      <c r="I8659" s="113">
        <f>'25'!F95</f>
        <v>0</v>
      </c>
    </row>
    <row r="8660" spans="2:9" ht="12.75">
      <c r="B8660" s="114" t="str">
        <f>INDEX(SUM!D:D,MATCH(SUM!$F$3,SUM!B:B,0),0)</f>
        <v>P085</v>
      </c>
      <c r="E8660" s="116">
        <v>2020</v>
      </c>
      <c r="F8660" s="112" t="s">
        <v>14823</v>
      </c>
      <c r="G8660" s="117" t="s">
        <v>16083</v>
      </c>
      <c r="H8660" s="114" t="s">
        <v>6736</v>
      </c>
      <c r="I8660" s="113">
        <f>'25'!F96</f>
        <v>0</v>
      </c>
    </row>
    <row r="8661" spans="2:9" ht="12.75">
      <c r="B8661" s="114" t="str">
        <f>INDEX(SUM!D:D,MATCH(SUM!$F$3,SUM!B:B,0),0)</f>
        <v>P085</v>
      </c>
      <c r="E8661" s="116">
        <v>2020</v>
      </c>
      <c r="F8661" s="112" t="s">
        <v>14824</v>
      </c>
      <c r="G8661" s="117" t="s">
        <v>16084</v>
      </c>
      <c r="H8661" s="114" t="s">
        <v>6736</v>
      </c>
      <c r="I8661" s="113">
        <f>'25'!F97</f>
        <v>0</v>
      </c>
    </row>
    <row r="8662" spans="2:9" ht="12.75">
      <c r="B8662" s="114" t="str">
        <f>INDEX(SUM!D:D,MATCH(SUM!$F$3,SUM!B:B,0),0)</f>
        <v>P085</v>
      </c>
      <c r="E8662" s="116">
        <v>2020</v>
      </c>
      <c r="F8662" s="112" t="s">
        <v>14825</v>
      </c>
      <c r="G8662" s="117" t="s">
        <v>16085</v>
      </c>
      <c r="H8662" s="114" t="s">
        <v>6736</v>
      </c>
      <c r="I8662" s="113">
        <f>'25'!F98</f>
        <v>0</v>
      </c>
    </row>
    <row r="8663" spans="2:9" ht="12.75">
      <c r="B8663" s="114" t="str">
        <f>INDEX(SUM!D:D,MATCH(SUM!$F$3,SUM!B:B,0),0)</f>
        <v>P085</v>
      </c>
      <c r="E8663" s="116">
        <v>2020</v>
      </c>
      <c r="F8663" s="112" t="s">
        <v>14826</v>
      </c>
      <c r="G8663" s="117" t="s">
        <v>16086</v>
      </c>
      <c r="H8663" s="114" t="s">
        <v>6736</v>
      </c>
      <c r="I8663" s="113">
        <f>'25'!F99</f>
        <v>0</v>
      </c>
    </row>
    <row r="8664" spans="2:9" ht="12.75">
      <c r="B8664" s="114" t="str">
        <f>INDEX(SUM!D:D,MATCH(SUM!$F$3,SUM!B:B,0),0)</f>
        <v>P085</v>
      </c>
      <c r="E8664" s="116">
        <v>2020</v>
      </c>
      <c r="F8664" s="112" t="s">
        <v>14827</v>
      </c>
      <c r="G8664" s="117" t="s">
        <v>16087</v>
      </c>
      <c r="H8664" s="114" t="s">
        <v>6736</v>
      </c>
      <c r="I8664" s="113">
        <f>'25'!F100</f>
        <v>0</v>
      </c>
    </row>
    <row r="8665" spans="2:9" ht="12.75">
      <c r="B8665" s="114" t="str">
        <f>INDEX(SUM!D:D,MATCH(SUM!$F$3,SUM!B:B,0),0)</f>
        <v>P085</v>
      </c>
      <c r="E8665" s="116">
        <v>2020</v>
      </c>
      <c r="F8665" s="112" t="s">
        <v>14828</v>
      </c>
      <c r="G8665" s="117" t="s">
        <v>16088</v>
      </c>
      <c r="H8665" s="114" t="s">
        <v>6737</v>
      </c>
      <c r="I8665" s="113">
        <f>'25'!G11</f>
        <v>0</v>
      </c>
    </row>
    <row r="8666" spans="2:9" ht="12.75">
      <c r="B8666" s="114" t="str">
        <f>INDEX(SUM!D:D,MATCH(SUM!$F$3,SUM!B:B,0),0)</f>
        <v>P085</v>
      </c>
      <c r="E8666" s="116">
        <v>2020</v>
      </c>
      <c r="F8666" s="112" t="s">
        <v>14829</v>
      </c>
      <c r="G8666" s="117" t="s">
        <v>16089</v>
      </c>
      <c r="H8666" s="114" t="s">
        <v>6737</v>
      </c>
      <c r="I8666" s="113">
        <f>'25'!G12</f>
        <v>0</v>
      </c>
    </row>
    <row r="8667" spans="2:9" ht="12.75">
      <c r="B8667" s="114" t="str">
        <f>INDEX(SUM!D:D,MATCH(SUM!$F$3,SUM!B:B,0),0)</f>
        <v>P085</v>
      </c>
      <c r="E8667" s="116">
        <v>2020</v>
      </c>
      <c r="F8667" s="112" t="s">
        <v>14830</v>
      </c>
      <c r="G8667" s="117" t="s">
        <v>16090</v>
      </c>
      <c r="H8667" s="114" t="s">
        <v>6737</v>
      </c>
      <c r="I8667" s="113">
        <f>'25'!G13</f>
        <v>0</v>
      </c>
    </row>
    <row r="8668" spans="2:9" ht="12.75">
      <c r="B8668" s="114" t="str">
        <f>INDEX(SUM!D:D,MATCH(SUM!$F$3,SUM!B:B,0),0)</f>
        <v>P085</v>
      </c>
      <c r="E8668" s="116">
        <v>2020</v>
      </c>
      <c r="F8668" s="112" t="s">
        <v>14831</v>
      </c>
      <c r="G8668" s="117" t="s">
        <v>16091</v>
      </c>
      <c r="H8668" s="114" t="s">
        <v>6737</v>
      </c>
      <c r="I8668" s="113">
        <f>'25'!G14</f>
        <v>0</v>
      </c>
    </row>
    <row r="8669" spans="2:9" ht="12.75">
      <c r="B8669" s="114" t="str">
        <f>INDEX(SUM!D:D,MATCH(SUM!$F$3,SUM!B:B,0),0)</f>
        <v>P085</v>
      </c>
      <c r="E8669" s="116">
        <v>2020</v>
      </c>
      <c r="F8669" s="112" t="s">
        <v>14832</v>
      </c>
      <c r="G8669" s="117" t="s">
        <v>16092</v>
      </c>
      <c r="H8669" s="114" t="s">
        <v>6737</v>
      </c>
      <c r="I8669" s="113">
        <f>'25'!G15</f>
        <v>0</v>
      </c>
    </row>
    <row r="8670" spans="2:9" ht="12.75">
      <c r="B8670" s="114" t="str">
        <f>INDEX(SUM!D:D,MATCH(SUM!$F$3,SUM!B:B,0),0)</f>
        <v>P085</v>
      </c>
      <c r="E8670" s="116">
        <v>2020</v>
      </c>
      <c r="F8670" s="112" t="s">
        <v>14833</v>
      </c>
      <c r="G8670" s="117" t="s">
        <v>16093</v>
      </c>
      <c r="H8670" s="114" t="s">
        <v>6737</v>
      </c>
      <c r="I8670" s="113">
        <f>'25'!G16</f>
        <v>0</v>
      </c>
    </row>
    <row r="8671" spans="2:9" ht="12.75">
      <c r="B8671" s="114" t="str">
        <f>INDEX(SUM!D:D,MATCH(SUM!$F$3,SUM!B:B,0),0)</f>
        <v>P085</v>
      </c>
      <c r="E8671" s="116">
        <v>2020</v>
      </c>
      <c r="F8671" s="112" t="s">
        <v>14834</v>
      </c>
      <c r="G8671" s="117" t="s">
        <v>16094</v>
      </c>
      <c r="H8671" s="114" t="s">
        <v>6737</v>
      </c>
      <c r="I8671" s="113">
        <f>'25'!G17</f>
        <v>0</v>
      </c>
    </row>
    <row r="8672" spans="2:9" ht="12.75">
      <c r="B8672" s="114" t="str">
        <f>INDEX(SUM!D:D,MATCH(SUM!$F$3,SUM!B:B,0),0)</f>
        <v>P085</v>
      </c>
      <c r="E8672" s="116">
        <v>2020</v>
      </c>
      <c r="F8672" s="112" t="s">
        <v>14835</v>
      </c>
      <c r="G8672" s="117" t="s">
        <v>16095</v>
      </c>
      <c r="H8672" s="114" t="s">
        <v>6737</v>
      </c>
      <c r="I8672" s="113">
        <f>'25'!G18</f>
        <v>0</v>
      </c>
    </row>
    <row r="8673" spans="2:9" ht="12.75">
      <c r="B8673" s="114" t="str">
        <f>INDEX(SUM!D:D,MATCH(SUM!$F$3,SUM!B:B,0),0)</f>
        <v>P085</v>
      </c>
      <c r="E8673" s="116">
        <v>2020</v>
      </c>
      <c r="F8673" s="112" t="s">
        <v>14836</v>
      </c>
      <c r="G8673" s="117" t="s">
        <v>16096</v>
      </c>
      <c r="H8673" s="114" t="s">
        <v>6737</v>
      </c>
      <c r="I8673" s="113">
        <f>'25'!G19</f>
        <v>0</v>
      </c>
    </row>
    <row r="8674" spans="2:9" ht="12.75">
      <c r="B8674" s="114" t="str">
        <f>INDEX(SUM!D:D,MATCH(SUM!$F$3,SUM!B:B,0),0)</f>
        <v>P085</v>
      </c>
      <c r="E8674" s="116">
        <v>2020</v>
      </c>
      <c r="F8674" s="112" t="s">
        <v>14837</v>
      </c>
      <c r="G8674" s="117" t="s">
        <v>16097</v>
      </c>
      <c r="H8674" s="114" t="s">
        <v>6737</v>
      </c>
      <c r="I8674" s="113">
        <f>'25'!G20</f>
        <v>0</v>
      </c>
    </row>
    <row r="8675" spans="2:9" ht="12.75">
      <c r="B8675" s="114" t="str">
        <f>INDEX(SUM!D:D,MATCH(SUM!$F$3,SUM!B:B,0),0)</f>
        <v>P085</v>
      </c>
      <c r="E8675" s="116">
        <v>2020</v>
      </c>
      <c r="F8675" s="112" t="s">
        <v>14838</v>
      </c>
      <c r="G8675" s="117" t="s">
        <v>16098</v>
      </c>
      <c r="H8675" s="114" t="s">
        <v>6737</v>
      </c>
      <c r="I8675" s="113">
        <f>'25'!G21</f>
        <v>0</v>
      </c>
    </row>
    <row r="8676" spans="2:9" ht="12.75">
      <c r="B8676" s="114" t="str">
        <f>INDEX(SUM!D:D,MATCH(SUM!$F$3,SUM!B:B,0),0)</f>
        <v>P085</v>
      </c>
      <c r="E8676" s="116">
        <v>2020</v>
      </c>
      <c r="F8676" s="112" t="s">
        <v>14839</v>
      </c>
      <c r="G8676" s="117" t="s">
        <v>16099</v>
      </c>
      <c r="H8676" s="114" t="s">
        <v>6737</v>
      </c>
      <c r="I8676" s="113">
        <f>'25'!G22</f>
        <v>0</v>
      </c>
    </row>
    <row r="8677" spans="2:9" ht="12.75">
      <c r="B8677" s="114" t="str">
        <f>INDEX(SUM!D:D,MATCH(SUM!$F$3,SUM!B:B,0),0)</f>
        <v>P085</v>
      </c>
      <c r="E8677" s="116">
        <v>2020</v>
      </c>
      <c r="F8677" s="112" t="s">
        <v>14840</v>
      </c>
      <c r="G8677" s="117" t="s">
        <v>16100</v>
      </c>
      <c r="H8677" s="114" t="s">
        <v>6737</v>
      </c>
      <c r="I8677" s="113">
        <f>'25'!G23</f>
        <v>0</v>
      </c>
    </row>
    <row r="8678" spans="2:9" ht="12.75">
      <c r="B8678" s="114" t="str">
        <f>INDEX(SUM!D:D,MATCH(SUM!$F$3,SUM!B:B,0),0)</f>
        <v>P085</v>
      </c>
      <c r="E8678" s="116">
        <v>2020</v>
      </c>
      <c r="F8678" s="112" t="s">
        <v>14841</v>
      </c>
      <c r="G8678" s="117" t="s">
        <v>16101</v>
      </c>
      <c r="H8678" s="114" t="s">
        <v>6737</v>
      </c>
      <c r="I8678" s="113">
        <f>'25'!G24</f>
        <v>0</v>
      </c>
    </row>
    <row r="8679" spans="2:9" ht="12.75">
      <c r="B8679" s="114" t="str">
        <f>INDEX(SUM!D:D,MATCH(SUM!$F$3,SUM!B:B,0),0)</f>
        <v>P085</v>
      </c>
      <c r="E8679" s="116">
        <v>2020</v>
      </c>
      <c r="F8679" s="112" t="s">
        <v>14842</v>
      </c>
      <c r="G8679" s="117" t="s">
        <v>16102</v>
      </c>
      <c r="H8679" s="114" t="s">
        <v>6737</v>
      </c>
      <c r="I8679" s="113">
        <f>'25'!G25</f>
        <v>0</v>
      </c>
    </row>
    <row r="8680" spans="2:9" ht="12.75">
      <c r="B8680" s="114" t="str">
        <f>INDEX(SUM!D:D,MATCH(SUM!$F$3,SUM!B:B,0),0)</f>
        <v>P085</v>
      </c>
      <c r="E8680" s="116">
        <v>2020</v>
      </c>
      <c r="F8680" s="112" t="s">
        <v>14843</v>
      </c>
      <c r="G8680" s="117" t="s">
        <v>16103</v>
      </c>
      <c r="H8680" s="114" t="s">
        <v>6737</v>
      </c>
      <c r="I8680" s="113">
        <f>'25'!G26</f>
        <v>0</v>
      </c>
    </row>
    <row r="8681" spans="2:9" ht="12.75">
      <c r="B8681" s="114" t="str">
        <f>INDEX(SUM!D:D,MATCH(SUM!$F$3,SUM!B:B,0),0)</f>
        <v>P085</v>
      </c>
      <c r="E8681" s="116">
        <v>2020</v>
      </c>
      <c r="F8681" s="112" t="s">
        <v>14844</v>
      </c>
      <c r="G8681" s="117" t="s">
        <v>16104</v>
      </c>
      <c r="H8681" s="114" t="s">
        <v>6737</v>
      </c>
      <c r="I8681" s="113">
        <f>'25'!G27</f>
        <v>0</v>
      </c>
    </row>
    <row r="8682" spans="2:9" ht="12.75">
      <c r="B8682" s="114" t="str">
        <f>INDEX(SUM!D:D,MATCH(SUM!$F$3,SUM!B:B,0),0)</f>
        <v>P085</v>
      </c>
      <c r="E8682" s="116">
        <v>2020</v>
      </c>
      <c r="F8682" s="112" t="s">
        <v>14845</v>
      </c>
      <c r="G8682" s="117" t="s">
        <v>16105</v>
      </c>
      <c r="H8682" s="114" t="s">
        <v>6737</v>
      </c>
      <c r="I8682" s="113">
        <f>'25'!G28</f>
        <v>0</v>
      </c>
    </row>
    <row r="8683" spans="2:9" ht="12.75">
      <c r="B8683" s="114" t="str">
        <f>INDEX(SUM!D:D,MATCH(SUM!$F$3,SUM!B:B,0),0)</f>
        <v>P085</v>
      </c>
      <c r="E8683" s="116">
        <v>2020</v>
      </c>
      <c r="F8683" s="112" t="s">
        <v>14846</v>
      </c>
      <c r="G8683" s="117" t="s">
        <v>16106</v>
      </c>
      <c r="H8683" s="114" t="s">
        <v>6737</v>
      </c>
      <c r="I8683" s="113">
        <f>'25'!G29</f>
        <v>0</v>
      </c>
    </row>
    <row r="8684" spans="2:9" ht="12.75">
      <c r="B8684" s="114" t="str">
        <f>INDEX(SUM!D:D,MATCH(SUM!$F$3,SUM!B:B,0),0)</f>
        <v>P085</v>
      </c>
      <c r="E8684" s="116">
        <v>2020</v>
      </c>
      <c r="F8684" s="112" t="s">
        <v>14847</v>
      </c>
      <c r="G8684" s="117" t="s">
        <v>16107</v>
      </c>
      <c r="H8684" s="114" t="s">
        <v>6737</v>
      </c>
      <c r="I8684" s="113">
        <f>'25'!G30</f>
        <v>0</v>
      </c>
    </row>
    <row r="8685" spans="2:9" ht="12.75">
      <c r="B8685" s="114" t="str">
        <f>INDEX(SUM!D:D,MATCH(SUM!$F$3,SUM!B:B,0),0)</f>
        <v>P085</v>
      </c>
      <c r="E8685" s="116">
        <v>2020</v>
      </c>
      <c r="F8685" s="112" t="s">
        <v>14848</v>
      </c>
      <c r="G8685" s="117" t="s">
        <v>16108</v>
      </c>
      <c r="H8685" s="114" t="s">
        <v>6737</v>
      </c>
      <c r="I8685" s="113">
        <f>'25'!G31</f>
        <v>0</v>
      </c>
    </row>
    <row r="8686" spans="2:9" ht="12.75">
      <c r="B8686" s="114" t="str">
        <f>INDEX(SUM!D:D,MATCH(SUM!$F$3,SUM!B:B,0),0)</f>
        <v>P085</v>
      </c>
      <c r="E8686" s="116">
        <v>2020</v>
      </c>
      <c r="F8686" s="112" t="s">
        <v>14849</v>
      </c>
      <c r="G8686" s="117" t="s">
        <v>16109</v>
      </c>
      <c r="H8686" s="114" t="s">
        <v>6737</v>
      </c>
      <c r="I8686" s="113">
        <f>'25'!G32</f>
        <v>0</v>
      </c>
    </row>
    <row r="8687" spans="2:9" ht="12.75">
      <c r="B8687" s="114" t="str">
        <f>INDEX(SUM!D:D,MATCH(SUM!$F$3,SUM!B:B,0),0)</f>
        <v>P085</v>
      </c>
      <c r="E8687" s="116">
        <v>2020</v>
      </c>
      <c r="F8687" s="112" t="s">
        <v>14850</v>
      </c>
      <c r="G8687" s="117" t="s">
        <v>16110</v>
      </c>
      <c r="H8687" s="114" t="s">
        <v>6737</v>
      </c>
      <c r="I8687" s="113">
        <f>'25'!G33</f>
        <v>0</v>
      </c>
    </row>
    <row r="8688" spans="2:9" ht="12.75">
      <c r="B8688" s="114" t="str">
        <f>INDEX(SUM!D:D,MATCH(SUM!$F$3,SUM!B:B,0),0)</f>
        <v>P085</v>
      </c>
      <c r="E8688" s="116">
        <v>2020</v>
      </c>
      <c r="F8688" s="112" t="s">
        <v>14851</v>
      </c>
      <c r="G8688" s="117" t="s">
        <v>16111</v>
      </c>
      <c r="H8688" s="114" t="s">
        <v>6737</v>
      </c>
      <c r="I8688" s="113">
        <f>'25'!G34</f>
        <v>0</v>
      </c>
    </row>
    <row r="8689" spans="2:9" ht="12.75">
      <c r="B8689" s="114" t="str">
        <f>INDEX(SUM!D:D,MATCH(SUM!$F$3,SUM!B:B,0),0)</f>
        <v>P085</v>
      </c>
      <c r="E8689" s="116">
        <v>2020</v>
      </c>
      <c r="F8689" s="112" t="s">
        <v>14852</v>
      </c>
      <c r="G8689" s="117" t="s">
        <v>16112</v>
      </c>
      <c r="H8689" s="114" t="s">
        <v>6737</v>
      </c>
      <c r="I8689" s="113">
        <f>'25'!G35</f>
        <v>0</v>
      </c>
    </row>
    <row r="8690" spans="2:9" ht="12.75">
      <c r="B8690" s="114" t="str">
        <f>INDEX(SUM!D:D,MATCH(SUM!$F$3,SUM!B:B,0),0)</f>
        <v>P085</v>
      </c>
      <c r="E8690" s="116">
        <v>2020</v>
      </c>
      <c r="F8690" s="112" t="s">
        <v>14853</v>
      </c>
      <c r="G8690" s="117" t="s">
        <v>16113</v>
      </c>
      <c r="H8690" s="114" t="s">
        <v>6737</v>
      </c>
      <c r="I8690" s="113">
        <f>'25'!G36</f>
        <v>0</v>
      </c>
    </row>
    <row r="8691" spans="2:9" ht="12.75">
      <c r="B8691" s="114" t="str">
        <f>INDEX(SUM!D:D,MATCH(SUM!$F$3,SUM!B:B,0),0)</f>
        <v>P085</v>
      </c>
      <c r="E8691" s="116">
        <v>2020</v>
      </c>
      <c r="F8691" s="112" t="s">
        <v>14854</v>
      </c>
      <c r="G8691" s="117" t="s">
        <v>16114</v>
      </c>
      <c r="H8691" s="114" t="s">
        <v>6737</v>
      </c>
      <c r="I8691" s="113">
        <f>'25'!G37</f>
        <v>0</v>
      </c>
    </row>
    <row r="8692" spans="2:9" ht="12.75">
      <c r="B8692" s="114" t="str">
        <f>INDEX(SUM!D:D,MATCH(SUM!$F$3,SUM!B:B,0),0)</f>
        <v>P085</v>
      </c>
      <c r="E8692" s="116">
        <v>2020</v>
      </c>
      <c r="F8692" s="112" t="s">
        <v>14855</v>
      </c>
      <c r="G8692" s="117" t="s">
        <v>16115</v>
      </c>
      <c r="H8692" s="114" t="s">
        <v>6737</v>
      </c>
      <c r="I8692" s="113">
        <f>'25'!G38</f>
        <v>0</v>
      </c>
    </row>
    <row r="8693" spans="2:9" ht="12.75">
      <c r="B8693" s="114" t="str">
        <f>INDEX(SUM!D:D,MATCH(SUM!$F$3,SUM!B:B,0),0)</f>
        <v>P085</v>
      </c>
      <c r="E8693" s="116">
        <v>2020</v>
      </c>
      <c r="F8693" s="112" t="s">
        <v>14856</v>
      </c>
      <c r="G8693" s="117" t="s">
        <v>16116</v>
      </c>
      <c r="H8693" s="114" t="s">
        <v>6737</v>
      </c>
      <c r="I8693" s="113">
        <f>'25'!G39</f>
        <v>0</v>
      </c>
    </row>
    <row r="8694" spans="2:9" ht="12.75">
      <c r="B8694" s="114" t="str">
        <f>INDEX(SUM!D:D,MATCH(SUM!$F$3,SUM!B:B,0),0)</f>
        <v>P085</v>
      </c>
      <c r="E8694" s="116">
        <v>2020</v>
      </c>
      <c r="F8694" s="112" t="s">
        <v>14857</v>
      </c>
      <c r="G8694" s="117" t="s">
        <v>16117</v>
      </c>
      <c r="H8694" s="114" t="s">
        <v>6737</v>
      </c>
      <c r="I8694" s="113">
        <f>'25'!G40</f>
        <v>0</v>
      </c>
    </row>
    <row r="8695" spans="2:9" ht="12.75">
      <c r="B8695" s="114" t="str">
        <f>INDEX(SUM!D:D,MATCH(SUM!$F$3,SUM!B:B,0),0)</f>
        <v>P085</v>
      </c>
      <c r="E8695" s="116">
        <v>2020</v>
      </c>
      <c r="F8695" s="112" t="s">
        <v>14858</v>
      </c>
      <c r="G8695" s="117" t="s">
        <v>16118</v>
      </c>
      <c r="H8695" s="114" t="s">
        <v>6737</v>
      </c>
      <c r="I8695" s="113">
        <f>'25'!G41</f>
        <v>0</v>
      </c>
    </row>
    <row r="8696" spans="2:9" ht="12.75">
      <c r="B8696" s="114" t="str">
        <f>INDEX(SUM!D:D,MATCH(SUM!$F$3,SUM!B:B,0),0)</f>
        <v>P085</v>
      </c>
      <c r="E8696" s="116">
        <v>2020</v>
      </c>
      <c r="F8696" s="112" t="s">
        <v>14859</v>
      </c>
      <c r="G8696" s="117" t="s">
        <v>16119</v>
      </c>
      <c r="H8696" s="114" t="s">
        <v>6737</v>
      </c>
      <c r="I8696" s="113">
        <f>'25'!G42</f>
        <v>0</v>
      </c>
    </row>
    <row r="8697" spans="2:9" ht="12.75">
      <c r="B8697" s="114" t="str">
        <f>INDEX(SUM!D:D,MATCH(SUM!$F$3,SUM!B:B,0),0)</f>
        <v>P085</v>
      </c>
      <c r="E8697" s="116">
        <v>2020</v>
      </c>
      <c r="F8697" s="112" t="s">
        <v>14860</v>
      </c>
      <c r="G8697" s="117" t="s">
        <v>16120</v>
      </c>
      <c r="H8697" s="114" t="s">
        <v>6737</v>
      </c>
      <c r="I8697" s="113">
        <f>'25'!G43</f>
        <v>0</v>
      </c>
    </row>
    <row r="8698" spans="2:9" ht="12.75">
      <c r="B8698" s="114" t="str">
        <f>INDEX(SUM!D:D,MATCH(SUM!$F$3,SUM!B:B,0),0)</f>
        <v>P085</v>
      </c>
      <c r="E8698" s="116">
        <v>2020</v>
      </c>
      <c r="F8698" s="112" t="s">
        <v>14861</v>
      </c>
      <c r="G8698" s="117" t="s">
        <v>16121</v>
      </c>
      <c r="H8698" s="114" t="s">
        <v>6737</v>
      </c>
      <c r="I8698" s="113">
        <f>'25'!G44</f>
        <v>0</v>
      </c>
    </row>
    <row r="8699" spans="2:9" ht="12.75">
      <c r="B8699" s="114" t="str">
        <f>INDEX(SUM!D:D,MATCH(SUM!$F$3,SUM!B:B,0),0)</f>
        <v>P085</v>
      </c>
      <c r="E8699" s="116">
        <v>2020</v>
      </c>
      <c r="F8699" s="112" t="s">
        <v>14862</v>
      </c>
      <c r="G8699" s="117" t="s">
        <v>16122</v>
      </c>
      <c r="H8699" s="114" t="s">
        <v>6737</v>
      </c>
      <c r="I8699" s="113">
        <f>'25'!G45</f>
        <v>0</v>
      </c>
    </row>
    <row r="8700" spans="2:9" ht="12.75">
      <c r="B8700" s="114" t="str">
        <f>INDEX(SUM!D:D,MATCH(SUM!$F$3,SUM!B:B,0),0)</f>
        <v>P085</v>
      </c>
      <c r="E8700" s="116">
        <v>2020</v>
      </c>
      <c r="F8700" s="112" t="s">
        <v>14863</v>
      </c>
      <c r="G8700" s="117" t="s">
        <v>16123</v>
      </c>
      <c r="H8700" s="114" t="s">
        <v>6737</v>
      </c>
      <c r="I8700" s="113">
        <f>'25'!G46</f>
        <v>0</v>
      </c>
    </row>
    <row r="8701" spans="2:9" ht="12.75">
      <c r="B8701" s="114" t="str">
        <f>INDEX(SUM!D:D,MATCH(SUM!$F$3,SUM!B:B,0),0)</f>
        <v>P085</v>
      </c>
      <c r="E8701" s="116">
        <v>2020</v>
      </c>
      <c r="F8701" s="112" t="s">
        <v>14864</v>
      </c>
      <c r="G8701" s="117" t="s">
        <v>16124</v>
      </c>
      <c r="H8701" s="114" t="s">
        <v>6737</v>
      </c>
      <c r="I8701" s="113">
        <f>'25'!G47</f>
        <v>0</v>
      </c>
    </row>
    <row r="8702" spans="2:9" ht="12.75">
      <c r="B8702" s="114" t="str">
        <f>INDEX(SUM!D:D,MATCH(SUM!$F$3,SUM!B:B,0),0)</f>
        <v>P085</v>
      </c>
      <c r="E8702" s="116">
        <v>2020</v>
      </c>
      <c r="F8702" s="112" t="s">
        <v>14865</v>
      </c>
      <c r="G8702" s="117" t="s">
        <v>16125</v>
      </c>
      <c r="H8702" s="114" t="s">
        <v>6737</v>
      </c>
      <c r="I8702" s="113">
        <f>'25'!G48</f>
        <v>0</v>
      </c>
    </row>
    <row r="8703" spans="2:9" ht="12.75">
      <c r="B8703" s="114" t="str">
        <f>INDEX(SUM!D:D,MATCH(SUM!$F$3,SUM!B:B,0),0)</f>
        <v>P085</v>
      </c>
      <c r="E8703" s="116">
        <v>2020</v>
      </c>
      <c r="F8703" s="112" t="s">
        <v>14866</v>
      </c>
      <c r="G8703" s="117" t="s">
        <v>16126</v>
      </c>
      <c r="H8703" s="114" t="s">
        <v>6737</v>
      </c>
      <c r="I8703" s="113">
        <f>'25'!G49</f>
        <v>0</v>
      </c>
    </row>
    <row r="8704" spans="2:9" ht="12.75">
      <c r="B8704" s="114" t="str">
        <f>INDEX(SUM!D:D,MATCH(SUM!$F$3,SUM!B:B,0),0)</f>
        <v>P085</v>
      </c>
      <c r="E8704" s="116">
        <v>2020</v>
      </c>
      <c r="F8704" s="112" t="s">
        <v>14867</v>
      </c>
      <c r="G8704" s="117" t="s">
        <v>16127</v>
      </c>
      <c r="H8704" s="114" t="s">
        <v>6737</v>
      </c>
      <c r="I8704" s="113">
        <f>'25'!G50</f>
        <v>0</v>
      </c>
    </row>
    <row r="8705" spans="2:9" ht="12.75">
      <c r="B8705" s="114" t="str">
        <f>INDEX(SUM!D:D,MATCH(SUM!$F$3,SUM!B:B,0),0)</f>
        <v>P085</v>
      </c>
      <c r="E8705" s="116">
        <v>2020</v>
      </c>
      <c r="F8705" s="112" t="s">
        <v>14868</v>
      </c>
      <c r="G8705" s="117" t="s">
        <v>16128</v>
      </c>
      <c r="H8705" s="114" t="s">
        <v>6737</v>
      </c>
      <c r="I8705" s="113">
        <f>'25'!G51</f>
        <v>0</v>
      </c>
    </row>
    <row r="8706" spans="2:9" ht="12.75">
      <c r="B8706" s="114" t="str">
        <f>INDEX(SUM!D:D,MATCH(SUM!$F$3,SUM!B:B,0),0)</f>
        <v>P085</v>
      </c>
      <c r="E8706" s="116">
        <v>2020</v>
      </c>
      <c r="F8706" s="112" t="s">
        <v>14869</v>
      </c>
      <c r="G8706" s="117" t="s">
        <v>16129</v>
      </c>
      <c r="H8706" s="114" t="s">
        <v>6737</v>
      </c>
      <c r="I8706" s="113">
        <f>'25'!G52</f>
        <v>0</v>
      </c>
    </row>
    <row r="8707" spans="2:9" ht="12.75">
      <c r="B8707" s="114" t="str">
        <f>INDEX(SUM!D:D,MATCH(SUM!$F$3,SUM!B:B,0),0)</f>
        <v>P085</v>
      </c>
      <c r="E8707" s="116">
        <v>2020</v>
      </c>
      <c r="F8707" s="112" t="s">
        <v>14870</v>
      </c>
      <c r="G8707" s="117" t="s">
        <v>16130</v>
      </c>
      <c r="H8707" s="114" t="s">
        <v>6737</v>
      </c>
      <c r="I8707" s="113">
        <f>'25'!G53</f>
        <v>0</v>
      </c>
    </row>
    <row r="8708" spans="2:9" ht="12.75">
      <c r="B8708" s="114" t="str">
        <f>INDEX(SUM!D:D,MATCH(SUM!$F$3,SUM!B:B,0),0)</f>
        <v>P085</v>
      </c>
      <c r="E8708" s="116">
        <v>2020</v>
      </c>
      <c r="F8708" s="112" t="s">
        <v>14871</v>
      </c>
      <c r="G8708" s="117" t="s">
        <v>16131</v>
      </c>
      <c r="H8708" s="114" t="s">
        <v>6737</v>
      </c>
      <c r="I8708" s="113">
        <f>'25'!G54</f>
        <v>0</v>
      </c>
    </row>
    <row r="8709" spans="2:9" ht="12.75">
      <c r="B8709" s="114" t="str">
        <f>INDEX(SUM!D:D,MATCH(SUM!$F$3,SUM!B:B,0),0)</f>
        <v>P085</v>
      </c>
      <c r="E8709" s="116">
        <v>2020</v>
      </c>
      <c r="F8709" s="112" t="s">
        <v>14872</v>
      </c>
      <c r="G8709" s="117" t="s">
        <v>16132</v>
      </c>
      <c r="H8709" s="114" t="s">
        <v>6737</v>
      </c>
      <c r="I8709" s="113">
        <f>'25'!G55</f>
        <v>0</v>
      </c>
    </row>
    <row r="8710" spans="2:9" ht="12.75">
      <c r="B8710" s="114" t="str">
        <f>INDEX(SUM!D:D,MATCH(SUM!$F$3,SUM!B:B,0),0)</f>
        <v>P085</v>
      </c>
      <c r="E8710" s="116">
        <v>2020</v>
      </c>
      <c r="F8710" s="112" t="s">
        <v>14873</v>
      </c>
      <c r="G8710" s="117" t="s">
        <v>16133</v>
      </c>
      <c r="H8710" s="114" t="s">
        <v>6737</v>
      </c>
      <c r="I8710" s="113">
        <f>'25'!G56</f>
        <v>0</v>
      </c>
    </row>
    <row r="8711" spans="2:9" ht="12.75">
      <c r="B8711" s="114" t="str">
        <f>INDEX(SUM!D:D,MATCH(SUM!$F$3,SUM!B:B,0),0)</f>
        <v>P085</v>
      </c>
      <c r="E8711" s="116">
        <v>2020</v>
      </c>
      <c r="F8711" s="112" t="s">
        <v>14874</v>
      </c>
      <c r="G8711" s="117" t="s">
        <v>16134</v>
      </c>
      <c r="H8711" s="114" t="s">
        <v>6737</v>
      </c>
      <c r="I8711" s="113">
        <f>'25'!G57</f>
        <v>0</v>
      </c>
    </row>
    <row r="8712" spans="2:9" ht="12.75">
      <c r="B8712" s="114" t="str">
        <f>INDEX(SUM!D:D,MATCH(SUM!$F$3,SUM!B:B,0),0)</f>
        <v>P085</v>
      </c>
      <c r="E8712" s="116">
        <v>2020</v>
      </c>
      <c r="F8712" s="112" t="s">
        <v>14875</v>
      </c>
      <c r="G8712" s="117" t="s">
        <v>16135</v>
      </c>
      <c r="H8712" s="114" t="s">
        <v>6737</v>
      </c>
      <c r="I8712" s="113">
        <f>'25'!G58</f>
        <v>0</v>
      </c>
    </row>
    <row r="8713" spans="2:9" ht="12.75">
      <c r="B8713" s="114" t="str">
        <f>INDEX(SUM!D:D,MATCH(SUM!$F$3,SUM!B:B,0),0)</f>
        <v>P085</v>
      </c>
      <c r="E8713" s="116">
        <v>2020</v>
      </c>
      <c r="F8713" s="112" t="s">
        <v>14876</v>
      </c>
      <c r="G8713" s="117" t="s">
        <v>16136</v>
      </c>
      <c r="H8713" s="114" t="s">
        <v>6737</v>
      </c>
      <c r="I8713" s="113">
        <f>'25'!G59</f>
        <v>0</v>
      </c>
    </row>
    <row r="8714" spans="2:9" ht="12.75">
      <c r="B8714" s="114" t="str">
        <f>INDEX(SUM!D:D,MATCH(SUM!$F$3,SUM!B:B,0),0)</f>
        <v>P085</v>
      </c>
      <c r="E8714" s="116">
        <v>2020</v>
      </c>
      <c r="F8714" s="112" t="s">
        <v>14877</v>
      </c>
      <c r="G8714" s="117" t="s">
        <v>16137</v>
      </c>
      <c r="H8714" s="114" t="s">
        <v>6737</v>
      </c>
      <c r="I8714" s="113">
        <f>'25'!G60</f>
        <v>0</v>
      </c>
    </row>
    <row r="8715" spans="2:9" ht="12.75">
      <c r="B8715" s="114" t="str">
        <f>INDEX(SUM!D:D,MATCH(SUM!$F$3,SUM!B:B,0),0)</f>
        <v>P085</v>
      </c>
      <c r="E8715" s="116">
        <v>2020</v>
      </c>
      <c r="F8715" s="112" t="s">
        <v>14878</v>
      </c>
      <c r="G8715" s="117" t="s">
        <v>16138</v>
      </c>
      <c r="H8715" s="114" t="s">
        <v>6737</v>
      </c>
      <c r="I8715" s="113">
        <f>'25'!G61</f>
        <v>0</v>
      </c>
    </row>
    <row r="8716" spans="2:9" ht="12.75">
      <c r="B8716" s="114" t="str">
        <f>INDEX(SUM!D:D,MATCH(SUM!$F$3,SUM!B:B,0),0)</f>
        <v>P085</v>
      </c>
      <c r="E8716" s="116">
        <v>2020</v>
      </c>
      <c r="F8716" s="112" t="s">
        <v>14879</v>
      </c>
      <c r="G8716" s="117" t="s">
        <v>16139</v>
      </c>
      <c r="H8716" s="114" t="s">
        <v>6737</v>
      </c>
      <c r="I8716" s="113">
        <f>'25'!G62</f>
        <v>0</v>
      </c>
    </row>
    <row r="8717" spans="2:9" ht="12.75">
      <c r="B8717" s="114" t="str">
        <f>INDEX(SUM!D:D,MATCH(SUM!$F$3,SUM!B:B,0),0)</f>
        <v>P085</v>
      </c>
      <c r="E8717" s="116">
        <v>2020</v>
      </c>
      <c r="F8717" s="112" t="s">
        <v>14880</v>
      </c>
      <c r="G8717" s="117" t="s">
        <v>16140</v>
      </c>
      <c r="H8717" s="114" t="s">
        <v>6737</v>
      </c>
      <c r="I8717" s="113">
        <f>'25'!G63</f>
        <v>0</v>
      </c>
    </row>
    <row r="8718" spans="2:9" ht="12.75">
      <c r="B8718" s="114" t="str">
        <f>INDEX(SUM!D:D,MATCH(SUM!$F$3,SUM!B:B,0),0)</f>
        <v>P085</v>
      </c>
      <c r="E8718" s="116">
        <v>2020</v>
      </c>
      <c r="F8718" s="112" t="s">
        <v>14881</v>
      </c>
      <c r="G8718" s="117" t="s">
        <v>16141</v>
      </c>
      <c r="H8718" s="114" t="s">
        <v>6737</v>
      </c>
      <c r="I8718" s="113">
        <f>'25'!G64</f>
        <v>0</v>
      </c>
    </row>
    <row r="8719" spans="2:9" ht="12.75">
      <c r="B8719" s="114" t="str">
        <f>INDEX(SUM!D:D,MATCH(SUM!$F$3,SUM!B:B,0),0)</f>
        <v>P085</v>
      </c>
      <c r="E8719" s="116">
        <v>2020</v>
      </c>
      <c r="F8719" s="112" t="s">
        <v>14882</v>
      </c>
      <c r="G8719" s="117" t="s">
        <v>16142</v>
      </c>
      <c r="H8719" s="114" t="s">
        <v>6737</v>
      </c>
      <c r="I8719" s="113">
        <f>'25'!G65</f>
        <v>0</v>
      </c>
    </row>
    <row r="8720" spans="2:9" ht="12.75">
      <c r="B8720" s="114" t="str">
        <f>INDEX(SUM!D:D,MATCH(SUM!$F$3,SUM!B:B,0),0)</f>
        <v>P085</v>
      </c>
      <c r="E8720" s="116">
        <v>2020</v>
      </c>
      <c r="F8720" s="112" t="s">
        <v>14883</v>
      </c>
      <c r="G8720" s="117" t="s">
        <v>16143</v>
      </c>
      <c r="H8720" s="114" t="s">
        <v>6737</v>
      </c>
      <c r="I8720" s="113">
        <f>'25'!G66</f>
        <v>0</v>
      </c>
    </row>
    <row r="8721" spans="2:9" ht="12.75">
      <c r="B8721" s="114" t="str">
        <f>INDEX(SUM!D:D,MATCH(SUM!$F$3,SUM!B:B,0),0)</f>
        <v>P085</v>
      </c>
      <c r="E8721" s="116">
        <v>2020</v>
      </c>
      <c r="F8721" s="112" t="s">
        <v>14884</v>
      </c>
      <c r="G8721" s="117" t="s">
        <v>16144</v>
      </c>
      <c r="H8721" s="114" t="s">
        <v>6737</v>
      </c>
      <c r="I8721" s="113">
        <f>'25'!G67</f>
        <v>0</v>
      </c>
    </row>
    <row r="8722" spans="2:9" ht="12.75">
      <c r="B8722" s="114" t="str">
        <f>INDEX(SUM!D:D,MATCH(SUM!$F$3,SUM!B:B,0),0)</f>
        <v>P085</v>
      </c>
      <c r="E8722" s="116">
        <v>2020</v>
      </c>
      <c r="F8722" s="112" t="s">
        <v>14885</v>
      </c>
      <c r="G8722" s="117" t="s">
        <v>16145</v>
      </c>
      <c r="H8722" s="114" t="s">
        <v>6737</v>
      </c>
      <c r="I8722" s="113">
        <f>'25'!G68</f>
        <v>0</v>
      </c>
    </row>
    <row r="8723" spans="2:9" ht="12.75">
      <c r="B8723" s="114" t="str">
        <f>INDEX(SUM!D:D,MATCH(SUM!$F$3,SUM!B:B,0),0)</f>
        <v>P085</v>
      </c>
      <c r="E8723" s="116">
        <v>2020</v>
      </c>
      <c r="F8723" s="112" t="s">
        <v>14886</v>
      </c>
      <c r="G8723" s="117" t="s">
        <v>16146</v>
      </c>
      <c r="H8723" s="114" t="s">
        <v>6737</v>
      </c>
      <c r="I8723" s="113">
        <f>'25'!G69</f>
        <v>0</v>
      </c>
    </row>
    <row r="8724" spans="2:9" ht="12.75">
      <c r="B8724" s="114" t="str">
        <f>INDEX(SUM!D:D,MATCH(SUM!$F$3,SUM!B:B,0),0)</f>
        <v>P085</v>
      </c>
      <c r="E8724" s="116">
        <v>2020</v>
      </c>
      <c r="F8724" s="112" t="s">
        <v>14887</v>
      </c>
      <c r="G8724" s="117" t="s">
        <v>16147</v>
      </c>
      <c r="H8724" s="114" t="s">
        <v>6737</v>
      </c>
      <c r="I8724" s="113">
        <f>'25'!G70</f>
        <v>0</v>
      </c>
    </row>
    <row r="8725" spans="2:9" ht="12.75">
      <c r="B8725" s="114" t="str">
        <f>INDEX(SUM!D:D,MATCH(SUM!$F$3,SUM!B:B,0),0)</f>
        <v>P085</v>
      </c>
      <c r="E8725" s="116">
        <v>2020</v>
      </c>
      <c r="F8725" s="112" t="s">
        <v>14888</v>
      </c>
      <c r="G8725" s="117" t="s">
        <v>16148</v>
      </c>
      <c r="H8725" s="114" t="s">
        <v>6737</v>
      </c>
      <c r="I8725" s="113">
        <f>'25'!G71</f>
        <v>0</v>
      </c>
    </row>
    <row r="8726" spans="2:9" ht="12.75">
      <c r="B8726" s="114" t="str">
        <f>INDEX(SUM!D:D,MATCH(SUM!$F$3,SUM!B:B,0),0)</f>
        <v>P085</v>
      </c>
      <c r="E8726" s="116">
        <v>2020</v>
      </c>
      <c r="F8726" s="112" t="s">
        <v>14889</v>
      </c>
      <c r="G8726" s="117" t="s">
        <v>16149</v>
      </c>
      <c r="H8726" s="114" t="s">
        <v>6737</v>
      </c>
      <c r="I8726" s="113">
        <f>'25'!G72</f>
        <v>0</v>
      </c>
    </row>
    <row r="8727" spans="2:9" ht="12.75">
      <c r="B8727" s="114" t="str">
        <f>INDEX(SUM!D:D,MATCH(SUM!$F$3,SUM!B:B,0),0)</f>
        <v>P085</v>
      </c>
      <c r="E8727" s="116">
        <v>2020</v>
      </c>
      <c r="F8727" s="112" t="s">
        <v>14890</v>
      </c>
      <c r="G8727" s="117" t="s">
        <v>16150</v>
      </c>
      <c r="H8727" s="114" t="s">
        <v>6737</v>
      </c>
      <c r="I8727" s="113">
        <f>'25'!G73</f>
        <v>0</v>
      </c>
    </row>
    <row r="8728" spans="2:9" ht="12.75">
      <c r="B8728" s="114" t="str">
        <f>INDEX(SUM!D:D,MATCH(SUM!$F$3,SUM!B:B,0),0)</f>
        <v>P085</v>
      </c>
      <c r="E8728" s="116">
        <v>2020</v>
      </c>
      <c r="F8728" s="112" t="s">
        <v>14891</v>
      </c>
      <c r="G8728" s="117" t="s">
        <v>16151</v>
      </c>
      <c r="H8728" s="114" t="s">
        <v>6737</v>
      </c>
      <c r="I8728" s="113">
        <f>'25'!G74</f>
        <v>0</v>
      </c>
    </row>
    <row r="8729" spans="2:9" ht="12.75">
      <c r="B8729" s="114" t="str">
        <f>INDEX(SUM!D:D,MATCH(SUM!$F$3,SUM!B:B,0),0)</f>
        <v>P085</v>
      </c>
      <c r="E8729" s="116">
        <v>2020</v>
      </c>
      <c r="F8729" s="112" t="s">
        <v>14892</v>
      </c>
      <c r="G8729" s="117" t="s">
        <v>16152</v>
      </c>
      <c r="H8729" s="114" t="s">
        <v>6737</v>
      </c>
      <c r="I8729" s="113">
        <f>'25'!G75</f>
        <v>0</v>
      </c>
    </row>
    <row r="8730" spans="2:9" ht="12.75">
      <c r="B8730" s="114" t="str">
        <f>INDEX(SUM!D:D,MATCH(SUM!$F$3,SUM!B:B,0),0)</f>
        <v>P085</v>
      </c>
      <c r="E8730" s="116">
        <v>2020</v>
      </c>
      <c r="F8730" s="112" t="s">
        <v>14893</v>
      </c>
      <c r="G8730" s="117" t="s">
        <v>16153</v>
      </c>
      <c r="H8730" s="114" t="s">
        <v>6737</v>
      </c>
      <c r="I8730" s="113">
        <f>'25'!G76</f>
        <v>0</v>
      </c>
    </row>
    <row r="8731" spans="2:9" ht="12.75">
      <c r="B8731" s="114" t="str">
        <f>INDEX(SUM!D:D,MATCH(SUM!$F$3,SUM!B:B,0),0)</f>
        <v>P085</v>
      </c>
      <c r="E8731" s="116">
        <v>2020</v>
      </c>
      <c r="F8731" s="112" t="s">
        <v>14894</v>
      </c>
      <c r="G8731" s="117" t="s">
        <v>16154</v>
      </c>
      <c r="H8731" s="114" t="s">
        <v>6737</v>
      </c>
      <c r="I8731" s="113">
        <f>'25'!G77</f>
        <v>0</v>
      </c>
    </row>
    <row r="8732" spans="2:9" ht="12.75">
      <c r="B8732" s="114" t="str">
        <f>INDEX(SUM!D:D,MATCH(SUM!$F$3,SUM!B:B,0),0)</f>
        <v>P085</v>
      </c>
      <c r="E8732" s="116">
        <v>2020</v>
      </c>
      <c r="F8732" s="112" t="s">
        <v>14895</v>
      </c>
      <c r="G8732" s="117" t="s">
        <v>16155</v>
      </c>
      <c r="H8732" s="114" t="s">
        <v>6737</v>
      </c>
      <c r="I8732" s="113">
        <f>'25'!G78</f>
        <v>0</v>
      </c>
    </row>
    <row r="8733" spans="2:9" ht="12.75">
      <c r="B8733" s="114" t="str">
        <f>INDEX(SUM!D:D,MATCH(SUM!$F$3,SUM!B:B,0),0)</f>
        <v>P085</v>
      </c>
      <c r="E8733" s="116">
        <v>2020</v>
      </c>
      <c r="F8733" s="112" t="s">
        <v>14896</v>
      </c>
      <c r="G8733" s="117" t="s">
        <v>16156</v>
      </c>
      <c r="H8733" s="114" t="s">
        <v>6737</v>
      </c>
      <c r="I8733" s="113">
        <f>'25'!G79</f>
        <v>0</v>
      </c>
    </row>
    <row r="8734" spans="2:9" ht="12.75">
      <c r="B8734" s="114" t="str">
        <f>INDEX(SUM!D:D,MATCH(SUM!$F$3,SUM!B:B,0),0)</f>
        <v>P085</v>
      </c>
      <c r="E8734" s="116">
        <v>2020</v>
      </c>
      <c r="F8734" s="112" t="s">
        <v>14897</v>
      </c>
      <c r="G8734" s="117" t="s">
        <v>16157</v>
      </c>
      <c r="H8734" s="114" t="s">
        <v>6737</v>
      </c>
      <c r="I8734" s="113">
        <f>'25'!G80</f>
        <v>0</v>
      </c>
    </row>
    <row r="8735" spans="2:9" ht="12.75">
      <c r="B8735" s="114" t="str">
        <f>INDEX(SUM!D:D,MATCH(SUM!$F$3,SUM!B:B,0),0)</f>
        <v>P085</v>
      </c>
      <c r="E8735" s="116">
        <v>2020</v>
      </c>
      <c r="F8735" s="112" t="s">
        <v>14898</v>
      </c>
      <c r="G8735" s="117" t="s">
        <v>16158</v>
      </c>
      <c r="H8735" s="114" t="s">
        <v>6737</v>
      </c>
      <c r="I8735" s="113">
        <f>'25'!G81</f>
        <v>0</v>
      </c>
    </row>
    <row r="8736" spans="2:9" ht="12.75">
      <c r="B8736" s="114" t="str">
        <f>INDEX(SUM!D:D,MATCH(SUM!$F$3,SUM!B:B,0),0)</f>
        <v>P085</v>
      </c>
      <c r="E8736" s="116">
        <v>2020</v>
      </c>
      <c r="F8736" s="112" t="s">
        <v>14899</v>
      </c>
      <c r="G8736" s="117" t="s">
        <v>16159</v>
      </c>
      <c r="H8736" s="114" t="s">
        <v>6737</v>
      </c>
      <c r="I8736" s="113">
        <f>'25'!G82</f>
        <v>0</v>
      </c>
    </row>
    <row r="8737" spans="2:9" ht="12.75">
      <c r="B8737" s="114" t="str">
        <f>INDEX(SUM!D:D,MATCH(SUM!$F$3,SUM!B:B,0),0)</f>
        <v>P085</v>
      </c>
      <c r="E8737" s="116">
        <v>2020</v>
      </c>
      <c r="F8737" s="112" t="s">
        <v>14900</v>
      </c>
      <c r="G8737" s="117" t="s">
        <v>16160</v>
      </c>
      <c r="H8737" s="114" t="s">
        <v>6737</v>
      </c>
      <c r="I8737" s="113">
        <f>'25'!G83</f>
        <v>0</v>
      </c>
    </row>
    <row r="8738" spans="2:9" ht="12.75">
      <c r="B8738" s="114" t="str">
        <f>INDEX(SUM!D:D,MATCH(SUM!$F$3,SUM!B:B,0),0)</f>
        <v>P085</v>
      </c>
      <c r="E8738" s="116">
        <v>2020</v>
      </c>
      <c r="F8738" s="112" t="s">
        <v>14901</v>
      </c>
      <c r="G8738" s="117" t="s">
        <v>16161</v>
      </c>
      <c r="H8738" s="114" t="s">
        <v>6737</v>
      </c>
      <c r="I8738" s="113">
        <f>'25'!G84</f>
        <v>0</v>
      </c>
    </row>
    <row r="8739" spans="2:9" ht="12.75">
      <c r="B8739" s="114" t="str">
        <f>INDEX(SUM!D:D,MATCH(SUM!$F$3,SUM!B:B,0),0)</f>
        <v>P085</v>
      </c>
      <c r="E8739" s="116">
        <v>2020</v>
      </c>
      <c r="F8739" s="112" t="s">
        <v>14902</v>
      </c>
      <c r="G8739" s="117" t="s">
        <v>16162</v>
      </c>
      <c r="H8739" s="114" t="s">
        <v>6737</v>
      </c>
      <c r="I8739" s="113">
        <f>'25'!G85</f>
        <v>0</v>
      </c>
    </row>
    <row r="8740" spans="2:9" ht="12.75">
      <c r="B8740" s="114" t="str">
        <f>INDEX(SUM!D:D,MATCH(SUM!$F$3,SUM!B:B,0),0)</f>
        <v>P085</v>
      </c>
      <c r="E8740" s="116">
        <v>2020</v>
      </c>
      <c r="F8740" s="112" t="s">
        <v>14903</v>
      </c>
      <c r="G8740" s="117" t="s">
        <v>16163</v>
      </c>
      <c r="H8740" s="114" t="s">
        <v>6737</v>
      </c>
      <c r="I8740" s="113">
        <f>'25'!G86</f>
        <v>0</v>
      </c>
    </row>
    <row r="8741" spans="2:9" ht="12.75">
      <c r="B8741" s="114" t="str">
        <f>INDEX(SUM!D:D,MATCH(SUM!$F$3,SUM!B:B,0),0)</f>
        <v>P085</v>
      </c>
      <c r="E8741" s="116">
        <v>2020</v>
      </c>
      <c r="F8741" s="112" t="s">
        <v>14904</v>
      </c>
      <c r="G8741" s="117" t="s">
        <v>16164</v>
      </c>
      <c r="H8741" s="114" t="s">
        <v>6737</v>
      </c>
      <c r="I8741" s="113">
        <f>'25'!G87</f>
        <v>0</v>
      </c>
    </row>
    <row r="8742" spans="2:9" ht="12.75">
      <c r="B8742" s="114" t="str">
        <f>INDEX(SUM!D:D,MATCH(SUM!$F$3,SUM!B:B,0),0)</f>
        <v>P085</v>
      </c>
      <c r="E8742" s="116">
        <v>2020</v>
      </c>
      <c r="F8742" s="112" t="s">
        <v>14905</v>
      </c>
      <c r="G8742" s="117" t="s">
        <v>16165</v>
      </c>
      <c r="H8742" s="114" t="s">
        <v>6737</v>
      </c>
      <c r="I8742" s="113">
        <f>'25'!G88</f>
        <v>0</v>
      </c>
    </row>
    <row r="8743" spans="2:9" ht="12.75">
      <c r="B8743" s="114" t="str">
        <f>INDEX(SUM!D:D,MATCH(SUM!$F$3,SUM!B:B,0),0)</f>
        <v>P085</v>
      </c>
      <c r="E8743" s="116">
        <v>2020</v>
      </c>
      <c r="F8743" s="112" t="s">
        <v>14906</v>
      </c>
      <c r="G8743" s="117" t="s">
        <v>16166</v>
      </c>
      <c r="H8743" s="114" t="s">
        <v>6737</v>
      </c>
      <c r="I8743" s="113">
        <f>'25'!G89</f>
        <v>0</v>
      </c>
    </row>
    <row r="8744" spans="2:9" ht="12.75">
      <c r="B8744" s="114" t="str">
        <f>INDEX(SUM!D:D,MATCH(SUM!$F$3,SUM!B:B,0),0)</f>
        <v>P085</v>
      </c>
      <c r="E8744" s="116">
        <v>2020</v>
      </c>
      <c r="F8744" s="112" t="s">
        <v>14907</v>
      </c>
      <c r="G8744" s="117" t="s">
        <v>16167</v>
      </c>
      <c r="H8744" s="114" t="s">
        <v>6737</v>
      </c>
      <c r="I8744" s="113">
        <f>'25'!G90</f>
        <v>0</v>
      </c>
    </row>
    <row r="8745" spans="2:9" ht="12.75">
      <c r="B8745" s="114" t="str">
        <f>INDEX(SUM!D:D,MATCH(SUM!$F$3,SUM!B:B,0),0)</f>
        <v>P085</v>
      </c>
      <c r="E8745" s="116">
        <v>2020</v>
      </c>
      <c r="F8745" s="112" t="s">
        <v>14908</v>
      </c>
      <c r="G8745" s="117" t="s">
        <v>16168</v>
      </c>
      <c r="H8745" s="114" t="s">
        <v>6737</v>
      </c>
      <c r="I8745" s="113">
        <f>'25'!G91</f>
        <v>0</v>
      </c>
    </row>
    <row r="8746" spans="2:9" ht="12.75">
      <c r="B8746" s="114" t="str">
        <f>INDEX(SUM!D:D,MATCH(SUM!$F$3,SUM!B:B,0),0)</f>
        <v>P085</v>
      </c>
      <c r="E8746" s="116">
        <v>2020</v>
      </c>
      <c r="F8746" s="112" t="s">
        <v>14909</v>
      </c>
      <c r="G8746" s="117" t="s">
        <v>16169</v>
      </c>
      <c r="H8746" s="114" t="s">
        <v>6737</v>
      </c>
      <c r="I8746" s="113">
        <f>'25'!G92</f>
        <v>0</v>
      </c>
    </row>
    <row r="8747" spans="2:9" ht="12.75">
      <c r="B8747" s="114" t="str">
        <f>INDEX(SUM!D:D,MATCH(SUM!$F$3,SUM!B:B,0),0)</f>
        <v>P085</v>
      </c>
      <c r="E8747" s="116">
        <v>2020</v>
      </c>
      <c r="F8747" s="112" t="s">
        <v>14910</v>
      </c>
      <c r="G8747" s="117" t="s">
        <v>16170</v>
      </c>
      <c r="H8747" s="114" t="s">
        <v>6737</v>
      </c>
      <c r="I8747" s="113">
        <f>'25'!G93</f>
        <v>0</v>
      </c>
    </row>
    <row r="8748" spans="2:9" ht="12.75">
      <c r="B8748" s="114" t="str">
        <f>INDEX(SUM!D:D,MATCH(SUM!$F$3,SUM!B:B,0),0)</f>
        <v>P085</v>
      </c>
      <c r="E8748" s="116">
        <v>2020</v>
      </c>
      <c r="F8748" s="112" t="s">
        <v>14911</v>
      </c>
      <c r="G8748" s="117" t="s">
        <v>16171</v>
      </c>
      <c r="H8748" s="114" t="s">
        <v>6737</v>
      </c>
      <c r="I8748" s="113">
        <f>'25'!G94</f>
        <v>0</v>
      </c>
    </row>
    <row r="8749" spans="2:9" ht="12.75">
      <c r="B8749" s="114" t="str">
        <f>INDEX(SUM!D:D,MATCH(SUM!$F$3,SUM!B:B,0),0)</f>
        <v>P085</v>
      </c>
      <c r="E8749" s="116">
        <v>2020</v>
      </c>
      <c r="F8749" s="112" t="s">
        <v>14912</v>
      </c>
      <c r="G8749" s="117" t="s">
        <v>16172</v>
      </c>
      <c r="H8749" s="114" t="s">
        <v>6737</v>
      </c>
      <c r="I8749" s="113">
        <f>'25'!G95</f>
        <v>0</v>
      </c>
    </row>
    <row r="8750" spans="2:9" ht="12.75">
      <c r="B8750" s="114" t="str">
        <f>INDEX(SUM!D:D,MATCH(SUM!$F$3,SUM!B:B,0),0)</f>
        <v>P085</v>
      </c>
      <c r="E8750" s="116">
        <v>2020</v>
      </c>
      <c r="F8750" s="112" t="s">
        <v>14913</v>
      </c>
      <c r="G8750" s="117" t="s">
        <v>16173</v>
      </c>
      <c r="H8750" s="114" t="s">
        <v>6737</v>
      </c>
      <c r="I8750" s="113">
        <f>'25'!G96</f>
        <v>0</v>
      </c>
    </row>
    <row r="8751" spans="2:9" ht="12.75">
      <c r="B8751" s="114" t="str">
        <f>INDEX(SUM!D:D,MATCH(SUM!$F$3,SUM!B:B,0),0)</f>
        <v>P085</v>
      </c>
      <c r="E8751" s="116">
        <v>2020</v>
      </c>
      <c r="F8751" s="112" t="s">
        <v>14914</v>
      </c>
      <c r="G8751" s="117" t="s">
        <v>16174</v>
      </c>
      <c r="H8751" s="114" t="s">
        <v>6737</v>
      </c>
      <c r="I8751" s="113">
        <f>'25'!G97</f>
        <v>0</v>
      </c>
    </row>
    <row r="8752" spans="2:9" ht="12.75">
      <c r="B8752" s="114" t="str">
        <f>INDEX(SUM!D:D,MATCH(SUM!$F$3,SUM!B:B,0),0)</f>
        <v>P085</v>
      </c>
      <c r="E8752" s="116">
        <v>2020</v>
      </c>
      <c r="F8752" s="112" t="s">
        <v>14915</v>
      </c>
      <c r="G8752" s="117" t="s">
        <v>16175</v>
      </c>
      <c r="H8752" s="114" t="s">
        <v>6737</v>
      </c>
      <c r="I8752" s="113">
        <f>'25'!G98</f>
        <v>0</v>
      </c>
    </row>
    <row r="8753" spans="2:9" ht="12.75">
      <c r="B8753" s="114" t="str">
        <f>INDEX(SUM!D:D,MATCH(SUM!$F$3,SUM!B:B,0),0)</f>
        <v>P085</v>
      </c>
      <c r="E8753" s="116">
        <v>2020</v>
      </c>
      <c r="F8753" s="112" t="s">
        <v>14916</v>
      </c>
      <c r="G8753" s="117" t="s">
        <v>16176</v>
      </c>
      <c r="H8753" s="114" t="s">
        <v>6737</v>
      </c>
      <c r="I8753" s="113">
        <f>'25'!G99</f>
        <v>0</v>
      </c>
    </row>
    <row r="8754" spans="2:9" ht="12.75">
      <c r="B8754" s="114" t="str">
        <f>INDEX(SUM!D:D,MATCH(SUM!$F$3,SUM!B:B,0),0)</f>
        <v>P085</v>
      </c>
      <c r="E8754" s="116">
        <v>2020</v>
      </c>
      <c r="F8754" s="112" t="s">
        <v>14917</v>
      </c>
      <c r="G8754" s="117" t="s">
        <v>16177</v>
      </c>
      <c r="H8754" s="114" t="s">
        <v>6737</v>
      </c>
      <c r="I8754" s="113">
        <f>'25'!G100</f>
        <v>0</v>
      </c>
    </row>
    <row r="8755" spans="2:9" ht="12.75">
      <c r="B8755" s="114" t="str">
        <f>INDEX(SUM!D:D,MATCH(SUM!$F$3,SUM!B:B,0),0)</f>
        <v>P085</v>
      </c>
      <c r="E8755" s="116">
        <v>2020</v>
      </c>
      <c r="F8755" s="112" t="s">
        <v>14918</v>
      </c>
      <c r="G8755" s="117" t="s">
        <v>16178</v>
      </c>
      <c r="H8755" s="114" t="s">
        <v>6738</v>
      </c>
      <c r="I8755" s="113">
        <f>'25'!H11</f>
        <v>4</v>
      </c>
    </row>
    <row r="8756" spans="2:9" ht="12.75">
      <c r="B8756" s="114" t="str">
        <f>INDEX(SUM!D:D,MATCH(SUM!$F$3,SUM!B:B,0),0)</f>
        <v>P085</v>
      </c>
      <c r="E8756" s="116">
        <v>2020</v>
      </c>
      <c r="F8756" s="112" t="s">
        <v>14919</v>
      </c>
      <c r="G8756" s="117" t="s">
        <v>16179</v>
      </c>
      <c r="H8756" s="114" t="s">
        <v>6738</v>
      </c>
      <c r="I8756" s="113">
        <f>'25'!H12</f>
        <v>0</v>
      </c>
    </row>
    <row r="8757" spans="2:9" ht="12.75">
      <c r="B8757" s="114" t="str">
        <f>INDEX(SUM!D:D,MATCH(SUM!$F$3,SUM!B:B,0),0)</f>
        <v>P085</v>
      </c>
      <c r="E8757" s="116">
        <v>2020</v>
      </c>
      <c r="F8757" s="112" t="s">
        <v>14920</v>
      </c>
      <c r="G8757" s="117" t="s">
        <v>16180</v>
      </c>
      <c r="H8757" s="114" t="s">
        <v>6738</v>
      </c>
      <c r="I8757" s="113">
        <f>'25'!H13</f>
        <v>3</v>
      </c>
    </row>
    <row r="8758" spans="2:9" ht="12.75">
      <c r="B8758" s="114" t="str">
        <f>INDEX(SUM!D:D,MATCH(SUM!$F$3,SUM!B:B,0),0)</f>
        <v>P085</v>
      </c>
      <c r="E8758" s="116">
        <v>2020</v>
      </c>
      <c r="F8758" s="112" t="s">
        <v>14921</v>
      </c>
      <c r="G8758" s="117" t="s">
        <v>16181</v>
      </c>
      <c r="H8758" s="114" t="s">
        <v>6738</v>
      </c>
      <c r="I8758" s="113">
        <f>'25'!H14</f>
        <v>2</v>
      </c>
    </row>
    <row r="8759" spans="2:9" ht="12.75">
      <c r="B8759" s="114" t="str">
        <f>INDEX(SUM!D:D,MATCH(SUM!$F$3,SUM!B:B,0),0)</f>
        <v>P085</v>
      </c>
      <c r="E8759" s="116">
        <v>2020</v>
      </c>
      <c r="F8759" s="112" t="s">
        <v>14922</v>
      </c>
      <c r="G8759" s="117" t="s">
        <v>16182</v>
      </c>
      <c r="H8759" s="114" t="s">
        <v>6738</v>
      </c>
      <c r="I8759" s="113">
        <f>'25'!H15</f>
        <v>0</v>
      </c>
    </row>
    <row r="8760" spans="2:9" ht="12.75">
      <c r="B8760" s="114" t="str">
        <f>INDEX(SUM!D:D,MATCH(SUM!$F$3,SUM!B:B,0),0)</f>
        <v>P085</v>
      </c>
      <c r="E8760" s="116">
        <v>2020</v>
      </c>
      <c r="F8760" s="112" t="s">
        <v>14923</v>
      </c>
      <c r="G8760" s="117" t="s">
        <v>16183</v>
      </c>
      <c r="H8760" s="114" t="s">
        <v>6738</v>
      </c>
      <c r="I8760" s="113">
        <f>'25'!H16</f>
        <v>0</v>
      </c>
    </row>
    <row r="8761" spans="2:9" ht="12.75">
      <c r="B8761" s="114" t="str">
        <f>INDEX(SUM!D:D,MATCH(SUM!$F$3,SUM!B:B,0),0)</f>
        <v>P085</v>
      </c>
      <c r="E8761" s="116">
        <v>2020</v>
      </c>
      <c r="F8761" s="112" t="s">
        <v>14924</v>
      </c>
      <c r="G8761" s="117" t="s">
        <v>16184</v>
      </c>
      <c r="H8761" s="114" t="s">
        <v>6738</v>
      </c>
      <c r="I8761" s="113">
        <f>'25'!H17</f>
        <v>0</v>
      </c>
    </row>
    <row r="8762" spans="2:9" ht="12.75">
      <c r="B8762" s="114" t="str">
        <f>INDEX(SUM!D:D,MATCH(SUM!$F$3,SUM!B:B,0),0)</f>
        <v>P085</v>
      </c>
      <c r="E8762" s="116">
        <v>2020</v>
      </c>
      <c r="F8762" s="112" t="s">
        <v>14925</v>
      </c>
      <c r="G8762" s="117" t="s">
        <v>16185</v>
      </c>
      <c r="H8762" s="114" t="s">
        <v>6738</v>
      </c>
      <c r="I8762" s="113">
        <f>'25'!H18</f>
        <v>0</v>
      </c>
    </row>
    <row r="8763" spans="2:9" ht="12.75">
      <c r="B8763" s="114" t="str">
        <f>INDEX(SUM!D:D,MATCH(SUM!$F$3,SUM!B:B,0),0)</f>
        <v>P085</v>
      </c>
      <c r="E8763" s="116">
        <v>2020</v>
      </c>
      <c r="F8763" s="112" t="s">
        <v>14926</v>
      </c>
      <c r="G8763" s="117" t="s">
        <v>16186</v>
      </c>
      <c r="H8763" s="114" t="s">
        <v>6738</v>
      </c>
      <c r="I8763" s="113">
        <f>'25'!H19</f>
        <v>0</v>
      </c>
    </row>
    <row r="8764" spans="2:9" ht="12.75">
      <c r="B8764" s="114" t="str">
        <f>INDEX(SUM!D:D,MATCH(SUM!$F$3,SUM!B:B,0),0)</f>
        <v>P085</v>
      </c>
      <c r="E8764" s="116">
        <v>2020</v>
      </c>
      <c r="F8764" s="112" t="s">
        <v>14927</v>
      </c>
      <c r="G8764" s="117" t="s">
        <v>16187</v>
      </c>
      <c r="H8764" s="114" t="s">
        <v>6738</v>
      </c>
      <c r="I8764" s="113">
        <f>'25'!H20</f>
        <v>0</v>
      </c>
    </row>
    <row r="8765" spans="2:9" ht="12.75">
      <c r="B8765" s="114" t="str">
        <f>INDEX(SUM!D:D,MATCH(SUM!$F$3,SUM!B:B,0),0)</f>
        <v>P085</v>
      </c>
      <c r="E8765" s="116">
        <v>2020</v>
      </c>
      <c r="F8765" s="112" t="s">
        <v>14928</v>
      </c>
      <c r="G8765" s="117" t="s">
        <v>16188</v>
      </c>
      <c r="H8765" s="114" t="s">
        <v>6738</v>
      </c>
      <c r="I8765" s="113">
        <f>'25'!H21</f>
        <v>0</v>
      </c>
    </row>
    <row r="8766" spans="2:9" ht="12.75">
      <c r="B8766" s="114" t="str">
        <f>INDEX(SUM!D:D,MATCH(SUM!$F$3,SUM!B:B,0),0)</f>
        <v>P085</v>
      </c>
      <c r="E8766" s="116">
        <v>2020</v>
      </c>
      <c r="F8766" s="112" t="s">
        <v>14929</v>
      </c>
      <c r="G8766" s="117" t="s">
        <v>16189</v>
      </c>
      <c r="H8766" s="114" t="s">
        <v>6738</v>
      </c>
      <c r="I8766" s="113">
        <f>'25'!H22</f>
        <v>0</v>
      </c>
    </row>
    <row r="8767" spans="2:9" ht="12.75">
      <c r="B8767" s="114" t="str">
        <f>INDEX(SUM!D:D,MATCH(SUM!$F$3,SUM!B:B,0),0)</f>
        <v>P085</v>
      </c>
      <c r="E8767" s="116">
        <v>2020</v>
      </c>
      <c r="F8767" s="112" t="s">
        <v>14930</v>
      </c>
      <c r="G8767" s="117" t="s">
        <v>16190</v>
      </c>
      <c r="H8767" s="114" t="s">
        <v>6738</v>
      </c>
      <c r="I8767" s="113">
        <f>'25'!H23</f>
        <v>0</v>
      </c>
    </row>
    <row r="8768" spans="2:9" ht="12.75">
      <c r="B8768" s="114" t="str">
        <f>INDEX(SUM!D:D,MATCH(SUM!$F$3,SUM!B:B,0),0)</f>
        <v>P085</v>
      </c>
      <c r="E8768" s="116">
        <v>2020</v>
      </c>
      <c r="F8768" s="112" t="s">
        <v>14931</v>
      </c>
      <c r="G8768" s="117" t="s">
        <v>16191</v>
      </c>
      <c r="H8768" s="114" t="s">
        <v>6738</v>
      </c>
      <c r="I8768" s="113">
        <f>'25'!H24</f>
        <v>0</v>
      </c>
    </row>
    <row r="8769" spans="2:9" ht="12.75">
      <c r="B8769" s="114" t="str">
        <f>INDEX(SUM!D:D,MATCH(SUM!$F$3,SUM!B:B,0),0)</f>
        <v>P085</v>
      </c>
      <c r="E8769" s="116">
        <v>2020</v>
      </c>
      <c r="F8769" s="112" t="s">
        <v>14932</v>
      </c>
      <c r="G8769" s="117" t="s">
        <v>16192</v>
      </c>
      <c r="H8769" s="114" t="s">
        <v>6738</v>
      </c>
      <c r="I8769" s="113">
        <f>'25'!H25</f>
        <v>0</v>
      </c>
    </row>
    <row r="8770" spans="2:9" ht="12.75">
      <c r="B8770" s="114" t="str">
        <f>INDEX(SUM!D:D,MATCH(SUM!$F$3,SUM!B:B,0),0)</f>
        <v>P085</v>
      </c>
      <c r="E8770" s="116">
        <v>2020</v>
      </c>
      <c r="F8770" s="112" t="s">
        <v>14933</v>
      </c>
      <c r="G8770" s="117" t="s">
        <v>16193</v>
      </c>
      <c r="H8770" s="114" t="s">
        <v>6738</v>
      </c>
      <c r="I8770" s="113">
        <f>'25'!H26</f>
        <v>0</v>
      </c>
    </row>
    <row r="8771" spans="2:9" ht="12.75">
      <c r="B8771" s="114" t="str">
        <f>INDEX(SUM!D:D,MATCH(SUM!$F$3,SUM!B:B,0),0)</f>
        <v>P085</v>
      </c>
      <c r="E8771" s="116">
        <v>2020</v>
      </c>
      <c r="F8771" s="112" t="s">
        <v>14934</v>
      </c>
      <c r="G8771" s="117" t="s">
        <v>16194</v>
      </c>
      <c r="H8771" s="114" t="s">
        <v>6738</v>
      </c>
      <c r="I8771" s="113">
        <f>'25'!H27</f>
        <v>0</v>
      </c>
    </row>
    <row r="8772" spans="2:9" ht="12.75">
      <c r="B8772" s="114" t="str">
        <f>INDEX(SUM!D:D,MATCH(SUM!$F$3,SUM!B:B,0),0)</f>
        <v>P085</v>
      </c>
      <c r="E8772" s="116">
        <v>2020</v>
      </c>
      <c r="F8772" s="112" t="s">
        <v>14935</v>
      </c>
      <c r="G8772" s="117" t="s">
        <v>16195</v>
      </c>
      <c r="H8772" s="114" t="s">
        <v>6738</v>
      </c>
      <c r="I8772" s="113">
        <f>'25'!H28</f>
        <v>0</v>
      </c>
    </row>
    <row r="8773" spans="2:9" ht="12.75">
      <c r="B8773" s="114" t="str">
        <f>INDEX(SUM!D:D,MATCH(SUM!$F$3,SUM!B:B,0),0)</f>
        <v>P085</v>
      </c>
      <c r="E8773" s="116">
        <v>2020</v>
      </c>
      <c r="F8773" s="112" t="s">
        <v>14936</v>
      </c>
      <c r="G8773" s="117" t="s">
        <v>16196</v>
      </c>
      <c r="H8773" s="114" t="s">
        <v>6738</v>
      </c>
      <c r="I8773" s="113">
        <f>'25'!H29</f>
        <v>0</v>
      </c>
    </row>
    <row r="8774" spans="2:9" ht="12.75">
      <c r="B8774" s="114" t="str">
        <f>INDEX(SUM!D:D,MATCH(SUM!$F$3,SUM!B:B,0),0)</f>
        <v>P085</v>
      </c>
      <c r="E8774" s="116">
        <v>2020</v>
      </c>
      <c r="F8774" s="112" t="s">
        <v>14937</v>
      </c>
      <c r="G8774" s="117" t="s">
        <v>16197</v>
      </c>
      <c r="H8774" s="114" t="s">
        <v>6738</v>
      </c>
      <c r="I8774" s="113">
        <f>'25'!H30</f>
        <v>0</v>
      </c>
    </row>
    <row r="8775" spans="2:9" ht="12.75">
      <c r="B8775" s="114" t="str">
        <f>INDEX(SUM!D:D,MATCH(SUM!$F$3,SUM!B:B,0),0)</f>
        <v>P085</v>
      </c>
      <c r="E8775" s="116">
        <v>2020</v>
      </c>
      <c r="F8775" s="112" t="s">
        <v>14938</v>
      </c>
      <c r="G8775" s="117" t="s">
        <v>16198</v>
      </c>
      <c r="H8775" s="114" t="s">
        <v>6738</v>
      </c>
      <c r="I8775" s="113">
        <f>'25'!H31</f>
        <v>0</v>
      </c>
    </row>
    <row r="8776" spans="2:9" ht="12.75">
      <c r="B8776" s="114" t="str">
        <f>INDEX(SUM!D:D,MATCH(SUM!$F$3,SUM!B:B,0),0)</f>
        <v>P085</v>
      </c>
      <c r="E8776" s="116">
        <v>2020</v>
      </c>
      <c r="F8776" s="112" t="s">
        <v>14939</v>
      </c>
      <c r="G8776" s="117" t="s">
        <v>16199</v>
      </c>
      <c r="H8776" s="114" t="s">
        <v>6738</v>
      </c>
      <c r="I8776" s="113">
        <f>'25'!H32</f>
        <v>0</v>
      </c>
    </row>
    <row r="8777" spans="2:9" ht="12.75">
      <c r="B8777" s="114" t="str">
        <f>INDEX(SUM!D:D,MATCH(SUM!$F$3,SUM!B:B,0),0)</f>
        <v>P085</v>
      </c>
      <c r="E8777" s="116">
        <v>2020</v>
      </c>
      <c r="F8777" s="112" t="s">
        <v>14940</v>
      </c>
      <c r="G8777" s="117" t="s">
        <v>16200</v>
      </c>
      <c r="H8777" s="114" t="s">
        <v>6738</v>
      </c>
      <c r="I8777" s="113">
        <f>'25'!H33</f>
        <v>0</v>
      </c>
    </row>
    <row r="8778" spans="2:9" ht="12.75">
      <c r="B8778" s="114" t="str">
        <f>INDEX(SUM!D:D,MATCH(SUM!$F$3,SUM!B:B,0),0)</f>
        <v>P085</v>
      </c>
      <c r="E8778" s="116">
        <v>2020</v>
      </c>
      <c r="F8778" s="112" t="s">
        <v>14941</v>
      </c>
      <c r="G8778" s="117" t="s">
        <v>16201</v>
      </c>
      <c r="H8778" s="114" t="s">
        <v>6738</v>
      </c>
      <c r="I8778" s="113">
        <f>'25'!H34</f>
        <v>0</v>
      </c>
    </row>
    <row r="8779" spans="2:9" ht="12.75">
      <c r="B8779" s="114" t="str">
        <f>INDEX(SUM!D:D,MATCH(SUM!$F$3,SUM!B:B,0),0)</f>
        <v>P085</v>
      </c>
      <c r="E8779" s="116">
        <v>2020</v>
      </c>
      <c r="F8779" s="112" t="s">
        <v>14942</v>
      </c>
      <c r="G8779" s="117" t="s">
        <v>16202</v>
      </c>
      <c r="H8779" s="114" t="s">
        <v>6738</v>
      </c>
      <c r="I8779" s="113">
        <f>'25'!H35</f>
        <v>0</v>
      </c>
    </row>
    <row r="8780" spans="2:9" ht="12.75">
      <c r="B8780" s="114" t="str">
        <f>INDEX(SUM!D:D,MATCH(SUM!$F$3,SUM!B:B,0),0)</f>
        <v>P085</v>
      </c>
      <c r="E8780" s="116">
        <v>2020</v>
      </c>
      <c r="F8780" s="112" t="s">
        <v>14943</v>
      </c>
      <c r="G8780" s="117" t="s">
        <v>16203</v>
      </c>
      <c r="H8780" s="114" t="s">
        <v>6738</v>
      </c>
      <c r="I8780" s="113">
        <f>'25'!H36</f>
        <v>0</v>
      </c>
    </row>
    <row r="8781" spans="2:9" ht="12.75">
      <c r="B8781" s="114" t="str">
        <f>INDEX(SUM!D:D,MATCH(SUM!$F$3,SUM!B:B,0),0)</f>
        <v>P085</v>
      </c>
      <c r="E8781" s="116">
        <v>2020</v>
      </c>
      <c r="F8781" s="112" t="s">
        <v>14944</v>
      </c>
      <c r="G8781" s="117" t="s">
        <v>16204</v>
      </c>
      <c r="H8781" s="114" t="s">
        <v>6738</v>
      </c>
      <c r="I8781" s="113">
        <f>'25'!H37</f>
        <v>0</v>
      </c>
    </row>
    <row r="8782" spans="2:9" ht="12.75">
      <c r="B8782" s="114" t="str">
        <f>INDEX(SUM!D:D,MATCH(SUM!$F$3,SUM!B:B,0),0)</f>
        <v>P085</v>
      </c>
      <c r="E8782" s="116">
        <v>2020</v>
      </c>
      <c r="F8782" s="112" t="s">
        <v>14945</v>
      </c>
      <c r="G8782" s="117" t="s">
        <v>16205</v>
      </c>
      <c r="H8782" s="114" t="s">
        <v>6738</v>
      </c>
      <c r="I8782" s="113">
        <f>'25'!H38</f>
        <v>0</v>
      </c>
    </row>
    <row r="8783" spans="2:9" ht="12.75">
      <c r="B8783" s="114" t="str">
        <f>INDEX(SUM!D:D,MATCH(SUM!$F$3,SUM!B:B,0),0)</f>
        <v>P085</v>
      </c>
      <c r="E8783" s="116">
        <v>2020</v>
      </c>
      <c r="F8783" s="112" t="s">
        <v>14946</v>
      </c>
      <c r="G8783" s="117" t="s">
        <v>16206</v>
      </c>
      <c r="H8783" s="114" t="s">
        <v>6738</v>
      </c>
      <c r="I8783" s="113">
        <f>'25'!H39</f>
        <v>0</v>
      </c>
    </row>
    <row r="8784" spans="2:9" ht="12.75">
      <c r="B8784" s="114" t="str">
        <f>INDEX(SUM!D:D,MATCH(SUM!$F$3,SUM!B:B,0),0)</f>
        <v>P085</v>
      </c>
      <c r="E8784" s="116">
        <v>2020</v>
      </c>
      <c r="F8784" s="112" t="s">
        <v>14947</v>
      </c>
      <c r="G8784" s="117" t="s">
        <v>16207</v>
      </c>
      <c r="H8784" s="114" t="s">
        <v>6738</v>
      </c>
      <c r="I8784" s="113">
        <f>'25'!H40</f>
        <v>0</v>
      </c>
    </row>
    <row r="8785" spans="2:9" ht="12.75">
      <c r="B8785" s="114" t="str">
        <f>INDEX(SUM!D:D,MATCH(SUM!$F$3,SUM!B:B,0),0)</f>
        <v>P085</v>
      </c>
      <c r="E8785" s="116">
        <v>2020</v>
      </c>
      <c r="F8785" s="112" t="s">
        <v>14948</v>
      </c>
      <c r="G8785" s="117" t="s">
        <v>16208</v>
      </c>
      <c r="H8785" s="114" t="s">
        <v>6738</v>
      </c>
      <c r="I8785" s="113">
        <f>'25'!H41</f>
        <v>0</v>
      </c>
    </row>
    <row r="8786" spans="2:9" ht="12.75">
      <c r="B8786" s="114" t="str">
        <f>INDEX(SUM!D:D,MATCH(SUM!$F$3,SUM!B:B,0),0)</f>
        <v>P085</v>
      </c>
      <c r="E8786" s="116">
        <v>2020</v>
      </c>
      <c r="F8786" s="112" t="s">
        <v>14949</v>
      </c>
      <c r="G8786" s="117" t="s">
        <v>16209</v>
      </c>
      <c r="H8786" s="114" t="s">
        <v>6738</v>
      </c>
      <c r="I8786" s="113">
        <f>'25'!H42</f>
        <v>0</v>
      </c>
    </row>
    <row r="8787" spans="2:9" ht="12.75">
      <c r="B8787" s="114" t="str">
        <f>INDEX(SUM!D:D,MATCH(SUM!$F$3,SUM!B:B,0),0)</f>
        <v>P085</v>
      </c>
      <c r="E8787" s="116">
        <v>2020</v>
      </c>
      <c r="F8787" s="112" t="s">
        <v>14950</v>
      </c>
      <c r="G8787" s="117" t="s">
        <v>16210</v>
      </c>
      <c r="H8787" s="114" t="s">
        <v>6738</v>
      </c>
      <c r="I8787" s="113">
        <f>'25'!H43</f>
        <v>0</v>
      </c>
    </row>
    <row r="8788" spans="2:9" ht="12.75">
      <c r="B8788" s="114" t="str">
        <f>INDEX(SUM!D:D,MATCH(SUM!$F$3,SUM!B:B,0),0)</f>
        <v>P085</v>
      </c>
      <c r="E8788" s="116">
        <v>2020</v>
      </c>
      <c r="F8788" s="112" t="s">
        <v>14951</v>
      </c>
      <c r="G8788" s="117" t="s">
        <v>16211</v>
      </c>
      <c r="H8788" s="114" t="s">
        <v>6738</v>
      </c>
      <c r="I8788" s="113">
        <f>'25'!H44</f>
        <v>0</v>
      </c>
    </row>
    <row r="8789" spans="2:9" ht="12.75">
      <c r="B8789" s="114" t="str">
        <f>INDEX(SUM!D:D,MATCH(SUM!$F$3,SUM!B:B,0),0)</f>
        <v>P085</v>
      </c>
      <c r="E8789" s="116">
        <v>2020</v>
      </c>
      <c r="F8789" s="112" t="s">
        <v>14952</v>
      </c>
      <c r="G8789" s="117" t="s">
        <v>16212</v>
      </c>
      <c r="H8789" s="114" t="s">
        <v>6738</v>
      </c>
      <c r="I8789" s="113">
        <f>'25'!H45</f>
        <v>0</v>
      </c>
    </row>
    <row r="8790" spans="2:9" ht="12.75">
      <c r="B8790" s="114" t="str">
        <f>INDEX(SUM!D:D,MATCH(SUM!$F$3,SUM!B:B,0),0)</f>
        <v>P085</v>
      </c>
      <c r="E8790" s="116">
        <v>2020</v>
      </c>
      <c r="F8790" s="112" t="s">
        <v>14953</v>
      </c>
      <c r="G8790" s="117" t="s">
        <v>16213</v>
      </c>
      <c r="H8790" s="114" t="s">
        <v>6738</v>
      </c>
      <c r="I8790" s="113">
        <f>'25'!H46</f>
        <v>0</v>
      </c>
    </row>
    <row r="8791" spans="2:9" ht="12.75">
      <c r="B8791" s="114" t="str">
        <f>INDEX(SUM!D:D,MATCH(SUM!$F$3,SUM!B:B,0),0)</f>
        <v>P085</v>
      </c>
      <c r="E8791" s="116">
        <v>2020</v>
      </c>
      <c r="F8791" s="112" t="s">
        <v>14954</v>
      </c>
      <c r="G8791" s="117" t="s">
        <v>16214</v>
      </c>
      <c r="H8791" s="114" t="s">
        <v>6738</v>
      </c>
      <c r="I8791" s="113">
        <f>'25'!H47</f>
        <v>0</v>
      </c>
    </row>
    <row r="8792" spans="2:9" ht="12.75">
      <c r="B8792" s="114" t="str">
        <f>INDEX(SUM!D:D,MATCH(SUM!$F$3,SUM!B:B,0),0)</f>
        <v>P085</v>
      </c>
      <c r="E8792" s="116">
        <v>2020</v>
      </c>
      <c r="F8792" s="112" t="s">
        <v>14955</v>
      </c>
      <c r="G8792" s="117" t="s">
        <v>16215</v>
      </c>
      <c r="H8792" s="114" t="s">
        <v>6738</v>
      </c>
      <c r="I8792" s="113">
        <f>'25'!H48</f>
        <v>0</v>
      </c>
    </row>
    <row r="8793" spans="2:9" ht="12.75">
      <c r="B8793" s="114" t="str">
        <f>INDEX(SUM!D:D,MATCH(SUM!$F$3,SUM!B:B,0),0)</f>
        <v>P085</v>
      </c>
      <c r="E8793" s="116">
        <v>2020</v>
      </c>
      <c r="F8793" s="112" t="s">
        <v>14956</v>
      </c>
      <c r="G8793" s="117" t="s">
        <v>16216</v>
      </c>
      <c r="H8793" s="114" t="s">
        <v>6738</v>
      </c>
      <c r="I8793" s="113">
        <f>'25'!H49</f>
        <v>0</v>
      </c>
    </row>
    <row r="8794" spans="2:9" ht="12.75">
      <c r="B8794" s="114" t="str">
        <f>INDEX(SUM!D:D,MATCH(SUM!$F$3,SUM!B:B,0),0)</f>
        <v>P085</v>
      </c>
      <c r="E8794" s="116">
        <v>2020</v>
      </c>
      <c r="F8794" s="112" t="s">
        <v>14957</v>
      </c>
      <c r="G8794" s="117" t="s">
        <v>16217</v>
      </c>
      <c r="H8794" s="114" t="s">
        <v>6738</v>
      </c>
      <c r="I8794" s="113">
        <f>'25'!H50</f>
        <v>0</v>
      </c>
    </row>
    <row r="8795" spans="2:9" ht="12.75">
      <c r="B8795" s="114" t="str">
        <f>INDEX(SUM!D:D,MATCH(SUM!$F$3,SUM!B:B,0),0)</f>
        <v>P085</v>
      </c>
      <c r="E8795" s="116">
        <v>2020</v>
      </c>
      <c r="F8795" s="112" t="s">
        <v>14958</v>
      </c>
      <c r="G8795" s="117" t="s">
        <v>16218</v>
      </c>
      <c r="H8795" s="114" t="s">
        <v>6738</v>
      </c>
      <c r="I8795" s="113">
        <f>'25'!H51</f>
        <v>0</v>
      </c>
    </row>
    <row r="8796" spans="2:9" ht="12.75">
      <c r="B8796" s="114" t="str">
        <f>INDEX(SUM!D:D,MATCH(SUM!$F$3,SUM!B:B,0),0)</f>
        <v>P085</v>
      </c>
      <c r="E8796" s="116">
        <v>2020</v>
      </c>
      <c r="F8796" s="112" t="s">
        <v>14959</v>
      </c>
      <c r="G8796" s="117" t="s">
        <v>16219</v>
      </c>
      <c r="H8796" s="114" t="s">
        <v>6738</v>
      </c>
      <c r="I8796" s="113">
        <f>'25'!H52</f>
        <v>0</v>
      </c>
    </row>
    <row r="8797" spans="2:9" ht="12.75">
      <c r="B8797" s="114" t="str">
        <f>INDEX(SUM!D:D,MATCH(SUM!$F$3,SUM!B:B,0),0)</f>
        <v>P085</v>
      </c>
      <c r="E8797" s="116">
        <v>2020</v>
      </c>
      <c r="F8797" s="112" t="s">
        <v>14960</v>
      </c>
      <c r="G8797" s="117" t="s">
        <v>16220</v>
      </c>
      <c r="H8797" s="114" t="s">
        <v>6738</v>
      </c>
      <c r="I8797" s="113">
        <f>'25'!H53</f>
        <v>0</v>
      </c>
    </row>
    <row r="8798" spans="2:9" ht="12.75">
      <c r="B8798" s="114" t="str">
        <f>INDEX(SUM!D:D,MATCH(SUM!$F$3,SUM!B:B,0),0)</f>
        <v>P085</v>
      </c>
      <c r="E8798" s="116">
        <v>2020</v>
      </c>
      <c r="F8798" s="112" t="s">
        <v>14961</v>
      </c>
      <c r="G8798" s="117" t="s">
        <v>16221</v>
      </c>
      <c r="H8798" s="114" t="s">
        <v>6738</v>
      </c>
      <c r="I8798" s="113">
        <f>'25'!H54</f>
        <v>0</v>
      </c>
    </row>
    <row r="8799" spans="2:9" ht="12.75">
      <c r="B8799" s="114" t="str">
        <f>INDEX(SUM!D:D,MATCH(SUM!$F$3,SUM!B:B,0),0)</f>
        <v>P085</v>
      </c>
      <c r="E8799" s="116">
        <v>2020</v>
      </c>
      <c r="F8799" s="112" t="s">
        <v>14962</v>
      </c>
      <c r="G8799" s="117" t="s">
        <v>16222</v>
      </c>
      <c r="H8799" s="114" t="s">
        <v>6738</v>
      </c>
      <c r="I8799" s="113">
        <f>'25'!H55</f>
        <v>0</v>
      </c>
    </row>
    <row r="8800" spans="2:9" ht="12.75">
      <c r="B8800" s="114" t="str">
        <f>INDEX(SUM!D:D,MATCH(SUM!$F$3,SUM!B:B,0),0)</f>
        <v>P085</v>
      </c>
      <c r="E8800" s="116">
        <v>2020</v>
      </c>
      <c r="F8800" s="112" t="s">
        <v>14963</v>
      </c>
      <c r="G8800" s="117" t="s">
        <v>16223</v>
      </c>
      <c r="H8800" s="114" t="s">
        <v>6738</v>
      </c>
      <c r="I8800" s="113">
        <f>'25'!H56</f>
        <v>0</v>
      </c>
    </row>
    <row r="8801" spans="2:9" ht="12.75">
      <c r="B8801" s="114" t="str">
        <f>INDEX(SUM!D:D,MATCH(SUM!$F$3,SUM!B:B,0),0)</f>
        <v>P085</v>
      </c>
      <c r="E8801" s="116">
        <v>2020</v>
      </c>
      <c r="F8801" s="112" t="s">
        <v>14964</v>
      </c>
      <c r="G8801" s="117" t="s">
        <v>16224</v>
      </c>
      <c r="H8801" s="114" t="s">
        <v>6738</v>
      </c>
      <c r="I8801" s="113">
        <f>'25'!H57</f>
        <v>0</v>
      </c>
    </row>
    <row r="8802" spans="2:9" ht="12.75">
      <c r="B8802" s="114" t="str">
        <f>INDEX(SUM!D:D,MATCH(SUM!$F$3,SUM!B:B,0),0)</f>
        <v>P085</v>
      </c>
      <c r="E8802" s="116">
        <v>2020</v>
      </c>
      <c r="F8802" s="112" t="s">
        <v>14965</v>
      </c>
      <c r="G8802" s="117" t="s">
        <v>16225</v>
      </c>
      <c r="H8802" s="114" t="s">
        <v>6738</v>
      </c>
      <c r="I8802" s="113">
        <f>'25'!H58</f>
        <v>0</v>
      </c>
    </row>
    <row r="8803" spans="2:9" ht="12.75">
      <c r="B8803" s="114" t="str">
        <f>INDEX(SUM!D:D,MATCH(SUM!$F$3,SUM!B:B,0),0)</f>
        <v>P085</v>
      </c>
      <c r="E8803" s="116">
        <v>2020</v>
      </c>
      <c r="F8803" s="112" t="s">
        <v>14966</v>
      </c>
      <c r="G8803" s="117" t="s">
        <v>16226</v>
      </c>
      <c r="H8803" s="114" t="s">
        <v>6738</v>
      </c>
      <c r="I8803" s="113">
        <f>'25'!H59</f>
        <v>0</v>
      </c>
    </row>
    <row r="8804" spans="2:9" ht="12.75">
      <c r="B8804" s="114" t="str">
        <f>INDEX(SUM!D:D,MATCH(SUM!$F$3,SUM!B:B,0),0)</f>
        <v>P085</v>
      </c>
      <c r="E8804" s="116">
        <v>2020</v>
      </c>
      <c r="F8804" s="112" t="s">
        <v>14967</v>
      </c>
      <c r="G8804" s="117" t="s">
        <v>16227</v>
      </c>
      <c r="H8804" s="114" t="s">
        <v>6738</v>
      </c>
      <c r="I8804" s="113">
        <f>'25'!H60</f>
        <v>0</v>
      </c>
    </row>
    <row r="8805" spans="2:9" ht="12.75">
      <c r="B8805" s="114" t="str">
        <f>INDEX(SUM!D:D,MATCH(SUM!$F$3,SUM!B:B,0),0)</f>
        <v>P085</v>
      </c>
      <c r="E8805" s="116">
        <v>2020</v>
      </c>
      <c r="F8805" s="112" t="s">
        <v>14968</v>
      </c>
      <c r="G8805" s="117" t="s">
        <v>16228</v>
      </c>
      <c r="H8805" s="114" t="s">
        <v>6738</v>
      </c>
      <c r="I8805" s="113">
        <f>'25'!H61</f>
        <v>0</v>
      </c>
    </row>
    <row r="8806" spans="2:9" ht="12.75">
      <c r="B8806" s="114" t="str">
        <f>INDEX(SUM!D:D,MATCH(SUM!$F$3,SUM!B:B,0),0)</f>
        <v>P085</v>
      </c>
      <c r="E8806" s="116">
        <v>2020</v>
      </c>
      <c r="F8806" s="112" t="s">
        <v>14969</v>
      </c>
      <c r="G8806" s="117" t="s">
        <v>16229</v>
      </c>
      <c r="H8806" s="114" t="s">
        <v>6738</v>
      </c>
      <c r="I8806" s="113">
        <f>'25'!H62</f>
        <v>0</v>
      </c>
    </row>
    <row r="8807" spans="2:9" ht="12.75">
      <c r="B8807" s="114" t="str">
        <f>INDEX(SUM!D:D,MATCH(SUM!$F$3,SUM!B:B,0),0)</f>
        <v>P085</v>
      </c>
      <c r="E8807" s="116">
        <v>2020</v>
      </c>
      <c r="F8807" s="112" t="s">
        <v>14970</v>
      </c>
      <c r="G8807" s="117" t="s">
        <v>16230</v>
      </c>
      <c r="H8807" s="114" t="s">
        <v>6738</v>
      </c>
      <c r="I8807" s="113">
        <f>'25'!H63</f>
        <v>0</v>
      </c>
    </row>
    <row r="8808" spans="2:9" ht="12.75">
      <c r="B8808" s="114" t="str">
        <f>INDEX(SUM!D:D,MATCH(SUM!$F$3,SUM!B:B,0),0)</f>
        <v>P085</v>
      </c>
      <c r="E8808" s="116">
        <v>2020</v>
      </c>
      <c r="F8808" s="112" t="s">
        <v>14971</v>
      </c>
      <c r="G8808" s="117" t="s">
        <v>16231</v>
      </c>
      <c r="H8808" s="114" t="s">
        <v>6738</v>
      </c>
      <c r="I8808" s="113">
        <f>'25'!H64</f>
        <v>0</v>
      </c>
    </row>
    <row r="8809" spans="2:9" ht="12.75">
      <c r="B8809" s="114" t="str">
        <f>INDEX(SUM!D:D,MATCH(SUM!$F$3,SUM!B:B,0),0)</f>
        <v>P085</v>
      </c>
      <c r="E8809" s="116">
        <v>2020</v>
      </c>
      <c r="F8809" s="112" t="s">
        <v>14972</v>
      </c>
      <c r="G8809" s="117" t="s">
        <v>16232</v>
      </c>
      <c r="H8809" s="114" t="s">
        <v>6738</v>
      </c>
      <c r="I8809" s="113">
        <f>'25'!H65</f>
        <v>0</v>
      </c>
    </row>
    <row r="8810" spans="2:9" ht="12.75">
      <c r="B8810" s="114" t="str">
        <f>INDEX(SUM!D:D,MATCH(SUM!$F$3,SUM!B:B,0),0)</f>
        <v>P085</v>
      </c>
      <c r="E8810" s="116">
        <v>2020</v>
      </c>
      <c r="F8810" s="112" t="s">
        <v>14973</v>
      </c>
      <c r="G8810" s="117" t="s">
        <v>16233</v>
      </c>
      <c r="H8810" s="114" t="s">
        <v>6738</v>
      </c>
      <c r="I8810" s="113">
        <f>'25'!H66</f>
        <v>0</v>
      </c>
    </row>
    <row r="8811" spans="2:9" ht="12.75">
      <c r="B8811" s="114" t="str">
        <f>INDEX(SUM!D:D,MATCH(SUM!$F$3,SUM!B:B,0),0)</f>
        <v>P085</v>
      </c>
      <c r="E8811" s="116">
        <v>2020</v>
      </c>
      <c r="F8811" s="112" t="s">
        <v>14974</v>
      </c>
      <c r="G8811" s="117" t="s">
        <v>16234</v>
      </c>
      <c r="H8811" s="114" t="s">
        <v>6738</v>
      </c>
      <c r="I8811" s="113">
        <f>'25'!H67</f>
        <v>0</v>
      </c>
    </row>
    <row r="8812" spans="2:9" ht="12.75">
      <c r="B8812" s="114" t="str">
        <f>INDEX(SUM!D:D,MATCH(SUM!$F$3,SUM!B:B,0),0)</f>
        <v>P085</v>
      </c>
      <c r="E8812" s="116">
        <v>2020</v>
      </c>
      <c r="F8812" s="112" t="s">
        <v>14975</v>
      </c>
      <c r="G8812" s="117" t="s">
        <v>16235</v>
      </c>
      <c r="H8812" s="114" t="s">
        <v>6738</v>
      </c>
      <c r="I8812" s="113">
        <f>'25'!H68</f>
        <v>0</v>
      </c>
    </row>
    <row r="8813" spans="2:9" ht="12.75">
      <c r="B8813" s="114" t="str">
        <f>INDEX(SUM!D:D,MATCH(SUM!$F$3,SUM!B:B,0),0)</f>
        <v>P085</v>
      </c>
      <c r="E8813" s="116">
        <v>2020</v>
      </c>
      <c r="F8813" s="112" t="s">
        <v>14976</v>
      </c>
      <c r="G8813" s="117" t="s">
        <v>16236</v>
      </c>
      <c r="H8813" s="114" t="s">
        <v>6738</v>
      </c>
      <c r="I8813" s="113">
        <f>'25'!H69</f>
        <v>0</v>
      </c>
    </row>
    <row r="8814" spans="2:9" ht="12.75">
      <c r="B8814" s="114" t="str">
        <f>INDEX(SUM!D:D,MATCH(SUM!$F$3,SUM!B:B,0),0)</f>
        <v>P085</v>
      </c>
      <c r="E8814" s="116">
        <v>2020</v>
      </c>
      <c r="F8814" s="112" t="s">
        <v>14977</v>
      </c>
      <c r="G8814" s="117" t="s">
        <v>16237</v>
      </c>
      <c r="H8814" s="114" t="s">
        <v>6738</v>
      </c>
      <c r="I8814" s="113">
        <f>'25'!H70</f>
        <v>0</v>
      </c>
    </row>
    <row r="8815" spans="2:9" ht="12.75">
      <c r="B8815" s="114" t="str">
        <f>INDEX(SUM!D:D,MATCH(SUM!$F$3,SUM!B:B,0),0)</f>
        <v>P085</v>
      </c>
      <c r="E8815" s="116">
        <v>2020</v>
      </c>
      <c r="F8815" s="112" t="s">
        <v>14978</v>
      </c>
      <c r="G8815" s="117" t="s">
        <v>16238</v>
      </c>
      <c r="H8815" s="114" t="s">
        <v>6738</v>
      </c>
      <c r="I8815" s="113">
        <f>'25'!H71</f>
        <v>0</v>
      </c>
    </row>
    <row r="8816" spans="2:9" ht="12.75">
      <c r="B8816" s="114" t="str">
        <f>INDEX(SUM!D:D,MATCH(SUM!$F$3,SUM!B:B,0),0)</f>
        <v>P085</v>
      </c>
      <c r="E8816" s="116">
        <v>2020</v>
      </c>
      <c r="F8816" s="112" t="s">
        <v>14979</v>
      </c>
      <c r="G8816" s="117" t="s">
        <v>16239</v>
      </c>
      <c r="H8816" s="114" t="s">
        <v>6738</v>
      </c>
      <c r="I8816" s="113">
        <f>'25'!H72</f>
        <v>0</v>
      </c>
    </row>
    <row r="8817" spans="2:9" ht="12.75">
      <c r="B8817" s="114" t="str">
        <f>INDEX(SUM!D:D,MATCH(SUM!$F$3,SUM!B:B,0),0)</f>
        <v>P085</v>
      </c>
      <c r="E8817" s="116">
        <v>2020</v>
      </c>
      <c r="F8817" s="112" t="s">
        <v>14980</v>
      </c>
      <c r="G8817" s="117" t="s">
        <v>16240</v>
      </c>
      <c r="H8817" s="114" t="s">
        <v>6738</v>
      </c>
      <c r="I8817" s="113">
        <f>'25'!H73</f>
        <v>0</v>
      </c>
    </row>
    <row r="8818" spans="2:9" ht="12.75">
      <c r="B8818" s="114" t="str">
        <f>INDEX(SUM!D:D,MATCH(SUM!$F$3,SUM!B:B,0),0)</f>
        <v>P085</v>
      </c>
      <c r="E8818" s="116">
        <v>2020</v>
      </c>
      <c r="F8818" s="112" t="s">
        <v>14981</v>
      </c>
      <c r="G8818" s="117" t="s">
        <v>16241</v>
      </c>
      <c r="H8818" s="114" t="s">
        <v>6738</v>
      </c>
      <c r="I8818" s="113">
        <f>'25'!H74</f>
        <v>0</v>
      </c>
    </row>
    <row r="8819" spans="2:9" ht="12.75">
      <c r="B8819" s="114" t="str">
        <f>INDEX(SUM!D:D,MATCH(SUM!$F$3,SUM!B:B,0),0)</f>
        <v>P085</v>
      </c>
      <c r="E8819" s="116">
        <v>2020</v>
      </c>
      <c r="F8819" s="112" t="s">
        <v>14982</v>
      </c>
      <c r="G8819" s="117" t="s">
        <v>16242</v>
      </c>
      <c r="H8819" s="114" t="s">
        <v>6738</v>
      </c>
      <c r="I8819" s="113">
        <f>'25'!H75</f>
        <v>0</v>
      </c>
    </row>
    <row r="8820" spans="2:9" ht="12.75">
      <c r="B8820" s="114" t="str">
        <f>INDEX(SUM!D:D,MATCH(SUM!$F$3,SUM!B:B,0),0)</f>
        <v>P085</v>
      </c>
      <c r="E8820" s="116">
        <v>2020</v>
      </c>
      <c r="F8820" s="112" t="s">
        <v>14983</v>
      </c>
      <c r="G8820" s="117" t="s">
        <v>16243</v>
      </c>
      <c r="H8820" s="114" t="s">
        <v>6738</v>
      </c>
      <c r="I8820" s="113">
        <f>'25'!H76</f>
        <v>0</v>
      </c>
    </row>
    <row r="8821" spans="2:9" ht="12.75">
      <c r="B8821" s="114" t="str">
        <f>INDEX(SUM!D:D,MATCH(SUM!$F$3,SUM!B:B,0),0)</f>
        <v>P085</v>
      </c>
      <c r="E8821" s="116">
        <v>2020</v>
      </c>
      <c r="F8821" s="112" t="s">
        <v>14984</v>
      </c>
      <c r="G8821" s="117" t="s">
        <v>16244</v>
      </c>
      <c r="H8821" s="114" t="s">
        <v>6738</v>
      </c>
      <c r="I8821" s="113">
        <f>'25'!H77</f>
        <v>0</v>
      </c>
    </row>
    <row r="8822" spans="2:9" ht="12.75">
      <c r="B8822" s="114" t="str">
        <f>INDEX(SUM!D:D,MATCH(SUM!$F$3,SUM!B:B,0),0)</f>
        <v>P085</v>
      </c>
      <c r="E8822" s="116">
        <v>2020</v>
      </c>
      <c r="F8822" s="112" t="s">
        <v>14985</v>
      </c>
      <c r="G8822" s="117" t="s">
        <v>16245</v>
      </c>
      <c r="H8822" s="114" t="s">
        <v>6738</v>
      </c>
      <c r="I8822" s="113">
        <f>'25'!H78</f>
        <v>0</v>
      </c>
    </row>
    <row r="8823" spans="2:9" ht="12.75">
      <c r="B8823" s="114" t="str">
        <f>INDEX(SUM!D:D,MATCH(SUM!$F$3,SUM!B:B,0),0)</f>
        <v>P085</v>
      </c>
      <c r="E8823" s="116">
        <v>2020</v>
      </c>
      <c r="F8823" s="112" t="s">
        <v>14986</v>
      </c>
      <c r="G8823" s="117" t="s">
        <v>16246</v>
      </c>
      <c r="H8823" s="114" t="s">
        <v>6738</v>
      </c>
      <c r="I8823" s="113">
        <f>'25'!H79</f>
        <v>0</v>
      </c>
    </row>
    <row r="8824" spans="2:9" ht="12.75">
      <c r="B8824" s="114" t="str">
        <f>INDEX(SUM!D:D,MATCH(SUM!$F$3,SUM!B:B,0),0)</f>
        <v>P085</v>
      </c>
      <c r="E8824" s="116">
        <v>2020</v>
      </c>
      <c r="F8824" s="112" t="s">
        <v>14987</v>
      </c>
      <c r="G8824" s="117" t="s">
        <v>16247</v>
      </c>
      <c r="H8824" s="114" t="s">
        <v>6738</v>
      </c>
      <c r="I8824" s="113">
        <f>'25'!H80</f>
        <v>0</v>
      </c>
    </row>
    <row r="8825" spans="2:9" ht="12.75">
      <c r="B8825" s="114" t="str">
        <f>INDEX(SUM!D:D,MATCH(SUM!$F$3,SUM!B:B,0),0)</f>
        <v>P085</v>
      </c>
      <c r="E8825" s="116">
        <v>2020</v>
      </c>
      <c r="F8825" s="112" t="s">
        <v>14988</v>
      </c>
      <c r="G8825" s="117" t="s">
        <v>16248</v>
      </c>
      <c r="H8825" s="114" t="s">
        <v>6738</v>
      </c>
      <c r="I8825" s="113">
        <f>'25'!H81</f>
        <v>0</v>
      </c>
    </row>
    <row r="8826" spans="2:9" ht="12.75">
      <c r="B8826" s="114" t="str">
        <f>INDEX(SUM!D:D,MATCH(SUM!$F$3,SUM!B:B,0),0)</f>
        <v>P085</v>
      </c>
      <c r="E8826" s="116">
        <v>2020</v>
      </c>
      <c r="F8826" s="112" t="s">
        <v>14989</v>
      </c>
      <c r="G8826" s="117" t="s">
        <v>16249</v>
      </c>
      <c r="H8826" s="114" t="s">
        <v>6738</v>
      </c>
      <c r="I8826" s="113">
        <f>'25'!H82</f>
        <v>0</v>
      </c>
    </row>
    <row r="8827" spans="2:9" ht="12.75">
      <c r="B8827" s="114" t="str">
        <f>INDEX(SUM!D:D,MATCH(SUM!$F$3,SUM!B:B,0),0)</f>
        <v>P085</v>
      </c>
      <c r="E8827" s="116">
        <v>2020</v>
      </c>
      <c r="F8827" s="112" t="s">
        <v>14990</v>
      </c>
      <c r="G8827" s="117" t="s">
        <v>16250</v>
      </c>
      <c r="H8827" s="114" t="s">
        <v>6738</v>
      </c>
      <c r="I8827" s="113">
        <f>'25'!H83</f>
        <v>0</v>
      </c>
    </row>
    <row r="8828" spans="2:9" ht="12.75">
      <c r="B8828" s="114" t="str">
        <f>INDEX(SUM!D:D,MATCH(SUM!$F$3,SUM!B:B,0),0)</f>
        <v>P085</v>
      </c>
      <c r="E8828" s="116">
        <v>2020</v>
      </c>
      <c r="F8828" s="112" t="s">
        <v>14991</v>
      </c>
      <c r="G8828" s="117" t="s">
        <v>16251</v>
      </c>
      <c r="H8828" s="114" t="s">
        <v>6738</v>
      </c>
      <c r="I8828" s="113">
        <f>'25'!H84</f>
        <v>0</v>
      </c>
    </row>
    <row r="8829" spans="2:9" ht="12.75">
      <c r="B8829" s="114" t="str">
        <f>INDEX(SUM!D:D,MATCH(SUM!$F$3,SUM!B:B,0),0)</f>
        <v>P085</v>
      </c>
      <c r="E8829" s="116">
        <v>2020</v>
      </c>
      <c r="F8829" s="112" t="s">
        <v>14992</v>
      </c>
      <c r="G8829" s="117" t="s">
        <v>16252</v>
      </c>
      <c r="H8829" s="114" t="s">
        <v>6738</v>
      </c>
      <c r="I8829" s="113">
        <f>'25'!H85</f>
        <v>0</v>
      </c>
    </row>
    <row r="8830" spans="2:9" ht="12.75">
      <c r="B8830" s="114" t="str">
        <f>INDEX(SUM!D:D,MATCH(SUM!$F$3,SUM!B:B,0),0)</f>
        <v>P085</v>
      </c>
      <c r="E8830" s="116">
        <v>2020</v>
      </c>
      <c r="F8830" s="112" t="s">
        <v>14993</v>
      </c>
      <c r="G8830" s="117" t="s">
        <v>16253</v>
      </c>
      <c r="H8830" s="114" t="s">
        <v>6738</v>
      </c>
      <c r="I8830" s="113">
        <f>'25'!H86</f>
        <v>0</v>
      </c>
    </row>
    <row r="8831" spans="2:9" ht="12.75">
      <c r="B8831" s="114" t="str">
        <f>INDEX(SUM!D:D,MATCH(SUM!$F$3,SUM!B:B,0),0)</f>
        <v>P085</v>
      </c>
      <c r="E8831" s="116">
        <v>2020</v>
      </c>
      <c r="F8831" s="112" t="s">
        <v>14994</v>
      </c>
      <c r="G8831" s="117" t="s">
        <v>16254</v>
      </c>
      <c r="H8831" s="114" t="s">
        <v>6738</v>
      </c>
      <c r="I8831" s="113">
        <f>'25'!H87</f>
        <v>0</v>
      </c>
    </row>
    <row r="8832" spans="2:9" ht="12.75">
      <c r="B8832" s="114" t="str">
        <f>INDEX(SUM!D:D,MATCH(SUM!$F$3,SUM!B:B,0),0)</f>
        <v>P085</v>
      </c>
      <c r="E8832" s="116">
        <v>2020</v>
      </c>
      <c r="F8832" s="112" t="s">
        <v>14995</v>
      </c>
      <c r="G8832" s="117" t="s">
        <v>16255</v>
      </c>
      <c r="H8832" s="114" t="s">
        <v>6738</v>
      </c>
      <c r="I8832" s="113">
        <f>'25'!H88</f>
        <v>0</v>
      </c>
    </row>
    <row r="8833" spans="2:9" ht="12.75">
      <c r="B8833" s="114" t="str">
        <f>INDEX(SUM!D:D,MATCH(SUM!$F$3,SUM!B:B,0),0)</f>
        <v>P085</v>
      </c>
      <c r="E8833" s="116">
        <v>2020</v>
      </c>
      <c r="F8833" s="112" t="s">
        <v>14996</v>
      </c>
      <c r="G8833" s="117" t="s">
        <v>16256</v>
      </c>
      <c r="H8833" s="114" t="s">
        <v>6738</v>
      </c>
      <c r="I8833" s="113">
        <f>'25'!H89</f>
        <v>0</v>
      </c>
    </row>
    <row r="8834" spans="2:9" ht="12.75">
      <c r="B8834" s="114" t="str">
        <f>INDEX(SUM!D:D,MATCH(SUM!$F$3,SUM!B:B,0),0)</f>
        <v>P085</v>
      </c>
      <c r="E8834" s="116">
        <v>2020</v>
      </c>
      <c r="F8834" s="112" t="s">
        <v>14997</v>
      </c>
      <c r="G8834" s="117" t="s">
        <v>16257</v>
      </c>
      <c r="H8834" s="114" t="s">
        <v>6738</v>
      </c>
      <c r="I8834" s="113">
        <f>'25'!H90</f>
        <v>0</v>
      </c>
    </row>
    <row r="8835" spans="2:9" ht="12.75">
      <c r="B8835" s="114" t="str">
        <f>INDEX(SUM!D:D,MATCH(SUM!$F$3,SUM!B:B,0),0)</f>
        <v>P085</v>
      </c>
      <c r="E8835" s="116">
        <v>2020</v>
      </c>
      <c r="F8835" s="112" t="s">
        <v>14998</v>
      </c>
      <c r="G8835" s="117" t="s">
        <v>16258</v>
      </c>
      <c r="H8835" s="114" t="s">
        <v>6738</v>
      </c>
      <c r="I8835" s="113">
        <f>'25'!H91</f>
        <v>0</v>
      </c>
    </row>
    <row r="8836" spans="2:9" ht="12.75">
      <c r="B8836" s="114" t="str">
        <f>INDEX(SUM!D:D,MATCH(SUM!$F$3,SUM!B:B,0),0)</f>
        <v>P085</v>
      </c>
      <c r="E8836" s="116">
        <v>2020</v>
      </c>
      <c r="F8836" s="112" t="s">
        <v>14999</v>
      </c>
      <c r="G8836" s="117" t="s">
        <v>16259</v>
      </c>
      <c r="H8836" s="114" t="s">
        <v>6738</v>
      </c>
      <c r="I8836" s="113">
        <f>'25'!H92</f>
        <v>0</v>
      </c>
    </row>
    <row r="8837" spans="2:9" ht="12.75">
      <c r="B8837" s="114" t="str">
        <f>INDEX(SUM!D:D,MATCH(SUM!$F$3,SUM!B:B,0),0)</f>
        <v>P085</v>
      </c>
      <c r="E8837" s="116">
        <v>2020</v>
      </c>
      <c r="F8837" s="112" t="s">
        <v>15000</v>
      </c>
      <c r="G8837" s="117" t="s">
        <v>16260</v>
      </c>
      <c r="H8837" s="114" t="s">
        <v>6738</v>
      </c>
      <c r="I8837" s="113">
        <f>'25'!H93</f>
        <v>0</v>
      </c>
    </row>
    <row r="8838" spans="2:9" ht="12.75">
      <c r="B8838" s="114" t="str">
        <f>INDEX(SUM!D:D,MATCH(SUM!$F$3,SUM!B:B,0),0)</f>
        <v>P085</v>
      </c>
      <c r="E8838" s="116">
        <v>2020</v>
      </c>
      <c r="F8838" s="112" t="s">
        <v>15001</v>
      </c>
      <c r="G8838" s="117" t="s">
        <v>16261</v>
      </c>
      <c r="H8838" s="114" t="s">
        <v>6738</v>
      </c>
      <c r="I8838" s="113">
        <f>'25'!H94</f>
        <v>0</v>
      </c>
    </row>
    <row r="8839" spans="2:9" ht="12.75">
      <c r="B8839" s="114" t="str">
        <f>INDEX(SUM!D:D,MATCH(SUM!$F$3,SUM!B:B,0),0)</f>
        <v>P085</v>
      </c>
      <c r="E8839" s="116">
        <v>2020</v>
      </c>
      <c r="F8839" s="112" t="s">
        <v>15002</v>
      </c>
      <c r="G8839" s="117" t="s">
        <v>16262</v>
      </c>
      <c r="H8839" s="114" t="s">
        <v>6738</v>
      </c>
      <c r="I8839" s="113">
        <f>'25'!H95</f>
        <v>0</v>
      </c>
    </row>
    <row r="8840" spans="2:9" ht="12.75">
      <c r="B8840" s="114" t="str">
        <f>INDEX(SUM!D:D,MATCH(SUM!$F$3,SUM!B:B,0),0)</f>
        <v>P085</v>
      </c>
      <c r="E8840" s="116">
        <v>2020</v>
      </c>
      <c r="F8840" s="112" t="s">
        <v>15003</v>
      </c>
      <c r="G8840" s="117" t="s">
        <v>16263</v>
      </c>
      <c r="H8840" s="114" t="s">
        <v>6738</v>
      </c>
      <c r="I8840" s="113">
        <f>'25'!H96</f>
        <v>0</v>
      </c>
    </row>
    <row r="8841" spans="2:9" ht="12.75">
      <c r="B8841" s="114" t="str">
        <f>INDEX(SUM!D:D,MATCH(SUM!$F$3,SUM!B:B,0),0)</f>
        <v>P085</v>
      </c>
      <c r="E8841" s="116">
        <v>2020</v>
      </c>
      <c r="F8841" s="112" t="s">
        <v>15004</v>
      </c>
      <c r="G8841" s="117" t="s">
        <v>16264</v>
      </c>
      <c r="H8841" s="114" t="s">
        <v>6738</v>
      </c>
      <c r="I8841" s="113">
        <f>'25'!H97</f>
        <v>0</v>
      </c>
    </row>
    <row r="8842" spans="2:9" ht="12.75">
      <c r="B8842" s="114" t="str">
        <f>INDEX(SUM!D:D,MATCH(SUM!$F$3,SUM!B:B,0),0)</f>
        <v>P085</v>
      </c>
      <c r="E8842" s="116">
        <v>2020</v>
      </c>
      <c r="F8842" s="112" t="s">
        <v>15005</v>
      </c>
      <c r="G8842" s="117" t="s">
        <v>16265</v>
      </c>
      <c r="H8842" s="114" t="s">
        <v>6738</v>
      </c>
      <c r="I8842" s="113">
        <f>'25'!H98</f>
        <v>0</v>
      </c>
    </row>
    <row r="8843" spans="2:9" ht="12.75">
      <c r="B8843" s="114" t="str">
        <f>INDEX(SUM!D:D,MATCH(SUM!$F$3,SUM!B:B,0),0)</f>
        <v>P085</v>
      </c>
      <c r="E8843" s="116">
        <v>2020</v>
      </c>
      <c r="F8843" s="112" t="s">
        <v>15006</v>
      </c>
      <c r="G8843" s="117" t="s">
        <v>16266</v>
      </c>
      <c r="H8843" s="114" t="s">
        <v>6738</v>
      </c>
      <c r="I8843" s="113">
        <f>'25'!H99</f>
        <v>0</v>
      </c>
    </row>
    <row r="8844" spans="2:9" ht="12.75">
      <c r="B8844" s="114" t="str">
        <f>INDEX(SUM!D:D,MATCH(SUM!$F$3,SUM!B:B,0),0)</f>
        <v>P085</v>
      </c>
      <c r="E8844" s="116">
        <v>2020</v>
      </c>
      <c r="F8844" s="112" t="s">
        <v>15007</v>
      </c>
      <c r="G8844" s="117" t="s">
        <v>16267</v>
      </c>
      <c r="H8844" s="114" t="s">
        <v>6738</v>
      </c>
      <c r="I8844" s="113">
        <f>'25'!H100</f>
        <v>0</v>
      </c>
    </row>
    <row r="8845" spans="2:9" ht="12.75">
      <c r="B8845" s="114" t="str">
        <f>INDEX(SUM!D:D,MATCH(SUM!$F$3,SUM!B:B,0),0)</f>
        <v>P085</v>
      </c>
      <c r="E8845" s="116">
        <v>2020</v>
      </c>
      <c r="F8845" s="112" t="s">
        <v>15008</v>
      </c>
      <c r="G8845" s="117" t="s">
        <v>16268</v>
      </c>
      <c r="H8845" s="114" t="s">
        <v>6739</v>
      </c>
      <c r="I8845" s="113">
        <f>'25'!I11</f>
        <v>1</v>
      </c>
    </row>
    <row r="8846" spans="2:9" ht="12.75">
      <c r="B8846" s="114" t="str">
        <f>INDEX(SUM!D:D,MATCH(SUM!$F$3,SUM!B:B,0),0)</f>
        <v>P085</v>
      </c>
      <c r="E8846" s="116">
        <v>2020</v>
      </c>
      <c r="F8846" s="112" t="s">
        <v>15009</v>
      </c>
      <c r="G8846" s="117" t="s">
        <v>16269</v>
      </c>
      <c r="H8846" s="114" t="s">
        <v>6739</v>
      </c>
      <c r="I8846" s="113">
        <f>'25'!I12</f>
        <v>0</v>
      </c>
    </row>
    <row r="8847" spans="2:9" ht="12.75">
      <c r="B8847" s="114" t="str">
        <f>INDEX(SUM!D:D,MATCH(SUM!$F$3,SUM!B:B,0),0)</f>
        <v>P085</v>
      </c>
      <c r="E8847" s="116">
        <v>2020</v>
      </c>
      <c r="F8847" s="112" t="s">
        <v>15010</v>
      </c>
      <c r="G8847" s="117" t="s">
        <v>16270</v>
      </c>
      <c r="H8847" s="114" t="s">
        <v>6739</v>
      </c>
      <c r="I8847" s="113">
        <f>'25'!I13</f>
        <v>1</v>
      </c>
    </row>
    <row r="8848" spans="2:9" ht="12.75">
      <c r="B8848" s="114" t="str">
        <f>INDEX(SUM!D:D,MATCH(SUM!$F$3,SUM!B:B,0),0)</f>
        <v>P085</v>
      </c>
      <c r="E8848" s="116">
        <v>2020</v>
      </c>
      <c r="F8848" s="112" t="s">
        <v>15011</v>
      </c>
      <c r="G8848" s="117" t="s">
        <v>16271</v>
      </c>
      <c r="H8848" s="114" t="s">
        <v>6739</v>
      </c>
      <c r="I8848" s="113">
        <f>'25'!I14</f>
        <v>4</v>
      </c>
    </row>
    <row r="8849" spans="2:9" ht="12.75">
      <c r="B8849" s="114" t="str">
        <f>INDEX(SUM!D:D,MATCH(SUM!$F$3,SUM!B:B,0),0)</f>
        <v>P085</v>
      </c>
      <c r="E8849" s="116">
        <v>2020</v>
      </c>
      <c r="F8849" s="112" t="s">
        <v>15012</v>
      </c>
      <c r="G8849" s="117" t="s">
        <v>16272</v>
      </c>
      <c r="H8849" s="114" t="s">
        <v>6739</v>
      </c>
      <c r="I8849" s="113">
        <f>'25'!I15</f>
        <v>0</v>
      </c>
    </row>
    <row r="8850" spans="2:9" ht="12.75">
      <c r="B8850" s="114" t="str">
        <f>INDEX(SUM!D:D,MATCH(SUM!$F$3,SUM!B:B,0),0)</f>
        <v>P085</v>
      </c>
      <c r="E8850" s="116">
        <v>2020</v>
      </c>
      <c r="F8850" s="112" t="s">
        <v>15013</v>
      </c>
      <c r="G8850" s="117" t="s">
        <v>16273</v>
      </c>
      <c r="H8850" s="114" t="s">
        <v>6739</v>
      </c>
      <c r="I8850" s="113">
        <f>'25'!I16</f>
        <v>0</v>
      </c>
    </row>
    <row r="8851" spans="2:9" ht="12.75">
      <c r="B8851" s="114" t="str">
        <f>INDEX(SUM!D:D,MATCH(SUM!$F$3,SUM!B:B,0),0)</f>
        <v>P085</v>
      </c>
      <c r="E8851" s="116">
        <v>2020</v>
      </c>
      <c r="F8851" s="112" t="s">
        <v>15014</v>
      </c>
      <c r="G8851" s="117" t="s">
        <v>16274</v>
      </c>
      <c r="H8851" s="114" t="s">
        <v>6739</v>
      </c>
      <c r="I8851" s="113">
        <f>'25'!I17</f>
        <v>0</v>
      </c>
    </row>
    <row r="8852" spans="2:9" ht="12.75">
      <c r="B8852" s="114" t="str">
        <f>INDEX(SUM!D:D,MATCH(SUM!$F$3,SUM!B:B,0),0)</f>
        <v>P085</v>
      </c>
      <c r="E8852" s="116">
        <v>2020</v>
      </c>
      <c r="F8852" s="112" t="s">
        <v>15015</v>
      </c>
      <c r="G8852" s="117" t="s">
        <v>16275</v>
      </c>
      <c r="H8852" s="114" t="s">
        <v>6739</v>
      </c>
      <c r="I8852" s="113">
        <f>'25'!I18</f>
        <v>0</v>
      </c>
    </row>
    <row r="8853" spans="2:9" ht="12.75">
      <c r="B8853" s="114" t="str">
        <f>INDEX(SUM!D:D,MATCH(SUM!$F$3,SUM!B:B,0),0)</f>
        <v>P085</v>
      </c>
      <c r="E8853" s="116">
        <v>2020</v>
      </c>
      <c r="F8853" s="112" t="s">
        <v>15016</v>
      </c>
      <c r="G8853" s="117" t="s">
        <v>16276</v>
      </c>
      <c r="H8853" s="114" t="s">
        <v>6739</v>
      </c>
      <c r="I8853" s="113">
        <f>'25'!I19</f>
        <v>0</v>
      </c>
    </row>
    <row r="8854" spans="2:9" ht="12.75">
      <c r="B8854" s="114" t="str">
        <f>INDEX(SUM!D:D,MATCH(SUM!$F$3,SUM!B:B,0),0)</f>
        <v>P085</v>
      </c>
      <c r="E8854" s="116">
        <v>2020</v>
      </c>
      <c r="F8854" s="112" t="s">
        <v>15017</v>
      </c>
      <c r="G8854" s="117" t="s">
        <v>16277</v>
      </c>
      <c r="H8854" s="114" t="s">
        <v>6739</v>
      </c>
      <c r="I8854" s="113">
        <f>'25'!I20</f>
        <v>0</v>
      </c>
    </row>
    <row r="8855" spans="2:9" ht="12.75">
      <c r="B8855" s="114" t="str">
        <f>INDEX(SUM!D:D,MATCH(SUM!$F$3,SUM!B:B,0),0)</f>
        <v>P085</v>
      </c>
      <c r="E8855" s="116">
        <v>2020</v>
      </c>
      <c r="F8855" s="112" t="s">
        <v>15018</v>
      </c>
      <c r="G8855" s="117" t="s">
        <v>16278</v>
      </c>
      <c r="H8855" s="114" t="s">
        <v>6739</v>
      </c>
      <c r="I8855" s="113">
        <f>'25'!I21</f>
        <v>0</v>
      </c>
    </row>
    <row r="8856" spans="2:9" ht="12.75">
      <c r="B8856" s="114" t="str">
        <f>INDEX(SUM!D:D,MATCH(SUM!$F$3,SUM!B:B,0),0)</f>
        <v>P085</v>
      </c>
      <c r="E8856" s="116">
        <v>2020</v>
      </c>
      <c r="F8856" s="112" t="s">
        <v>15019</v>
      </c>
      <c r="G8856" s="117" t="s">
        <v>16279</v>
      </c>
      <c r="H8856" s="114" t="s">
        <v>6739</v>
      </c>
      <c r="I8856" s="113">
        <f>'25'!I22</f>
        <v>0</v>
      </c>
    </row>
    <row r="8857" spans="2:9" ht="12.75">
      <c r="B8857" s="114" t="str">
        <f>INDEX(SUM!D:D,MATCH(SUM!$F$3,SUM!B:B,0),0)</f>
        <v>P085</v>
      </c>
      <c r="E8857" s="116">
        <v>2020</v>
      </c>
      <c r="F8857" s="112" t="s">
        <v>15020</v>
      </c>
      <c r="G8857" s="117" t="s">
        <v>16280</v>
      </c>
      <c r="H8857" s="114" t="s">
        <v>6739</v>
      </c>
      <c r="I8857" s="113">
        <f>'25'!I23</f>
        <v>0</v>
      </c>
    </row>
    <row r="8858" spans="2:9" ht="12.75">
      <c r="B8858" s="114" t="str">
        <f>INDEX(SUM!D:D,MATCH(SUM!$F$3,SUM!B:B,0),0)</f>
        <v>P085</v>
      </c>
      <c r="E8858" s="116">
        <v>2020</v>
      </c>
      <c r="F8858" s="112" t="s">
        <v>15021</v>
      </c>
      <c r="G8858" s="117" t="s">
        <v>16281</v>
      </c>
      <c r="H8858" s="114" t="s">
        <v>6739</v>
      </c>
      <c r="I8858" s="113">
        <f>'25'!I24</f>
        <v>0</v>
      </c>
    </row>
    <row r="8859" spans="2:9" ht="12.75">
      <c r="B8859" s="114" t="str">
        <f>INDEX(SUM!D:D,MATCH(SUM!$F$3,SUM!B:B,0),0)</f>
        <v>P085</v>
      </c>
      <c r="E8859" s="116">
        <v>2020</v>
      </c>
      <c r="F8859" s="112" t="s">
        <v>15022</v>
      </c>
      <c r="G8859" s="117" t="s">
        <v>16282</v>
      </c>
      <c r="H8859" s="114" t="s">
        <v>6739</v>
      </c>
      <c r="I8859" s="113">
        <f>'25'!I25</f>
        <v>0</v>
      </c>
    </row>
    <row r="8860" spans="2:9" ht="12.75">
      <c r="B8860" s="114" t="str">
        <f>INDEX(SUM!D:D,MATCH(SUM!$F$3,SUM!B:B,0),0)</f>
        <v>P085</v>
      </c>
      <c r="E8860" s="116">
        <v>2020</v>
      </c>
      <c r="F8860" s="112" t="s">
        <v>15023</v>
      </c>
      <c r="G8860" s="117" t="s">
        <v>16283</v>
      </c>
      <c r="H8860" s="114" t="s">
        <v>6739</v>
      </c>
      <c r="I8860" s="113">
        <f>'25'!I26</f>
        <v>0</v>
      </c>
    </row>
    <row r="8861" spans="2:9" ht="12.75">
      <c r="B8861" s="114" t="str">
        <f>INDEX(SUM!D:D,MATCH(SUM!$F$3,SUM!B:B,0),0)</f>
        <v>P085</v>
      </c>
      <c r="E8861" s="116">
        <v>2020</v>
      </c>
      <c r="F8861" s="112" t="s">
        <v>15024</v>
      </c>
      <c r="G8861" s="117" t="s">
        <v>16284</v>
      </c>
      <c r="H8861" s="114" t="s">
        <v>6739</v>
      </c>
      <c r="I8861" s="113">
        <f>'25'!I27</f>
        <v>0</v>
      </c>
    </row>
    <row r="8862" spans="2:9" ht="12.75">
      <c r="B8862" s="114" t="str">
        <f>INDEX(SUM!D:D,MATCH(SUM!$F$3,SUM!B:B,0),0)</f>
        <v>P085</v>
      </c>
      <c r="E8862" s="116">
        <v>2020</v>
      </c>
      <c r="F8862" s="112" t="s">
        <v>15025</v>
      </c>
      <c r="G8862" s="117" t="s">
        <v>16285</v>
      </c>
      <c r="H8862" s="114" t="s">
        <v>6739</v>
      </c>
      <c r="I8862" s="113">
        <f>'25'!I28</f>
        <v>0</v>
      </c>
    </row>
    <row r="8863" spans="2:9" ht="12.75">
      <c r="B8863" s="114" t="str">
        <f>INDEX(SUM!D:D,MATCH(SUM!$F$3,SUM!B:B,0),0)</f>
        <v>P085</v>
      </c>
      <c r="E8863" s="116">
        <v>2020</v>
      </c>
      <c r="F8863" s="112" t="s">
        <v>15026</v>
      </c>
      <c r="G8863" s="117" t="s">
        <v>16286</v>
      </c>
      <c r="H8863" s="114" t="s">
        <v>6739</v>
      </c>
      <c r="I8863" s="113">
        <f>'25'!I29</f>
        <v>0</v>
      </c>
    </row>
    <row r="8864" spans="2:9" ht="12.75">
      <c r="B8864" s="114" t="str">
        <f>INDEX(SUM!D:D,MATCH(SUM!$F$3,SUM!B:B,0),0)</f>
        <v>P085</v>
      </c>
      <c r="E8864" s="116">
        <v>2020</v>
      </c>
      <c r="F8864" s="112" t="s">
        <v>15027</v>
      </c>
      <c r="G8864" s="117" t="s">
        <v>16287</v>
      </c>
      <c r="H8864" s="114" t="s">
        <v>6739</v>
      </c>
      <c r="I8864" s="113">
        <f>'25'!I30</f>
        <v>0</v>
      </c>
    </row>
    <row r="8865" spans="2:9" ht="12.75">
      <c r="B8865" s="114" t="str">
        <f>INDEX(SUM!D:D,MATCH(SUM!$F$3,SUM!B:B,0),0)</f>
        <v>P085</v>
      </c>
      <c r="E8865" s="116">
        <v>2020</v>
      </c>
      <c r="F8865" s="112" t="s">
        <v>15028</v>
      </c>
      <c r="G8865" s="117" t="s">
        <v>16288</v>
      </c>
      <c r="H8865" s="114" t="s">
        <v>6739</v>
      </c>
      <c r="I8865" s="113">
        <f>'25'!I31</f>
        <v>0</v>
      </c>
    </row>
    <row r="8866" spans="2:9" ht="12.75">
      <c r="B8866" s="114" t="str">
        <f>INDEX(SUM!D:D,MATCH(SUM!$F$3,SUM!B:B,0),0)</f>
        <v>P085</v>
      </c>
      <c r="E8866" s="116">
        <v>2020</v>
      </c>
      <c r="F8866" s="112" t="s">
        <v>15029</v>
      </c>
      <c r="G8866" s="117" t="s">
        <v>16289</v>
      </c>
      <c r="H8866" s="114" t="s">
        <v>6739</v>
      </c>
      <c r="I8866" s="113">
        <f>'25'!I32</f>
        <v>0</v>
      </c>
    </row>
    <row r="8867" spans="2:9" ht="12.75">
      <c r="B8867" s="114" t="str">
        <f>INDEX(SUM!D:D,MATCH(SUM!$F$3,SUM!B:B,0),0)</f>
        <v>P085</v>
      </c>
      <c r="E8867" s="116">
        <v>2020</v>
      </c>
      <c r="F8867" s="112" t="s">
        <v>15030</v>
      </c>
      <c r="G8867" s="117" t="s">
        <v>16290</v>
      </c>
      <c r="H8867" s="114" t="s">
        <v>6739</v>
      </c>
      <c r="I8867" s="113">
        <f>'25'!I33</f>
        <v>0</v>
      </c>
    </row>
    <row r="8868" spans="2:9" ht="12.75">
      <c r="B8868" s="114" t="str">
        <f>INDEX(SUM!D:D,MATCH(SUM!$F$3,SUM!B:B,0),0)</f>
        <v>P085</v>
      </c>
      <c r="E8868" s="116">
        <v>2020</v>
      </c>
      <c r="F8868" s="112" t="s">
        <v>15031</v>
      </c>
      <c r="G8868" s="117" t="s">
        <v>16291</v>
      </c>
      <c r="H8868" s="114" t="s">
        <v>6739</v>
      </c>
      <c r="I8868" s="113">
        <f>'25'!I34</f>
        <v>0</v>
      </c>
    </row>
    <row r="8869" spans="2:9" ht="12.75">
      <c r="B8869" s="114" t="str">
        <f>INDEX(SUM!D:D,MATCH(SUM!$F$3,SUM!B:B,0),0)</f>
        <v>P085</v>
      </c>
      <c r="E8869" s="116">
        <v>2020</v>
      </c>
      <c r="F8869" s="112" t="s">
        <v>15032</v>
      </c>
      <c r="G8869" s="117" t="s">
        <v>16292</v>
      </c>
      <c r="H8869" s="114" t="s">
        <v>6739</v>
      </c>
      <c r="I8869" s="113">
        <f>'25'!I35</f>
        <v>0</v>
      </c>
    </row>
    <row r="8870" spans="2:9" ht="12.75">
      <c r="B8870" s="114" t="str">
        <f>INDEX(SUM!D:D,MATCH(SUM!$F$3,SUM!B:B,0),0)</f>
        <v>P085</v>
      </c>
      <c r="E8870" s="116">
        <v>2020</v>
      </c>
      <c r="F8870" s="112" t="s">
        <v>15033</v>
      </c>
      <c r="G8870" s="117" t="s">
        <v>16293</v>
      </c>
      <c r="H8870" s="114" t="s">
        <v>6739</v>
      </c>
      <c r="I8870" s="113">
        <f>'25'!I36</f>
        <v>0</v>
      </c>
    </row>
    <row r="8871" spans="2:9" ht="12.75">
      <c r="B8871" s="114" t="str">
        <f>INDEX(SUM!D:D,MATCH(SUM!$F$3,SUM!B:B,0),0)</f>
        <v>P085</v>
      </c>
      <c r="E8871" s="116">
        <v>2020</v>
      </c>
      <c r="F8871" s="112" t="s">
        <v>15034</v>
      </c>
      <c r="G8871" s="117" t="s">
        <v>16294</v>
      </c>
      <c r="H8871" s="114" t="s">
        <v>6739</v>
      </c>
      <c r="I8871" s="113">
        <f>'25'!I37</f>
        <v>0</v>
      </c>
    </row>
    <row r="8872" spans="2:9" ht="12.75">
      <c r="B8872" s="114" t="str">
        <f>INDEX(SUM!D:D,MATCH(SUM!$F$3,SUM!B:B,0),0)</f>
        <v>P085</v>
      </c>
      <c r="E8872" s="116">
        <v>2020</v>
      </c>
      <c r="F8872" s="112" t="s">
        <v>15035</v>
      </c>
      <c r="G8872" s="117" t="s">
        <v>16295</v>
      </c>
      <c r="H8872" s="114" t="s">
        <v>6739</v>
      </c>
      <c r="I8872" s="113">
        <f>'25'!I38</f>
        <v>0</v>
      </c>
    </row>
    <row r="8873" spans="2:9" ht="12.75">
      <c r="B8873" s="114" t="str">
        <f>INDEX(SUM!D:D,MATCH(SUM!$F$3,SUM!B:B,0),0)</f>
        <v>P085</v>
      </c>
      <c r="E8873" s="116">
        <v>2020</v>
      </c>
      <c r="F8873" s="112" t="s">
        <v>15036</v>
      </c>
      <c r="G8873" s="117" t="s">
        <v>16296</v>
      </c>
      <c r="H8873" s="114" t="s">
        <v>6739</v>
      </c>
      <c r="I8873" s="113">
        <f>'25'!I39</f>
        <v>0</v>
      </c>
    </row>
    <row r="8874" spans="2:9" ht="12.75">
      <c r="B8874" s="114" t="str">
        <f>INDEX(SUM!D:D,MATCH(SUM!$F$3,SUM!B:B,0),0)</f>
        <v>P085</v>
      </c>
      <c r="E8874" s="116">
        <v>2020</v>
      </c>
      <c r="F8874" s="112" t="s">
        <v>15037</v>
      </c>
      <c r="G8874" s="117" t="s">
        <v>16297</v>
      </c>
      <c r="H8874" s="114" t="s">
        <v>6739</v>
      </c>
      <c r="I8874" s="113">
        <f>'25'!I40</f>
        <v>0</v>
      </c>
    </row>
    <row r="8875" spans="2:9" ht="12.75">
      <c r="B8875" s="114" t="str">
        <f>INDEX(SUM!D:D,MATCH(SUM!$F$3,SUM!B:B,0),0)</f>
        <v>P085</v>
      </c>
      <c r="E8875" s="116">
        <v>2020</v>
      </c>
      <c r="F8875" s="112" t="s">
        <v>15038</v>
      </c>
      <c r="G8875" s="117" t="s">
        <v>16298</v>
      </c>
      <c r="H8875" s="114" t="s">
        <v>6739</v>
      </c>
      <c r="I8875" s="113">
        <f>'25'!I41</f>
        <v>0</v>
      </c>
    </row>
    <row r="8876" spans="2:9" ht="12.75">
      <c r="B8876" s="114" t="str">
        <f>INDEX(SUM!D:D,MATCH(SUM!$F$3,SUM!B:B,0),0)</f>
        <v>P085</v>
      </c>
      <c r="E8876" s="116">
        <v>2020</v>
      </c>
      <c r="F8876" s="112" t="s">
        <v>15039</v>
      </c>
      <c r="G8876" s="117" t="s">
        <v>16299</v>
      </c>
      <c r="H8876" s="114" t="s">
        <v>6739</v>
      </c>
      <c r="I8876" s="113">
        <f>'25'!I42</f>
        <v>0</v>
      </c>
    </row>
    <row r="8877" spans="2:9" ht="12.75">
      <c r="B8877" s="114" t="str">
        <f>INDEX(SUM!D:D,MATCH(SUM!$F$3,SUM!B:B,0),0)</f>
        <v>P085</v>
      </c>
      <c r="E8877" s="116">
        <v>2020</v>
      </c>
      <c r="F8877" s="112" t="s">
        <v>15040</v>
      </c>
      <c r="G8877" s="117" t="s">
        <v>16300</v>
      </c>
      <c r="H8877" s="114" t="s">
        <v>6739</v>
      </c>
      <c r="I8877" s="113">
        <f>'25'!I43</f>
        <v>0</v>
      </c>
    </row>
    <row r="8878" spans="2:9" ht="12.75">
      <c r="B8878" s="114" t="str">
        <f>INDEX(SUM!D:D,MATCH(SUM!$F$3,SUM!B:B,0),0)</f>
        <v>P085</v>
      </c>
      <c r="E8878" s="116">
        <v>2020</v>
      </c>
      <c r="F8878" s="112" t="s">
        <v>15041</v>
      </c>
      <c r="G8878" s="117" t="s">
        <v>16301</v>
      </c>
      <c r="H8878" s="114" t="s">
        <v>6739</v>
      </c>
      <c r="I8878" s="113">
        <f>'25'!I44</f>
        <v>0</v>
      </c>
    </row>
    <row r="8879" spans="2:9" ht="12.75">
      <c r="B8879" s="114" t="str">
        <f>INDEX(SUM!D:D,MATCH(SUM!$F$3,SUM!B:B,0),0)</f>
        <v>P085</v>
      </c>
      <c r="E8879" s="116">
        <v>2020</v>
      </c>
      <c r="F8879" s="112" t="s">
        <v>15042</v>
      </c>
      <c r="G8879" s="117" t="s">
        <v>16302</v>
      </c>
      <c r="H8879" s="114" t="s">
        <v>6739</v>
      </c>
      <c r="I8879" s="113">
        <f>'25'!I45</f>
        <v>0</v>
      </c>
    </row>
    <row r="8880" spans="2:9" ht="12.75">
      <c r="B8880" s="114" t="str">
        <f>INDEX(SUM!D:D,MATCH(SUM!$F$3,SUM!B:B,0),0)</f>
        <v>P085</v>
      </c>
      <c r="E8880" s="116">
        <v>2020</v>
      </c>
      <c r="F8880" s="112" t="s">
        <v>15043</v>
      </c>
      <c r="G8880" s="117" t="s">
        <v>16303</v>
      </c>
      <c r="H8880" s="114" t="s">
        <v>6739</v>
      </c>
      <c r="I8880" s="113">
        <f>'25'!I46</f>
        <v>0</v>
      </c>
    </row>
    <row r="8881" spans="2:9" ht="12.75">
      <c r="B8881" s="114" t="str">
        <f>INDEX(SUM!D:D,MATCH(SUM!$F$3,SUM!B:B,0),0)</f>
        <v>P085</v>
      </c>
      <c r="E8881" s="116">
        <v>2020</v>
      </c>
      <c r="F8881" s="112" t="s">
        <v>15044</v>
      </c>
      <c r="G8881" s="117" t="s">
        <v>16304</v>
      </c>
      <c r="H8881" s="114" t="s">
        <v>6739</v>
      </c>
      <c r="I8881" s="113">
        <f>'25'!I47</f>
        <v>0</v>
      </c>
    </row>
    <row r="8882" spans="2:9" ht="12.75">
      <c r="B8882" s="114" t="str">
        <f>INDEX(SUM!D:D,MATCH(SUM!$F$3,SUM!B:B,0),0)</f>
        <v>P085</v>
      </c>
      <c r="E8882" s="116">
        <v>2020</v>
      </c>
      <c r="F8882" s="112" t="s">
        <v>15045</v>
      </c>
      <c r="G8882" s="117" t="s">
        <v>16305</v>
      </c>
      <c r="H8882" s="114" t="s">
        <v>6739</v>
      </c>
      <c r="I8882" s="113">
        <f>'25'!I48</f>
        <v>0</v>
      </c>
    </row>
    <row r="8883" spans="2:9" ht="12.75">
      <c r="B8883" s="114" t="str">
        <f>INDEX(SUM!D:D,MATCH(SUM!$F$3,SUM!B:B,0),0)</f>
        <v>P085</v>
      </c>
      <c r="E8883" s="116">
        <v>2020</v>
      </c>
      <c r="F8883" s="112" t="s">
        <v>15046</v>
      </c>
      <c r="G8883" s="117" t="s">
        <v>16306</v>
      </c>
      <c r="H8883" s="114" t="s">
        <v>6739</v>
      </c>
      <c r="I8883" s="113">
        <f>'25'!I49</f>
        <v>0</v>
      </c>
    </row>
    <row r="8884" spans="2:9" ht="12.75">
      <c r="B8884" s="114" t="str">
        <f>INDEX(SUM!D:D,MATCH(SUM!$F$3,SUM!B:B,0),0)</f>
        <v>P085</v>
      </c>
      <c r="E8884" s="116">
        <v>2020</v>
      </c>
      <c r="F8884" s="112" t="s">
        <v>15047</v>
      </c>
      <c r="G8884" s="117" t="s">
        <v>16307</v>
      </c>
      <c r="H8884" s="114" t="s">
        <v>6739</v>
      </c>
      <c r="I8884" s="113">
        <f>'25'!I50</f>
        <v>0</v>
      </c>
    </row>
    <row r="8885" spans="2:9" ht="12.75">
      <c r="B8885" s="114" t="str">
        <f>INDEX(SUM!D:D,MATCH(SUM!$F$3,SUM!B:B,0),0)</f>
        <v>P085</v>
      </c>
      <c r="E8885" s="116">
        <v>2020</v>
      </c>
      <c r="F8885" s="112" t="s">
        <v>15048</v>
      </c>
      <c r="G8885" s="117" t="s">
        <v>16308</v>
      </c>
      <c r="H8885" s="114" t="s">
        <v>6739</v>
      </c>
      <c r="I8885" s="113">
        <f>'25'!I51</f>
        <v>0</v>
      </c>
    </row>
    <row r="8886" spans="2:9" ht="12.75">
      <c r="B8886" s="114" t="str">
        <f>INDEX(SUM!D:D,MATCH(SUM!$F$3,SUM!B:B,0),0)</f>
        <v>P085</v>
      </c>
      <c r="E8886" s="116">
        <v>2020</v>
      </c>
      <c r="F8886" s="112" t="s">
        <v>15049</v>
      </c>
      <c r="G8886" s="117" t="s">
        <v>16309</v>
      </c>
      <c r="H8886" s="114" t="s">
        <v>6739</v>
      </c>
      <c r="I8886" s="113">
        <f>'25'!I52</f>
        <v>0</v>
      </c>
    </row>
    <row r="8887" spans="2:9" ht="12.75">
      <c r="B8887" s="114" t="str">
        <f>INDEX(SUM!D:D,MATCH(SUM!$F$3,SUM!B:B,0),0)</f>
        <v>P085</v>
      </c>
      <c r="E8887" s="116">
        <v>2020</v>
      </c>
      <c r="F8887" s="112" t="s">
        <v>15050</v>
      </c>
      <c r="G8887" s="117" t="s">
        <v>16310</v>
      </c>
      <c r="H8887" s="114" t="s">
        <v>6739</v>
      </c>
      <c r="I8887" s="113">
        <f>'25'!I53</f>
        <v>0</v>
      </c>
    </row>
    <row r="8888" spans="2:9" ht="12.75">
      <c r="B8888" s="114" t="str">
        <f>INDEX(SUM!D:D,MATCH(SUM!$F$3,SUM!B:B,0),0)</f>
        <v>P085</v>
      </c>
      <c r="E8888" s="116">
        <v>2020</v>
      </c>
      <c r="F8888" s="112" t="s">
        <v>15051</v>
      </c>
      <c r="G8888" s="117" t="s">
        <v>16311</v>
      </c>
      <c r="H8888" s="114" t="s">
        <v>6739</v>
      </c>
      <c r="I8888" s="113">
        <f>'25'!I54</f>
        <v>0</v>
      </c>
    </row>
    <row r="8889" spans="2:9" ht="12.75">
      <c r="B8889" s="114" t="str">
        <f>INDEX(SUM!D:D,MATCH(SUM!$F$3,SUM!B:B,0),0)</f>
        <v>P085</v>
      </c>
      <c r="E8889" s="116">
        <v>2020</v>
      </c>
      <c r="F8889" s="112" t="s">
        <v>15052</v>
      </c>
      <c r="G8889" s="117" t="s">
        <v>16312</v>
      </c>
      <c r="H8889" s="114" t="s">
        <v>6739</v>
      </c>
      <c r="I8889" s="113">
        <f>'25'!I55</f>
        <v>0</v>
      </c>
    </row>
    <row r="8890" spans="2:9" ht="12.75">
      <c r="B8890" s="114" t="str">
        <f>INDEX(SUM!D:D,MATCH(SUM!$F$3,SUM!B:B,0),0)</f>
        <v>P085</v>
      </c>
      <c r="E8890" s="116">
        <v>2020</v>
      </c>
      <c r="F8890" s="112" t="s">
        <v>15053</v>
      </c>
      <c r="G8890" s="117" t="s">
        <v>16313</v>
      </c>
      <c r="H8890" s="114" t="s">
        <v>6739</v>
      </c>
      <c r="I8890" s="113">
        <f>'25'!I56</f>
        <v>0</v>
      </c>
    </row>
    <row r="8891" spans="2:9" ht="12.75">
      <c r="B8891" s="114" t="str">
        <f>INDEX(SUM!D:D,MATCH(SUM!$F$3,SUM!B:B,0),0)</f>
        <v>P085</v>
      </c>
      <c r="E8891" s="116">
        <v>2020</v>
      </c>
      <c r="F8891" s="112" t="s">
        <v>15054</v>
      </c>
      <c r="G8891" s="117" t="s">
        <v>16314</v>
      </c>
      <c r="H8891" s="114" t="s">
        <v>6739</v>
      </c>
      <c r="I8891" s="113">
        <f>'25'!I57</f>
        <v>0</v>
      </c>
    </row>
    <row r="8892" spans="2:9" ht="12.75">
      <c r="B8892" s="114" t="str">
        <f>INDEX(SUM!D:D,MATCH(SUM!$F$3,SUM!B:B,0),0)</f>
        <v>P085</v>
      </c>
      <c r="E8892" s="116">
        <v>2020</v>
      </c>
      <c r="F8892" s="112" t="s">
        <v>15055</v>
      </c>
      <c r="G8892" s="117" t="s">
        <v>16315</v>
      </c>
      <c r="H8892" s="114" t="s">
        <v>6739</v>
      </c>
      <c r="I8892" s="113">
        <f>'25'!I58</f>
        <v>0</v>
      </c>
    </row>
    <row r="8893" spans="2:9" ht="12.75">
      <c r="B8893" s="114" t="str">
        <f>INDEX(SUM!D:D,MATCH(SUM!$F$3,SUM!B:B,0),0)</f>
        <v>P085</v>
      </c>
      <c r="E8893" s="116">
        <v>2020</v>
      </c>
      <c r="F8893" s="112" t="s">
        <v>15056</v>
      </c>
      <c r="G8893" s="117" t="s">
        <v>16316</v>
      </c>
      <c r="H8893" s="114" t="s">
        <v>6739</v>
      </c>
      <c r="I8893" s="113">
        <f>'25'!I59</f>
        <v>0</v>
      </c>
    </row>
    <row r="8894" spans="2:9" ht="12.75">
      <c r="B8894" s="114" t="str">
        <f>INDEX(SUM!D:D,MATCH(SUM!$F$3,SUM!B:B,0),0)</f>
        <v>P085</v>
      </c>
      <c r="E8894" s="116">
        <v>2020</v>
      </c>
      <c r="F8894" s="112" t="s">
        <v>15057</v>
      </c>
      <c r="G8894" s="117" t="s">
        <v>16317</v>
      </c>
      <c r="H8894" s="114" t="s">
        <v>6739</v>
      </c>
      <c r="I8894" s="113">
        <f>'25'!I60</f>
        <v>0</v>
      </c>
    </row>
    <row r="8895" spans="2:9" ht="12.75">
      <c r="B8895" s="114" t="str">
        <f>INDEX(SUM!D:D,MATCH(SUM!$F$3,SUM!B:B,0),0)</f>
        <v>P085</v>
      </c>
      <c r="E8895" s="116">
        <v>2020</v>
      </c>
      <c r="F8895" s="112" t="s">
        <v>15058</v>
      </c>
      <c r="G8895" s="117" t="s">
        <v>16318</v>
      </c>
      <c r="H8895" s="114" t="s">
        <v>6739</v>
      </c>
      <c r="I8895" s="113">
        <f>'25'!I61</f>
        <v>0</v>
      </c>
    </row>
    <row r="8896" spans="2:9" ht="12.75">
      <c r="B8896" s="114" t="str">
        <f>INDEX(SUM!D:D,MATCH(SUM!$F$3,SUM!B:B,0),0)</f>
        <v>P085</v>
      </c>
      <c r="E8896" s="116">
        <v>2020</v>
      </c>
      <c r="F8896" s="112" t="s">
        <v>15059</v>
      </c>
      <c r="G8896" s="117" t="s">
        <v>16319</v>
      </c>
      <c r="H8896" s="114" t="s">
        <v>6739</v>
      </c>
      <c r="I8896" s="113">
        <f>'25'!I62</f>
        <v>0</v>
      </c>
    </row>
    <row r="8897" spans="2:9" ht="12.75">
      <c r="B8897" s="114" t="str">
        <f>INDEX(SUM!D:D,MATCH(SUM!$F$3,SUM!B:B,0),0)</f>
        <v>P085</v>
      </c>
      <c r="E8897" s="116">
        <v>2020</v>
      </c>
      <c r="F8897" s="112" t="s">
        <v>15060</v>
      </c>
      <c r="G8897" s="117" t="s">
        <v>16320</v>
      </c>
      <c r="H8897" s="114" t="s">
        <v>6739</v>
      </c>
      <c r="I8897" s="113">
        <f>'25'!I63</f>
        <v>0</v>
      </c>
    </row>
    <row r="8898" spans="2:9" ht="12.75">
      <c r="B8898" s="114" t="str">
        <f>INDEX(SUM!D:D,MATCH(SUM!$F$3,SUM!B:B,0),0)</f>
        <v>P085</v>
      </c>
      <c r="E8898" s="116">
        <v>2020</v>
      </c>
      <c r="F8898" s="112" t="s">
        <v>15061</v>
      </c>
      <c r="G8898" s="117" t="s">
        <v>16321</v>
      </c>
      <c r="H8898" s="114" t="s">
        <v>6739</v>
      </c>
      <c r="I8898" s="113">
        <f>'25'!I64</f>
        <v>0</v>
      </c>
    </row>
    <row r="8899" spans="2:9" ht="12.75">
      <c r="B8899" s="114" t="str">
        <f>INDEX(SUM!D:D,MATCH(SUM!$F$3,SUM!B:B,0),0)</f>
        <v>P085</v>
      </c>
      <c r="E8899" s="116">
        <v>2020</v>
      </c>
      <c r="F8899" s="112" t="s">
        <v>15062</v>
      </c>
      <c r="G8899" s="117" t="s">
        <v>16322</v>
      </c>
      <c r="H8899" s="114" t="s">
        <v>6739</v>
      </c>
      <c r="I8899" s="113">
        <f>'25'!I65</f>
        <v>0</v>
      </c>
    </row>
    <row r="8900" spans="2:9" ht="12.75">
      <c r="B8900" s="114" t="str">
        <f>INDEX(SUM!D:D,MATCH(SUM!$F$3,SUM!B:B,0),0)</f>
        <v>P085</v>
      </c>
      <c r="E8900" s="116">
        <v>2020</v>
      </c>
      <c r="F8900" s="112" t="s">
        <v>15063</v>
      </c>
      <c r="G8900" s="117" t="s">
        <v>16323</v>
      </c>
      <c r="H8900" s="114" t="s">
        <v>6739</v>
      </c>
      <c r="I8900" s="113">
        <f>'25'!I66</f>
        <v>0</v>
      </c>
    </row>
    <row r="8901" spans="2:9" ht="12.75">
      <c r="B8901" s="114" t="str">
        <f>INDEX(SUM!D:D,MATCH(SUM!$F$3,SUM!B:B,0),0)</f>
        <v>P085</v>
      </c>
      <c r="E8901" s="116">
        <v>2020</v>
      </c>
      <c r="F8901" s="112" t="s">
        <v>15064</v>
      </c>
      <c r="G8901" s="117" t="s">
        <v>16324</v>
      </c>
      <c r="H8901" s="114" t="s">
        <v>6739</v>
      </c>
      <c r="I8901" s="113">
        <f>'25'!I67</f>
        <v>0</v>
      </c>
    </row>
    <row r="8902" spans="2:9" ht="12.75">
      <c r="B8902" s="114" t="str">
        <f>INDEX(SUM!D:D,MATCH(SUM!$F$3,SUM!B:B,0),0)</f>
        <v>P085</v>
      </c>
      <c r="E8902" s="116">
        <v>2020</v>
      </c>
      <c r="F8902" s="112" t="s">
        <v>15065</v>
      </c>
      <c r="G8902" s="117" t="s">
        <v>16325</v>
      </c>
      <c r="H8902" s="114" t="s">
        <v>6739</v>
      </c>
      <c r="I8902" s="113">
        <f>'25'!I68</f>
        <v>0</v>
      </c>
    </row>
    <row r="8903" spans="2:9" ht="12.75">
      <c r="B8903" s="114" t="str">
        <f>INDEX(SUM!D:D,MATCH(SUM!$F$3,SUM!B:B,0),0)</f>
        <v>P085</v>
      </c>
      <c r="E8903" s="116">
        <v>2020</v>
      </c>
      <c r="F8903" s="112" t="s">
        <v>15066</v>
      </c>
      <c r="G8903" s="117" t="s">
        <v>16326</v>
      </c>
      <c r="H8903" s="114" t="s">
        <v>6739</v>
      </c>
      <c r="I8903" s="113">
        <f>'25'!I69</f>
        <v>0</v>
      </c>
    </row>
    <row r="8904" spans="2:9" ht="12.75">
      <c r="B8904" s="114" t="str">
        <f>INDEX(SUM!D:D,MATCH(SUM!$F$3,SUM!B:B,0),0)</f>
        <v>P085</v>
      </c>
      <c r="E8904" s="116">
        <v>2020</v>
      </c>
      <c r="F8904" s="112" t="s">
        <v>15067</v>
      </c>
      <c r="G8904" s="117" t="s">
        <v>16327</v>
      </c>
      <c r="H8904" s="114" t="s">
        <v>6739</v>
      </c>
      <c r="I8904" s="113">
        <f>'25'!I70</f>
        <v>0</v>
      </c>
    </row>
    <row r="8905" spans="2:9" ht="12.75">
      <c r="B8905" s="114" t="str">
        <f>INDEX(SUM!D:D,MATCH(SUM!$F$3,SUM!B:B,0),0)</f>
        <v>P085</v>
      </c>
      <c r="E8905" s="116">
        <v>2020</v>
      </c>
      <c r="F8905" s="112" t="s">
        <v>15068</v>
      </c>
      <c r="G8905" s="117" t="s">
        <v>16328</v>
      </c>
      <c r="H8905" s="114" t="s">
        <v>6739</v>
      </c>
      <c r="I8905" s="113">
        <f>'25'!I71</f>
        <v>0</v>
      </c>
    </row>
    <row r="8906" spans="2:9" ht="12.75">
      <c r="B8906" s="114" t="str">
        <f>INDEX(SUM!D:D,MATCH(SUM!$F$3,SUM!B:B,0),0)</f>
        <v>P085</v>
      </c>
      <c r="E8906" s="116">
        <v>2020</v>
      </c>
      <c r="F8906" s="112" t="s">
        <v>15069</v>
      </c>
      <c r="G8906" s="117" t="s">
        <v>16329</v>
      </c>
      <c r="H8906" s="114" t="s">
        <v>6739</v>
      </c>
      <c r="I8906" s="113">
        <f>'25'!I72</f>
        <v>0</v>
      </c>
    </row>
    <row r="8907" spans="2:9" ht="12.75">
      <c r="B8907" s="114" t="str">
        <f>INDEX(SUM!D:D,MATCH(SUM!$F$3,SUM!B:B,0),0)</f>
        <v>P085</v>
      </c>
      <c r="E8907" s="116">
        <v>2020</v>
      </c>
      <c r="F8907" s="112" t="s">
        <v>15070</v>
      </c>
      <c r="G8907" s="117" t="s">
        <v>16330</v>
      </c>
      <c r="H8907" s="114" t="s">
        <v>6739</v>
      </c>
      <c r="I8907" s="113">
        <f>'25'!I73</f>
        <v>0</v>
      </c>
    </row>
    <row r="8908" spans="2:9" ht="12.75">
      <c r="B8908" s="114" t="str">
        <f>INDEX(SUM!D:D,MATCH(SUM!$F$3,SUM!B:B,0),0)</f>
        <v>P085</v>
      </c>
      <c r="E8908" s="116">
        <v>2020</v>
      </c>
      <c r="F8908" s="112" t="s">
        <v>15071</v>
      </c>
      <c r="G8908" s="117" t="s">
        <v>16331</v>
      </c>
      <c r="H8908" s="114" t="s">
        <v>6739</v>
      </c>
      <c r="I8908" s="113">
        <f>'25'!I74</f>
        <v>0</v>
      </c>
    </row>
    <row r="8909" spans="2:9" ht="12.75">
      <c r="B8909" s="114" t="str">
        <f>INDEX(SUM!D:D,MATCH(SUM!$F$3,SUM!B:B,0),0)</f>
        <v>P085</v>
      </c>
      <c r="E8909" s="116">
        <v>2020</v>
      </c>
      <c r="F8909" s="112" t="s">
        <v>15072</v>
      </c>
      <c r="G8909" s="117" t="s">
        <v>16332</v>
      </c>
      <c r="H8909" s="114" t="s">
        <v>6739</v>
      </c>
      <c r="I8909" s="113">
        <f>'25'!I75</f>
        <v>0</v>
      </c>
    </row>
    <row r="8910" spans="2:9" ht="12.75">
      <c r="B8910" s="114" t="str">
        <f>INDEX(SUM!D:D,MATCH(SUM!$F$3,SUM!B:B,0),0)</f>
        <v>P085</v>
      </c>
      <c r="E8910" s="116">
        <v>2020</v>
      </c>
      <c r="F8910" s="112" t="s">
        <v>15073</v>
      </c>
      <c r="G8910" s="117" t="s">
        <v>16333</v>
      </c>
      <c r="H8910" s="114" t="s">
        <v>6739</v>
      </c>
      <c r="I8910" s="113">
        <f>'25'!I76</f>
        <v>0</v>
      </c>
    </row>
    <row r="8911" spans="2:9" ht="12.75">
      <c r="B8911" s="114" t="str">
        <f>INDEX(SUM!D:D,MATCH(SUM!$F$3,SUM!B:B,0),0)</f>
        <v>P085</v>
      </c>
      <c r="E8911" s="116">
        <v>2020</v>
      </c>
      <c r="F8911" s="112" t="s">
        <v>15074</v>
      </c>
      <c r="G8911" s="117" t="s">
        <v>16334</v>
      </c>
      <c r="H8911" s="114" t="s">
        <v>6739</v>
      </c>
      <c r="I8911" s="113">
        <f>'25'!I77</f>
        <v>0</v>
      </c>
    </row>
    <row r="8912" spans="2:9" ht="12.75">
      <c r="B8912" s="114" t="str">
        <f>INDEX(SUM!D:D,MATCH(SUM!$F$3,SUM!B:B,0),0)</f>
        <v>P085</v>
      </c>
      <c r="E8912" s="116">
        <v>2020</v>
      </c>
      <c r="F8912" s="112" t="s">
        <v>15075</v>
      </c>
      <c r="G8912" s="117" t="s">
        <v>16335</v>
      </c>
      <c r="H8912" s="114" t="s">
        <v>6739</v>
      </c>
      <c r="I8912" s="113">
        <f>'25'!I78</f>
        <v>0</v>
      </c>
    </row>
    <row r="8913" spans="2:9" ht="12.75">
      <c r="B8913" s="114" t="str">
        <f>INDEX(SUM!D:D,MATCH(SUM!$F$3,SUM!B:B,0),0)</f>
        <v>P085</v>
      </c>
      <c r="E8913" s="116">
        <v>2020</v>
      </c>
      <c r="F8913" s="112" t="s">
        <v>15076</v>
      </c>
      <c r="G8913" s="117" t="s">
        <v>16336</v>
      </c>
      <c r="H8913" s="114" t="s">
        <v>6739</v>
      </c>
      <c r="I8913" s="113">
        <f>'25'!I79</f>
        <v>0</v>
      </c>
    </row>
    <row r="8914" spans="2:9" ht="12.75">
      <c r="B8914" s="114" t="str">
        <f>INDEX(SUM!D:D,MATCH(SUM!$F$3,SUM!B:B,0),0)</f>
        <v>P085</v>
      </c>
      <c r="E8914" s="116">
        <v>2020</v>
      </c>
      <c r="F8914" s="112" t="s">
        <v>15077</v>
      </c>
      <c r="G8914" s="117" t="s">
        <v>16337</v>
      </c>
      <c r="H8914" s="114" t="s">
        <v>6739</v>
      </c>
      <c r="I8914" s="113">
        <f>'25'!I80</f>
        <v>0</v>
      </c>
    </row>
    <row r="8915" spans="2:9" ht="12.75">
      <c r="B8915" s="114" t="str">
        <f>INDEX(SUM!D:D,MATCH(SUM!$F$3,SUM!B:B,0),0)</f>
        <v>P085</v>
      </c>
      <c r="E8915" s="116">
        <v>2020</v>
      </c>
      <c r="F8915" s="112" t="s">
        <v>15078</v>
      </c>
      <c r="G8915" s="117" t="s">
        <v>16338</v>
      </c>
      <c r="H8915" s="114" t="s">
        <v>6739</v>
      </c>
      <c r="I8915" s="113">
        <f>'25'!I81</f>
        <v>0</v>
      </c>
    </row>
    <row r="8916" spans="2:9" ht="12.75">
      <c r="B8916" s="114" t="str">
        <f>INDEX(SUM!D:D,MATCH(SUM!$F$3,SUM!B:B,0),0)</f>
        <v>P085</v>
      </c>
      <c r="E8916" s="116">
        <v>2020</v>
      </c>
      <c r="F8916" s="112" t="s">
        <v>15079</v>
      </c>
      <c r="G8916" s="117" t="s">
        <v>16339</v>
      </c>
      <c r="H8916" s="114" t="s">
        <v>6739</v>
      </c>
      <c r="I8916" s="113">
        <f>'25'!I82</f>
        <v>0</v>
      </c>
    </row>
    <row r="8917" spans="2:9" ht="12.75">
      <c r="B8917" s="114" t="str">
        <f>INDEX(SUM!D:D,MATCH(SUM!$F$3,SUM!B:B,0),0)</f>
        <v>P085</v>
      </c>
      <c r="E8917" s="116">
        <v>2020</v>
      </c>
      <c r="F8917" s="112" t="s">
        <v>15080</v>
      </c>
      <c r="G8917" s="117" t="s">
        <v>16340</v>
      </c>
      <c r="H8917" s="114" t="s">
        <v>6739</v>
      </c>
      <c r="I8917" s="113">
        <f>'25'!I83</f>
        <v>0</v>
      </c>
    </row>
    <row r="8918" spans="2:9" ht="12.75">
      <c r="B8918" s="114" t="str">
        <f>INDEX(SUM!D:D,MATCH(SUM!$F$3,SUM!B:B,0),0)</f>
        <v>P085</v>
      </c>
      <c r="E8918" s="116">
        <v>2020</v>
      </c>
      <c r="F8918" s="112" t="s">
        <v>15081</v>
      </c>
      <c r="G8918" s="117" t="s">
        <v>16341</v>
      </c>
      <c r="H8918" s="114" t="s">
        <v>6739</v>
      </c>
      <c r="I8918" s="113">
        <f>'25'!I84</f>
        <v>0</v>
      </c>
    </row>
    <row r="8919" spans="2:9" ht="12.75">
      <c r="B8919" s="114" t="str">
        <f>INDEX(SUM!D:D,MATCH(SUM!$F$3,SUM!B:B,0),0)</f>
        <v>P085</v>
      </c>
      <c r="E8919" s="116">
        <v>2020</v>
      </c>
      <c r="F8919" s="112" t="s">
        <v>15082</v>
      </c>
      <c r="G8919" s="117" t="s">
        <v>16342</v>
      </c>
      <c r="H8919" s="114" t="s">
        <v>6739</v>
      </c>
      <c r="I8919" s="113">
        <f>'25'!I85</f>
        <v>0</v>
      </c>
    </row>
    <row r="8920" spans="2:9" ht="12.75">
      <c r="B8920" s="114" t="str">
        <f>INDEX(SUM!D:D,MATCH(SUM!$F$3,SUM!B:B,0),0)</f>
        <v>P085</v>
      </c>
      <c r="E8920" s="116">
        <v>2020</v>
      </c>
      <c r="F8920" s="112" t="s">
        <v>15083</v>
      </c>
      <c r="G8920" s="117" t="s">
        <v>16343</v>
      </c>
      <c r="H8920" s="114" t="s">
        <v>6739</v>
      </c>
      <c r="I8920" s="113">
        <f>'25'!I86</f>
        <v>0</v>
      </c>
    </row>
    <row r="8921" spans="2:9" ht="12.75">
      <c r="B8921" s="114" t="str">
        <f>INDEX(SUM!D:D,MATCH(SUM!$F$3,SUM!B:B,0),0)</f>
        <v>P085</v>
      </c>
      <c r="E8921" s="116">
        <v>2020</v>
      </c>
      <c r="F8921" s="112" t="s">
        <v>15084</v>
      </c>
      <c r="G8921" s="117" t="s">
        <v>16344</v>
      </c>
      <c r="H8921" s="114" t="s">
        <v>6739</v>
      </c>
      <c r="I8921" s="113">
        <f>'25'!I87</f>
        <v>0</v>
      </c>
    </row>
    <row r="8922" spans="2:9" ht="12.75">
      <c r="B8922" s="114" t="str">
        <f>INDEX(SUM!D:D,MATCH(SUM!$F$3,SUM!B:B,0),0)</f>
        <v>P085</v>
      </c>
      <c r="E8922" s="116">
        <v>2020</v>
      </c>
      <c r="F8922" s="112" t="s">
        <v>15085</v>
      </c>
      <c r="G8922" s="117" t="s">
        <v>16345</v>
      </c>
      <c r="H8922" s="114" t="s">
        <v>6739</v>
      </c>
      <c r="I8922" s="113">
        <f>'25'!I88</f>
        <v>0</v>
      </c>
    </row>
    <row r="8923" spans="2:9" ht="12.75">
      <c r="B8923" s="114" t="str">
        <f>INDEX(SUM!D:D,MATCH(SUM!$F$3,SUM!B:B,0),0)</f>
        <v>P085</v>
      </c>
      <c r="E8923" s="116">
        <v>2020</v>
      </c>
      <c r="F8923" s="112" t="s">
        <v>15086</v>
      </c>
      <c r="G8923" s="117" t="s">
        <v>16346</v>
      </c>
      <c r="H8923" s="114" t="s">
        <v>6739</v>
      </c>
      <c r="I8923" s="113">
        <f>'25'!I89</f>
        <v>0</v>
      </c>
    </row>
    <row r="8924" spans="2:9" ht="12.75">
      <c r="B8924" s="114" t="str">
        <f>INDEX(SUM!D:D,MATCH(SUM!$F$3,SUM!B:B,0),0)</f>
        <v>P085</v>
      </c>
      <c r="E8924" s="116">
        <v>2020</v>
      </c>
      <c r="F8924" s="112" t="s">
        <v>15087</v>
      </c>
      <c r="G8924" s="117" t="s">
        <v>16347</v>
      </c>
      <c r="H8924" s="114" t="s">
        <v>6739</v>
      </c>
      <c r="I8924" s="113">
        <f>'25'!I90</f>
        <v>0</v>
      </c>
    </row>
    <row r="8925" spans="2:9" ht="12.75">
      <c r="B8925" s="114" t="str">
        <f>INDEX(SUM!D:D,MATCH(SUM!$F$3,SUM!B:B,0),0)</f>
        <v>P085</v>
      </c>
      <c r="E8925" s="116">
        <v>2020</v>
      </c>
      <c r="F8925" s="112" t="s">
        <v>15088</v>
      </c>
      <c r="G8925" s="117" t="s">
        <v>16348</v>
      </c>
      <c r="H8925" s="114" t="s">
        <v>6739</v>
      </c>
      <c r="I8925" s="113">
        <f>'25'!I91</f>
        <v>0</v>
      </c>
    </row>
    <row r="8926" spans="2:9" ht="12.75">
      <c r="B8926" s="114" t="str">
        <f>INDEX(SUM!D:D,MATCH(SUM!$F$3,SUM!B:B,0),0)</f>
        <v>P085</v>
      </c>
      <c r="E8926" s="116">
        <v>2020</v>
      </c>
      <c r="F8926" s="112" t="s">
        <v>15089</v>
      </c>
      <c r="G8926" s="117" t="s">
        <v>16349</v>
      </c>
      <c r="H8926" s="114" t="s">
        <v>6739</v>
      </c>
      <c r="I8926" s="113">
        <f>'25'!I92</f>
        <v>0</v>
      </c>
    </row>
    <row r="8927" spans="2:9" ht="12.75">
      <c r="B8927" s="114" t="str">
        <f>INDEX(SUM!D:D,MATCH(SUM!$F$3,SUM!B:B,0),0)</f>
        <v>P085</v>
      </c>
      <c r="E8927" s="116">
        <v>2020</v>
      </c>
      <c r="F8927" s="112" t="s">
        <v>15090</v>
      </c>
      <c r="G8927" s="117" t="s">
        <v>16350</v>
      </c>
      <c r="H8927" s="114" t="s">
        <v>6739</v>
      </c>
      <c r="I8927" s="113">
        <f>'25'!I93</f>
        <v>0</v>
      </c>
    </row>
    <row r="8928" spans="2:9" ht="12.75">
      <c r="B8928" s="114" t="str">
        <f>INDEX(SUM!D:D,MATCH(SUM!$F$3,SUM!B:B,0),0)</f>
        <v>P085</v>
      </c>
      <c r="E8928" s="116">
        <v>2020</v>
      </c>
      <c r="F8928" s="112" t="s">
        <v>15091</v>
      </c>
      <c r="G8928" s="117" t="s">
        <v>16351</v>
      </c>
      <c r="H8928" s="114" t="s">
        <v>6739</v>
      </c>
      <c r="I8928" s="113">
        <f>'25'!I94</f>
        <v>0</v>
      </c>
    </row>
    <row r="8929" spans="2:9" ht="12.75">
      <c r="B8929" s="114" t="str">
        <f>INDEX(SUM!D:D,MATCH(SUM!$F$3,SUM!B:B,0),0)</f>
        <v>P085</v>
      </c>
      <c r="E8929" s="116">
        <v>2020</v>
      </c>
      <c r="F8929" s="112" t="s">
        <v>15092</v>
      </c>
      <c r="G8929" s="117" t="s">
        <v>16352</v>
      </c>
      <c r="H8929" s="114" t="s">
        <v>6739</v>
      </c>
      <c r="I8929" s="113">
        <f>'25'!I95</f>
        <v>0</v>
      </c>
    </row>
    <row r="8930" spans="2:9" ht="12.75">
      <c r="B8930" s="114" t="str">
        <f>INDEX(SUM!D:D,MATCH(SUM!$F$3,SUM!B:B,0),0)</f>
        <v>P085</v>
      </c>
      <c r="E8930" s="116">
        <v>2020</v>
      </c>
      <c r="F8930" s="112" t="s">
        <v>15093</v>
      </c>
      <c r="G8930" s="117" t="s">
        <v>16353</v>
      </c>
      <c r="H8930" s="114" t="s">
        <v>6739</v>
      </c>
      <c r="I8930" s="113">
        <f>'25'!I96</f>
        <v>0</v>
      </c>
    </row>
    <row r="8931" spans="2:9" ht="12.75">
      <c r="B8931" s="114" t="str">
        <f>INDEX(SUM!D:D,MATCH(SUM!$F$3,SUM!B:B,0),0)</f>
        <v>P085</v>
      </c>
      <c r="E8931" s="116">
        <v>2020</v>
      </c>
      <c r="F8931" s="112" t="s">
        <v>15094</v>
      </c>
      <c r="G8931" s="117" t="s">
        <v>16354</v>
      </c>
      <c r="H8931" s="114" t="s">
        <v>6739</v>
      </c>
      <c r="I8931" s="113">
        <f>'25'!I97</f>
        <v>0</v>
      </c>
    </row>
    <row r="8932" spans="2:9" ht="12.75">
      <c r="B8932" s="114" t="str">
        <f>INDEX(SUM!D:D,MATCH(SUM!$F$3,SUM!B:B,0),0)</f>
        <v>P085</v>
      </c>
      <c r="E8932" s="116">
        <v>2020</v>
      </c>
      <c r="F8932" s="112" t="s">
        <v>15095</v>
      </c>
      <c r="G8932" s="117" t="s">
        <v>16355</v>
      </c>
      <c r="H8932" s="114" t="s">
        <v>6739</v>
      </c>
      <c r="I8932" s="113">
        <f>'25'!I98</f>
        <v>0</v>
      </c>
    </row>
    <row r="8933" spans="2:9" ht="12.75">
      <c r="B8933" s="114" t="str">
        <f>INDEX(SUM!D:D,MATCH(SUM!$F$3,SUM!B:B,0),0)</f>
        <v>P085</v>
      </c>
      <c r="E8933" s="116">
        <v>2020</v>
      </c>
      <c r="F8933" s="112" t="s">
        <v>15096</v>
      </c>
      <c r="G8933" s="117" t="s">
        <v>16356</v>
      </c>
      <c r="H8933" s="114" t="s">
        <v>6739</v>
      </c>
      <c r="I8933" s="113">
        <f>'25'!I99</f>
        <v>0</v>
      </c>
    </row>
    <row r="8934" spans="2:9" ht="12.75">
      <c r="B8934" s="114" t="str">
        <f>INDEX(SUM!D:D,MATCH(SUM!$F$3,SUM!B:B,0),0)</f>
        <v>P085</v>
      </c>
      <c r="E8934" s="116">
        <v>2020</v>
      </c>
      <c r="F8934" s="112" t="s">
        <v>15097</v>
      </c>
      <c r="G8934" s="117" t="s">
        <v>16357</v>
      </c>
      <c r="H8934" s="114" t="s">
        <v>6739</v>
      </c>
      <c r="I8934" s="113">
        <f>'25'!I100</f>
        <v>0</v>
      </c>
    </row>
    <row r="8935" spans="2:9" ht="12.75">
      <c r="B8935" s="114" t="str">
        <f>INDEX(SUM!D:D,MATCH(SUM!$F$3,SUM!B:B,0),0)</f>
        <v>P085</v>
      </c>
      <c r="E8935" s="116">
        <v>2020</v>
      </c>
      <c r="F8935" s="112" t="s">
        <v>15098</v>
      </c>
      <c r="G8935" s="117" t="s">
        <v>16358</v>
      </c>
      <c r="H8935" s="114" t="s">
        <v>6740</v>
      </c>
      <c r="I8935" s="113">
        <f>'25'!J11</f>
        <v>2</v>
      </c>
    </row>
    <row r="8936" spans="2:9" ht="12.75">
      <c r="B8936" s="114" t="str">
        <f>INDEX(SUM!D:D,MATCH(SUM!$F$3,SUM!B:B,0),0)</f>
        <v>P085</v>
      </c>
      <c r="E8936" s="116">
        <v>2020</v>
      </c>
      <c r="F8936" s="112" t="s">
        <v>15099</v>
      </c>
      <c r="G8936" s="117" t="s">
        <v>16359</v>
      </c>
      <c r="H8936" s="114" t="s">
        <v>6740</v>
      </c>
      <c r="I8936" s="113">
        <f>'25'!J12</f>
        <v>0</v>
      </c>
    </row>
    <row r="8937" spans="2:9" ht="12.75">
      <c r="B8937" s="114" t="str">
        <f>INDEX(SUM!D:D,MATCH(SUM!$F$3,SUM!B:B,0),0)</f>
        <v>P085</v>
      </c>
      <c r="E8937" s="116">
        <v>2020</v>
      </c>
      <c r="F8937" s="112" t="s">
        <v>15100</v>
      </c>
      <c r="G8937" s="117" t="s">
        <v>16360</v>
      </c>
      <c r="H8937" s="114" t="s">
        <v>6740</v>
      </c>
      <c r="I8937" s="113">
        <f>'25'!J13</f>
        <v>0</v>
      </c>
    </row>
    <row r="8938" spans="2:9" ht="12.75">
      <c r="B8938" s="114" t="str">
        <f>INDEX(SUM!D:D,MATCH(SUM!$F$3,SUM!B:B,0),0)</f>
        <v>P085</v>
      </c>
      <c r="E8938" s="116">
        <v>2020</v>
      </c>
      <c r="F8938" s="112" t="s">
        <v>15101</v>
      </c>
      <c r="G8938" s="117" t="s">
        <v>16361</v>
      </c>
      <c r="H8938" s="114" t="s">
        <v>6740</v>
      </c>
      <c r="I8938" s="113">
        <f>'25'!J14</f>
        <v>1</v>
      </c>
    </row>
    <row r="8939" spans="2:9" ht="12.75">
      <c r="B8939" s="114" t="str">
        <f>INDEX(SUM!D:D,MATCH(SUM!$F$3,SUM!B:B,0),0)</f>
        <v>P085</v>
      </c>
      <c r="E8939" s="116">
        <v>2020</v>
      </c>
      <c r="F8939" s="112" t="s">
        <v>15102</v>
      </c>
      <c r="G8939" s="117" t="s">
        <v>16362</v>
      </c>
      <c r="H8939" s="114" t="s">
        <v>6740</v>
      </c>
      <c r="I8939" s="113">
        <f>'25'!J15</f>
        <v>0</v>
      </c>
    </row>
    <row r="8940" spans="2:9" ht="12.75">
      <c r="B8940" s="114" t="str">
        <f>INDEX(SUM!D:D,MATCH(SUM!$F$3,SUM!B:B,0),0)</f>
        <v>P085</v>
      </c>
      <c r="E8940" s="116">
        <v>2020</v>
      </c>
      <c r="F8940" s="112" t="s">
        <v>15103</v>
      </c>
      <c r="G8940" s="117" t="s">
        <v>16363</v>
      </c>
      <c r="H8940" s="114" t="s">
        <v>6740</v>
      </c>
      <c r="I8940" s="113">
        <f>'25'!J16</f>
        <v>0</v>
      </c>
    </row>
    <row r="8941" spans="2:9" ht="12.75">
      <c r="B8941" s="114" t="str">
        <f>INDEX(SUM!D:D,MATCH(SUM!$F$3,SUM!B:B,0),0)</f>
        <v>P085</v>
      </c>
      <c r="E8941" s="116">
        <v>2020</v>
      </c>
      <c r="F8941" s="112" t="s">
        <v>15104</v>
      </c>
      <c r="G8941" s="117" t="s">
        <v>16364</v>
      </c>
      <c r="H8941" s="114" t="s">
        <v>6740</v>
      </c>
      <c r="I8941" s="113">
        <f>'25'!J17</f>
        <v>0</v>
      </c>
    </row>
    <row r="8942" spans="2:9" ht="12.75">
      <c r="B8942" s="114" t="str">
        <f>INDEX(SUM!D:D,MATCH(SUM!$F$3,SUM!B:B,0),0)</f>
        <v>P085</v>
      </c>
      <c r="E8942" s="116">
        <v>2020</v>
      </c>
      <c r="F8942" s="112" t="s">
        <v>15105</v>
      </c>
      <c r="G8942" s="117" t="s">
        <v>16365</v>
      </c>
      <c r="H8942" s="114" t="s">
        <v>6740</v>
      </c>
      <c r="I8942" s="113">
        <f>'25'!J18</f>
        <v>0</v>
      </c>
    </row>
    <row r="8943" spans="2:9" ht="12.75">
      <c r="B8943" s="114" t="str">
        <f>INDEX(SUM!D:D,MATCH(SUM!$F$3,SUM!B:B,0),0)</f>
        <v>P085</v>
      </c>
      <c r="E8943" s="116">
        <v>2020</v>
      </c>
      <c r="F8943" s="112" t="s">
        <v>15106</v>
      </c>
      <c r="G8943" s="117" t="s">
        <v>16366</v>
      </c>
      <c r="H8943" s="114" t="s">
        <v>6740</v>
      </c>
      <c r="I8943" s="113">
        <f>'25'!J19</f>
        <v>0</v>
      </c>
    </row>
    <row r="8944" spans="2:9" ht="12.75">
      <c r="B8944" s="114" t="str">
        <f>INDEX(SUM!D:D,MATCH(SUM!$F$3,SUM!B:B,0),0)</f>
        <v>P085</v>
      </c>
      <c r="E8944" s="116">
        <v>2020</v>
      </c>
      <c r="F8944" s="112" t="s">
        <v>15107</v>
      </c>
      <c r="G8944" s="117" t="s">
        <v>16367</v>
      </c>
      <c r="H8944" s="114" t="s">
        <v>6740</v>
      </c>
      <c r="I8944" s="113">
        <f>'25'!J20</f>
        <v>0</v>
      </c>
    </row>
    <row r="8945" spans="2:9" ht="12.75">
      <c r="B8945" s="114" t="str">
        <f>INDEX(SUM!D:D,MATCH(SUM!$F$3,SUM!B:B,0),0)</f>
        <v>P085</v>
      </c>
      <c r="E8945" s="116">
        <v>2020</v>
      </c>
      <c r="F8945" s="112" t="s">
        <v>15108</v>
      </c>
      <c r="G8945" s="117" t="s">
        <v>16368</v>
      </c>
      <c r="H8945" s="114" t="s">
        <v>6740</v>
      </c>
      <c r="I8945" s="113">
        <f>'25'!J21</f>
        <v>0</v>
      </c>
    </row>
    <row r="8946" spans="2:9" ht="12.75">
      <c r="B8946" s="114" t="str">
        <f>INDEX(SUM!D:D,MATCH(SUM!$F$3,SUM!B:B,0),0)</f>
        <v>P085</v>
      </c>
      <c r="E8946" s="116">
        <v>2020</v>
      </c>
      <c r="F8946" s="112" t="s">
        <v>15109</v>
      </c>
      <c r="G8946" s="117" t="s">
        <v>16369</v>
      </c>
      <c r="H8946" s="114" t="s">
        <v>6740</v>
      </c>
      <c r="I8946" s="113">
        <f>'25'!J22</f>
        <v>0</v>
      </c>
    </row>
    <row r="8947" spans="2:9" ht="12.75">
      <c r="B8947" s="114" t="str">
        <f>INDEX(SUM!D:D,MATCH(SUM!$F$3,SUM!B:B,0),0)</f>
        <v>P085</v>
      </c>
      <c r="E8947" s="116">
        <v>2020</v>
      </c>
      <c r="F8947" s="112" t="s">
        <v>15110</v>
      </c>
      <c r="G8947" s="117" t="s">
        <v>16370</v>
      </c>
      <c r="H8947" s="114" t="s">
        <v>6740</v>
      </c>
      <c r="I8947" s="113">
        <f>'25'!J23</f>
        <v>0</v>
      </c>
    </row>
    <row r="8948" spans="2:9" ht="12.75">
      <c r="B8948" s="114" t="str">
        <f>INDEX(SUM!D:D,MATCH(SUM!$F$3,SUM!B:B,0),0)</f>
        <v>P085</v>
      </c>
      <c r="E8948" s="116">
        <v>2020</v>
      </c>
      <c r="F8948" s="112" t="s">
        <v>15111</v>
      </c>
      <c r="G8948" s="117" t="s">
        <v>16371</v>
      </c>
      <c r="H8948" s="114" t="s">
        <v>6740</v>
      </c>
      <c r="I8948" s="113">
        <f>'25'!J24</f>
        <v>0</v>
      </c>
    </row>
    <row r="8949" spans="2:9" ht="12.75">
      <c r="B8949" s="114" t="str">
        <f>INDEX(SUM!D:D,MATCH(SUM!$F$3,SUM!B:B,0),0)</f>
        <v>P085</v>
      </c>
      <c r="E8949" s="116">
        <v>2020</v>
      </c>
      <c r="F8949" s="112" t="s">
        <v>15112</v>
      </c>
      <c r="G8949" s="117" t="s">
        <v>16372</v>
      </c>
      <c r="H8949" s="114" t="s">
        <v>6740</v>
      </c>
      <c r="I8949" s="113">
        <f>'25'!J25</f>
        <v>0</v>
      </c>
    </row>
    <row r="8950" spans="2:9" ht="12.75">
      <c r="B8950" s="114" t="str">
        <f>INDEX(SUM!D:D,MATCH(SUM!$F$3,SUM!B:B,0),0)</f>
        <v>P085</v>
      </c>
      <c r="E8950" s="116">
        <v>2020</v>
      </c>
      <c r="F8950" s="112" t="s">
        <v>15113</v>
      </c>
      <c r="G8950" s="117" t="s">
        <v>16373</v>
      </c>
      <c r="H8950" s="114" t="s">
        <v>6740</v>
      </c>
      <c r="I8950" s="113">
        <f>'25'!J26</f>
        <v>0</v>
      </c>
    </row>
    <row r="8951" spans="2:9" ht="12.75">
      <c r="B8951" s="114" t="str">
        <f>INDEX(SUM!D:D,MATCH(SUM!$F$3,SUM!B:B,0),0)</f>
        <v>P085</v>
      </c>
      <c r="E8951" s="116">
        <v>2020</v>
      </c>
      <c r="F8951" s="112" t="s">
        <v>15114</v>
      </c>
      <c r="G8951" s="117" t="s">
        <v>16374</v>
      </c>
      <c r="H8951" s="114" t="s">
        <v>6740</v>
      </c>
      <c r="I8951" s="113">
        <f>'25'!J27</f>
        <v>0</v>
      </c>
    </row>
    <row r="8952" spans="2:9" ht="12.75">
      <c r="B8952" s="114" t="str">
        <f>INDEX(SUM!D:D,MATCH(SUM!$F$3,SUM!B:B,0),0)</f>
        <v>P085</v>
      </c>
      <c r="E8952" s="116">
        <v>2020</v>
      </c>
      <c r="F8952" s="112" t="s">
        <v>15115</v>
      </c>
      <c r="G8952" s="117" t="s">
        <v>16375</v>
      </c>
      <c r="H8952" s="114" t="s">
        <v>6740</v>
      </c>
      <c r="I8952" s="113">
        <f>'25'!J28</f>
        <v>0</v>
      </c>
    </row>
    <row r="8953" spans="2:9" ht="12.75">
      <c r="B8953" s="114" t="str">
        <f>INDEX(SUM!D:D,MATCH(SUM!$F$3,SUM!B:B,0),0)</f>
        <v>P085</v>
      </c>
      <c r="E8953" s="116">
        <v>2020</v>
      </c>
      <c r="F8953" s="112" t="s">
        <v>15116</v>
      </c>
      <c r="G8953" s="117" t="s">
        <v>16376</v>
      </c>
      <c r="H8953" s="114" t="s">
        <v>6740</v>
      </c>
      <c r="I8953" s="113">
        <f>'25'!J29</f>
        <v>0</v>
      </c>
    </row>
    <row r="8954" spans="2:9" ht="12.75">
      <c r="B8954" s="114" t="str">
        <f>INDEX(SUM!D:D,MATCH(SUM!$F$3,SUM!B:B,0),0)</f>
        <v>P085</v>
      </c>
      <c r="E8954" s="116">
        <v>2020</v>
      </c>
      <c r="F8954" s="112" t="s">
        <v>15117</v>
      </c>
      <c r="G8954" s="117" t="s">
        <v>16377</v>
      </c>
      <c r="H8954" s="114" t="s">
        <v>6740</v>
      </c>
      <c r="I8954" s="113">
        <f>'25'!J30</f>
        <v>0</v>
      </c>
    </row>
    <row r="8955" spans="2:9" ht="12.75">
      <c r="B8955" s="114" t="str">
        <f>INDEX(SUM!D:D,MATCH(SUM!$F$3,SUM!B:B,0),0)</f>
        <v>P085</v>
      </c>
      <c r="E8955" s="116">
        <v>2020</v>
      </c>
      <c r="F8955" s="112" t="s">
        <v>15118</v>
      </c>
      <c r="G8955" s="117" t="s">
        <v>16378</v>
      </c>
      <c r="H8955" s="114" t="s">
        <v>6740</v>
      </c>
      <c r="I8955" s="113">
        <f>'25'!J31</f>
        <v>0</v>
      </c>
    </row>
    <row r="8956" spans="2:9" ht="12.75">
      <c r="B8956" s="114" t="str">
        <f>INDEX(SUM!D:D,MATCH(SUM!$F$3,SUM!B:B,0),0)</f>
        <v>P085</v>
      </c>
      <c r="E8956" s="116">
        <v>2020</v>
      </c>
      <c r="F8956" s="112" t="s">
        <v>15119</v>
      </c>
      <c r="G8956" s="117" t="s">
        <v>16379</v>
      </c>
      <c r="H8956" s="114" t="s">
        <v>6740</v>
      </c>
      <c r="I8956" s="113">
        <f>'25'!J32</f>
        <v>0</v>
      </c>
    </row>
    <row r="8957" spans="2:9" ht="12.75">
      <c r="B8957" s="114" t="str">
        <f>INDEX(SUM!D:D,MATCH(SUM!$F$3,SUM!B:B,0),0)</f>
        <v>P085</v>
      </c>
      <c r="E8957" s="116">
        <v>2020</v>
      </c>
      <c r="F8957" s="112" t="s">
        <v>15120</v>
      </c>
      <c r="G8957" s="117" t="s">
        <v>16380</v>
      </c>
      <c r="H8957" s="114" t="s">
        <v>6740</v>
      </c>
      <c r="I8957" s="113">
        <f>'25'!J33</f>
        <v>0</v>
      </c>
    </row>
    <row r="8958" spans="2:9" ht="12.75">
      <c r="B8958" s="114" t="str">
        <f>INDEX(SUM!D:D,MATCH(SUM!$F$3,SUM!B:B,0),0)</f>
        <v>P085</v>
      </c>
      <c r="E8958" s="116">
        <v>2020</v>
      </c>
      <c r="F8958" s="112" t="s">
        <v>15121</v>
      </c>
      <c r="G8958" s="117" t="s">
        <v>16381</v>
      </c>
      <c r="H8958" s="114" t="s">
        <v>6740</v>
      </c>
      <c r="I8958" s="113">
        <f>'25'!J34</f>
        <v>0</v>
      </c>
    </row>
    <row r="8959" spans="2:9" ht="12.75">
      <c r="B8959" s="114" t="str">
        <f>INDEX(SUM!D:D,MATCH(SUM!$F$3,SUM!B:B,0),0)</f>
        <v>P085</v>
      </c>
      <c r="E8959" s="116">
        <v>2020</v>
      </c>
      <c r="F8959" s="112" t="s">
        <v>15122</v>
      </c>
      <c r="G8959" s="117" t="s">
        <v>16382</v>
      </c>
      <c r="H8959" s="114" t="s">
        <v>6740</v>
      </c>
      <c r="I8959" s="113">
        <f>'25'!J35</f>
        <v>0</v>
      </c>
    </row>
    <row r="8960" spans="2:9" ht="12.75">
      <c r="B8960" s="114" t="str">
        <f>INDEX(SUM!D:D,MATCH(SUM!$F$3,SUM!B:B,0),0)</f>
        <v>P085</v>
      </c>
      <c r="E8960" s="116">
        <v>2020</v>
      </c>
      <c r="F8960" s="112" t="s">
        <v>15123</v>
      </c>
      <c r="G8960" s="117" t="s">
        <v>16383</v>
      </c>
      <c r="H8960" s="114" t="s">
        <v>6740</v>
      </c>
      <c r="I8960" s="113">
        <f>'25'!J36</f>
        <v>0</v>
      </c>
    </row>
    <row r="8961" spans="2:9" ht="12.75">
      <c r="B8961" s="114" t="str">
        <f>INDEX(SUM!D:D,MATCH(SUM!$F$3,SUM!B:B,0),0)</f>
        <v>P085</v>
      </c>
      <c r="E8961" s="116">
        <v>2020</v>
      </c>
      <c r="F8961" s="112" t="s">
        <v>15124</v>
      </c>
      <c r="G8961" s="117" t="s">
        <v>16384</v>
      </c>
      <c r="H8961" s="114" t="s">
        <v>6740</v>
      </c>
      <c r="I8961" s="113">
        <f>'25'!J37</f>
        <v>0</v>
      </c>
    </row>
    <row r="8962" spans="2:9" ht="12.75">
      <c r="B8962" s="114" t="str">
        <f>INDEX(SUM!D:D,MATCH(SUM!$F$3,SUM!B:B,0),0)</f>
        <v>P085</v>
      </c>
      <c r="E8962" s="116">
        <v>2020</v>
      </c>
      <c r="F8962" s="112" t="s">
        <v>15125</v>
      </c>
      <c r="G8962" s="117" t="s">
        <v>16385</v>
      </c>
      <c r="H8962" s="114" t="s">
        <v>6740</v>
      </c>
      <c r="I8962" s="113">
        <f>'25'!J38</f>
        <v>0</v>
      </c>
    </row>
    <row r="8963" spans="2:9" ht="12.75">
      <c r="B8963" s="114" t="str">
        <f>INDEX(SUM!D:D,MATCH(SUM!$F$3,SUM!B:B,0),0)</f>
        <v>P085</v>
      </c>
      <c r="E8963" s="116">
        <v>2020</v>
      </c>
      <c r="F8963" s="112" t="s">
        <v>15126</v>
      </c>
      <c r="G8963" s="117" t="s">
        <v>16386</v>
      </c>
      <c r="H8963" s="114" t="s">
        <v>6740</v>
      </c>
      <c r="I8963" s="113">
        <f>'25'!J39</f>
        <v>0</v>
      </c>
    </row>
    <row r="8964" spans="2:9" ht="12.75">
      <c r="B8964" s="114" t="str">
        <f>INDEX(SUM!D:D,MATCH(SUM!$F$3,SUM!B:B,0),0)</f>
        <v>P085</v>
      </c>
      <c r="E8964" s="116">
        <v>2020</v>
      </c>
      <c r="F8964" s="112" t="s">
        <v>15127</v>
      </c>
      <c r="G8964" s="117" t="s">
        <v>16387</v>
      </c>
      <c r="H8964" s="114" t="s">
        <v>6740</v>
      </c>
      <c r="I8964" s="113">
        <f>'25'!J40</f>
        <v>0</v>
      </c>
    </row>
    <row r="8965" spans="2:9" ht="12.75">
      <c r="B8965" s="114" t="str">
        <f>INDEX(SUM!D:D,MATCH(SUM!$F$3,SUM!B:B,0),0)</f>
        <v>P085</v>
      </c>
      <c r="E8965" s="116">
        <v>2020</v>
      </c>
      <c r="F8965" s="112" t="s">
        <v>15128</v>
      </c>
      <c r="G8965" s="117" t="s">
        <v>16388</v>
      </c>
      <c r="H8965" s="114" t="s">
        <v>6740</v>
      </c>
      <c r="I8965" s="113">
        <f>'25'!J41</f>
        <v>0</v>
      </c>
    </row>
    <row r="8966" spans="2:9" ht="12.75">
      <c r="B8966" s="114" t="str">
        <f>INDEX(SUM!D:D,MATCH(SUM!$F$3,SUM!B:B,0),0)</f>
        <v>P085</v>
      </c>
      <c r="E8966" s="116">
        <v>2020</v>
      </c>
      <c r="F8966" s="112" t="s">
        <v>15129</v>
      </c>
      <c r="G8966" s="117" t="s">
        <v>16389</v>
      </c>
      <c r="H8966" s="114" t="s">
        <v>6740</v>
      </c>
      <c r="I8966" s="113">
        <f>'25'!J42</f>
        <v>0</v>
      </c>
    </row>
    <row r="8967" spans="2:9" ht="12.75">
      <c r="B8967" s="114" t="str">
        <f>INDEX(SUM!D:D,MATCH(SUM!$F$3,SUM!B:B,0),0)</f>
        <v>P085</v>
      </c>
      <c r="E8967" s="116">
        <v>2020</v>
      </c>
      <c r="F8967" s="112" t="s">
        <v>15130</v>
      </c>
      <c r="G8967" s="117" t="s">
        <v>16390</v>
      </c>
      <c r="H8967" s="114" t="s">
        <v>6740</v>
      </c>
      <c r="I8967" s="113">
        <f>'25'!J43</f>
        <v>0</v>
      </c>
    </row>
    <row r="8968" spans="2:9" ht="12.75">
      <c r="B8968" s="114" t="str">
        <f>INDEX(SUM!D:D,MATCH(SUM!$F$3,SUM!B:B,0),0)</f>
        <v>P085</v>
      </c>
      <c r="E8968" s="116">
        <v>2020</v>
      </c>
      <c r="F8968" s="112" t="s">
        <v>15131</v>
      </c>
      <c r="G8968" s="117" t="s">
        <v>16391</v>
      </c>
      <c r="H8968" s="114" t="s">
        <v>6740</v>
      </c>
      <c r="I8968" s="113">
        <f>'25'!J44</f>
        <v>0</v>
      </c>
    </row>
    <row r="8969" spans="2:9" ht="12.75">
      <c r="B8969" s="114" t="str">
        <f>INDEX(SUM!D:D,MATCH(SUM!$F$3,SUM!B:B,0),0)</f>
        <v>P085</v>
      </c>
      <c r="E8969" s="116">
        <v>2020</v>
      </c>
      <c r="F8969" s="112" t="s">
        <v>15132</v>
      </c>
      <c r="G8969" s="117" t="s">
        <v>16392</v>
      </c>
      <c r="H8969" s="114" t="s">
        <v>6740</v>
      </c>
      <c r="I8969" s="113">
        <f>'25'!J45</f>
        <v>0</v>
      </c>
    </row>
    <row r="8970" spans="2:9" ht="12.75">
      <c r="B8970" s="114" t="str">
        <f>INDEX(SUM!D:D,MATCH(SUM!$F$3,SUM!B:B,0),0)</f>
        <v>P085</v>
      </c>
      <c r="E8970" s="116">
        <v>2020</v>
      </c>
      <c r="F8970" s="112" t="s">
        <v>15133</v>
      </c>
      <c r="G8970" s="117" t="s">
        <v>16393</v>
      </c>
      <c r="H8970" s="114" t="s">
        <v>6740</v>
      </c>
      <c r="I8970" s="113">
        <f>'25'!J46</f>
        <v>0</v>
      </c>
    </row>
    <row r="8971" spans="2:9" ht="12.75">
      <c r="B8971" s="114" t="str">
        <f>INDEX(SUM!D:D,MATCH(SUM!$F$3,SUM!B:B,0),0)</f>
        <v>P085</v>
      </c>
      <c r="E8971" s="116">
        <v>2020</v>
      </c>
      <c r="F8971" s="112" t="s">
        <v>15134</v>
      </c>
      <c r="G8971" s="117" t="s">
        <v>16394</v>
      </c>
      <c r="H8971" s="114" t="s">
        <v>6740</v>
      </c>
      <c r="I8971" s="113">
        <f>'25'!J47</f>
        <v>0</v>
      </c>
    </row>
    <row r="8972" spans="2:9" ht="12.75">
      <c r="B8972" s="114" t="str">
        <f>INDEX(SUM!D:D,MATCH(SUM!$F$3,SUM!B:B,0),0)</f>
        <v>P085</v>
      </c>
      <c r="E8972" s="116">
        <v>2020</v>
      </c>
      <c r="F8972" s="112" t="s">
        <v>15135</v>
      </c>
      <c r="G8972" s="117" t="s">
        <v>16395</v>
      </c>
      <c r="H8972" s="114" t="s">
        <v>6740</v>
      </c>
      <c r="I8972" s="113">
        <f>'25'!J48</f>
        <v>0</v>
      </c>
    </row>
    <row r="8973" spans="2:9" ht="12.75">
      <c r="B8973" s="114" t="str">
        <f>INDEX(SUM!D:D,MATCH(SUM!$F$3,SUM!B:B,0),0)</f>
        <v>P085</v>
      </c>
      <c r="E8973" s="116">
        <v>2020</v>
      </c>
      <c r="F8973" s="112" t="s">
        <v>15136</v>
      </c>
      <c r="G8973" s="117" t="s">
        <v>16396</v>
      </c>
      <c r="H8973" s="114" t="s">
        <v>6740</v>
      </c>
      <c r="I8973" s="113">
        <f>'25'!J49</f>
        <v>0</v>
      </c>
    </row>
    <row r="8974" spans="2:9" ht="12.75">
      <c r="B8974" s="114" t="str">
        <f>INDEX(SUM!D:D,MATCH(SUM!$F$3,SUM!B:B,0),0)</f>
        <v>P085</v>
      </c>
      <c r="E8974" s="116">
        <v>2020</v>
      </c>
      <c r="F8974" s="112" t="s">
        <v>15137</v>
      </c>
      <c r="G8974" s="117" t="s">
        <v>16397</v>
      </c>
      <c r="H8974" s="114" t="s">
        <v>6740</v>
      </c>
      <c r="I8974" s="113">
        <f>'25'!J50</f>
        <v>0</v>
      </c>
    </row>
    <row r="8975" spans="2:9" ht="12.75">
      <c r="B8975" s="114" t="str">
        <f>INDEX(SUM!D:D,MATCH(SUM!$F$3,SUM!B:B,0),0)</f>
        <v>P085</v>
      </c>
      <c r="E8975" s="116">
        <v>2020</v>
      </c>
      <c r="F8975" s="112" t="s">
        <v>15138</v>
      </c>
      <c r="G8975" s="117" t="s">
        <v>16398</v>
      </c>
      <c r="H8975" s="114" t="s">
        <v>6740</v>
      </c>
      <c r="I8975" s="113">
        <f>'25'!J51</f>
        <v>0</v>
      </c>
    </row>
    <row r="8976" spans="2:9" ht="12.75">
      <c r="B8976" s="114" t="str">
        <f>INDEX(SUM!D:D,MATCH(SUM!$F$3,SUM!B:B,0),0)</f>
        <v>P085</v>
      </c>
      <c r="E8976" s="116">
        <v>2020</v>
      </c>
      <c r="F8976" s="112" t="s">
        <v>15139</v>
      </c>
      <c r="G8976" s="117" t="s">
        <v>16399</v>
      </c>
      <c r="H8976" s="114" t="s">
        <v>6740</v>
      </c>
      <c r="I8976" s="113">
        <f>'25'!J52</f>
        <v>0</v>
      </c>
    </row>
    <row r="8977" spans="2:9" ht="12.75">
      <c r="B8977" s="114" t="str">
        <f>INDEX(SUM!D:D,MATCH(SUM!$F$3,SUM!B:B,0),0)</f>
        <v>P085</v>
      </c>
      <c r="E8977" s="116">
        <v>2020</v>
      </c>
      <c r="F8977" s="112" t="s">
        <v>15140</v>
      </c>
      <c r="G8977" s="117" t="s">
        <v>16400</v>
      </c>
      <c r="H8977" s="114" t="s">
        <v>6740</v>
      </c>
      <c r="I8977" s="113">
        <f>'25'!J53</f>
        <v>0</v>
      </c>
    </row>
    <row r="8978" spans="2:9" ht="12.75">
      <c r="B8978" s="114" t="str">
        <f>INDEX(SUM!D:D,MATCH(SUM!$F$3,SUM!B:B,0),0)</f>
        <v>P085</v>
      </c>
      <c r="E8978" s="116">
        <v>2020</v>
      </c>
      <c r="F8978" s="112" t="s">
        <v>15141</v>
      </c>
      <c r="G8978" s="117" t="s">
        <v>16401</v>
      </c>
      <c r="H8978" s="114" t="s">
        <v>6740</v>
      </c>
      <c r="I8978" s="113">
        <f>'25'!J54</f>
        <v>0</v>
      </c>
    </row>
    <row r="8979" spans="2:9" ht="12.75">
      <c r="B8979" s="114" t="str">
        <f>INDEX(SUM!D:D,MATCH(SUM!$F$3,SUM!B:B,0),0)</f>
        <v>P085</v>
      </c>
      <c r="E8979" s="116">
        <v>2020</v>
      </c>
      <c r="F8979" s="112" t="s">
        <v>15142</v>
      </c>
      <c r="G8979" s="117" t="s">
        <v>16402</v>
      </c>
      <c r="H8979" s="114" t="s">
        <v>6740</v>
      </c>
      <c r="I8979" s="113">
        <f>'25'!J55</f>
        <v>0</v>
      </c>
    </row>
    <row r="8980" spans="2:9" ht="12.75">
      <c r="B8980" s="114" t="str">
        <f>INDEX(SUM!D:D,MATCH(SUM!$F$3,SUM!B:B,0),0)</f>
        <v>P085</v>
      </c>
      <c r="E8980" s="116">
        <v>2020</v>
      </c>
      <c r="F8980" s="112" t="s">
        <v>15143</v>
      </c>
      <c r="G8980" s="117" t="s">
        <v>16403</v>
      </c>
      <c r="H8980" s="114" t="s">
        <v>6740</v>
      </c>
      <c r="I8980" s="113">
        <f>'25'!J56</f>
        <v>0</v>
      </c>
    </row>
    <row r="8981" spans="2:9" ht="12.75">
      <c r="B8981" s="114" t="str">
        <f>INDEX(SUM!D:D,MATCH(SUM!$F$3,SUM!B:B,0),0)</f>
        <v>P085</v>
      </c>
      <c r="E8981" s="116">
        <v>2020</v>
      </c>
      <c r="F8981" s="112" t="s">
        <v>15144</v>
      </c>
      <c r="G8981" s="117" t="s">
        <v>16404</v>
      </c>
      <c r="H8981" s="114" t="s">
        <v>6740</v>
      </c>
      <c r="I8981" s="113">
        <f>'25'!J57</f>
        <v>0</v>
      </c>
    </row>
    <row r="8982" spans="2:9" ht="12.75">
      <c r="B8982" s="114" t="str">
        <f>INDEX(SUM!D:D,MATCH(SUM!$F$3,SUM!B:B,0),0)</f>
        <v>P085</v>
      </c>
      <c r="E8982" s="116">
        <v>2020</v>
      </c>
      <c r="F8982" s="112" t="s">
        <v>15145</v>
      </c>
      <c r="G8982" s="117" t="s">
        <v>16405</v>
      </c>
      <c r="H8982" s="114" t="s">
        <v>6740</v>
      </c>
      <c r="I8982" s="113">
        <f>'25'!J58</f>
        <v>0</v>
      </c>
    </row>
    <row r="8983" spans="2:9" ht="12.75">
      <c r="B8983" s="114" t="str">
        <f>INDEX(SUM!D:D,MATCH(SUM!$F$3,SUM!B:B,0),0)</f>
        <v>P085</v>
      </c>
      <c r="E8983" s="116">
        <v>2020</v>
      </c>
      <c r="F8983" s="112" t="s">
        <v>15146</v>
      </c>
      <c r="G8983" s="117" t="s">
        <v>16406</v>
      </c>
      <c r="H8983" s="114" t="s">
        <v>6740</v>
      </c>
      <c r="I8983" s="113">
        <f>'25'!J59</f>
        <v>0</v>
      </c>
    </row>
    <row r="8984" spans="2:9" ht="12.75">
      <c r="B8984" s="114" t="str">
        <f>INDEX(SUM!D:D,MATCH(SUM!$F$3,SUM!B:B,0),0)</f>
        <v>P085</v>
      </c>
      <c r="E8984" s="116">
        <v>2020</v>
      </c>
      <c r="F8984" s="112" t="s">
        <v>15147</v>
      </c>
      <c r="G8984" s="117" t="s">
        <v>16407</v>
      </c>
      <c r="H8984" s="114" t="s">
        <v>6740</v>
      </c>
      <c r="I8984" s="113">
        <f>'25'!J60</f>
        <v>0</v>
      </c>
    </row>
    <row r="8985" spans="2:9" ht="12.75">
      <c r="B8985" s="114" t="str">
        <f>INDEX(SUM!D:D,MATCH(SUM!$F$3,SUM!B:B,0),0)</f>
        <v>P085</v>
      </c>
      <c r="E8985" s="116">
        <v>2020</v>
      </c>
      <c r="F8985" s="112" t="s">
        <v>15148</v>
      </c>
      <c r="G8985" s="117" t="s">
        <v>16408</v>
      </c>
      <c r="H8985" s="114" t="s">
        <v>6740</v>
      </c>
      <c r="I8985" s="113">
        <f>'25'!J61</f>
        <v>0</v>
      </c>
    </row>
    <row r="8986" spans="2:9" ht="12.75">
      <c r="B8986" s="114" t="str">
        <f>INDEX(SUM!D:D,MATCH(SUM!$F$3,SUM!B:B,0),0)</f>
        <v>P085</v>
      </c>
      <c r="E8986" s="116">
        <v>2020</v>
      </c>
      <c r="F8986" s="112" t="s">
        <v>15149</v>
      </c>
      <c r="G8986" s="117" t="s">
        <v>16409</v>
      </c>
      <c r="H8986" s="114" t="s">
        <v>6740</v>
      </c>
      <c r="I8986" s="113">
        <f>'25'!J62</f>
        <v>0</v>
      </c>
    </row>
    <row r="8987" spans="2:9" ht="12.75">
      <c r="B8987" s="114" t="str">
        <f>INDEX(SUM!D:D,MATCH(SUM!$F$3,SUM!B:B,0),0)</f>
        <v>P085</v>
      </c>
      <c r="E8987" s="116">
        <v>2020</v>
      </c>
      <c r="F8987" s="112" t="s">
        <v>15150</v>
      </c>
      <c r="G8987" s="117" t="s">
        <v>16410</v>
      </c>
      <c r="H8987" s="114" t="s">
        <v>6740</v>
      </c>
      <c r="I8987" s="113">
        <f>'25'!J63</f>
        <v>0</v>
      </c>
    </row>
    <row r="8988" spans="2:9" ht="12.75">
      <c r="B8988" s="114" t="str">
        <f>INDEX(SUM!D:D,MATCH(SUM!$F$3,SUM!B:B,0),0)</f>
        <v>P085</v>
      </c>
      <c r="E8988" s="116">
        <v>2020</v>
      </c>
      <c r="F8988" s="112" t="s">
        <v>15151</v>
      </c>
      <c r="G8988" s="117" t="s">
        <v>16411</v>
      </c>
      <c r="H8988" s="114" t="s">
        <v>6740</v>
      </c>
      <c r="I8988" s="113">
        <f>'25'!J64</f>
        <v>0</v>
      </c>
    </row>
    <row r="8989" spans="2:9" ht="12.75">
      <c r="B8989" s="114" t="str">
        <f>INDEX(SUM!D:D,MATCH(SUM!$F$3,SUM!B:B,0),0)</f>
        <v>P085</v>
      </c>
      <c r="E8989" s="116">
        <v>2020</v>
      </c>
      <c r="F8989" s="112" t="s">
        <v>15152</v>
      </c>
      <c r="G8989" s="117" t="s">
        <v>16412</v>
      </c>
      <c r="H8989" s="114" t="s">
        <v>6740</v>
      </c>
      <c r="I8989" s="113">
        <f>'25'!J65</f>
        <v>0</v>
      </c>
    </row>
    <row r="8990" spans="2:9" ht="12.75">
      <c r="B8990" s="114" t="str">
        <f>INDEX(SUM!D:D,MATCH(SUM!$F$3,SUM!B:B,0),0)</f>
        <v>P085</v>
      </c>
      <c r="E8990" s="116">
        <v>2020</v>
      </c>
      <c r="F8990" s="112" t="s">
        <v>15153</v>
      </c>
      <c r="G8990" s="117" t="s">
        <v>16413</v>
      </c>
      <c r="H8990" s="114" t="s">
        <v>6740</v>
      </c>
      <c r="I8990" s="113">
        <f>'25'!J66</f>
        <v>0</v>
      </c>
    </row>
    <row r="8991" spans="2:9" ht="12.75">
      <c r="B8991" s="114" t="str">
        <f>INDEX(SUM!D:D,MATCH(SUM!$F$3,SUM!B:B,0),0)</f>
        <v>P085</v>
      </c>
      <c r="E8991" s="116">
        <v>2020</v>
      </c>
      <c r="F8991" s="112" t="s">
        <v>15154</v>
      </c>
      <c r="G8991" s="117" t="s">
        <v>16414</v>
      </c>
      <c r="H8991" s="114" t="s">
        <v>6740</v>
      </c>
      <c r="I8991" s="113">
        <f>'25'!J67</f>
        <v>0</v>
      </c>
    </row>
    <row r="8992" spans="2:9" ht="12.75">
      <c r="B8992" s="114" t="str">
        <f>INDEX(SUM!D:D,MATCH(SUM!$F$3,SUM!B:B,0),0)</f>
        <v>P085</v>
      </c>
      <c r="E8992" s="116">
        <v>2020</v>
      </c>
      <c r="F8992" s="112" t="s">
        <v>15155</v>
      </c>
      <c r="G8992" s="117" t="s">
        <v>16415</v>
      </c>
      <c r="H8992" s="114" t="s">
        <v>6740</v>
      </c>
      <c r="I8992" s="113">
        <f>'25'!J68</f>
        <v>0</v>
      </c>
    </row>
    <row r="8993" spans="2:9" ht="12.75">
      <c r="B8993" s="114" t="str">
        <f>INDEX(SUM!D:D,MATCH(SUM!$F$3,SUM!B:B,0),0)</f>
        <v>P085</v>
      </c>
      <c r="E8993" s="116">
        <v>2020</v>
      </c>
      <c r="F8993" s="112" t="s">
        <v>15156</v>
      </c>
      <c r="G8993" s="117" t="s">
        <v>16416</v>
      </c>
      <c r="H8993" s="114" t="s">
        <v>6740</v>
      </c>
      <c r="I8993" s="113">
        <f>'25'!J69</f>
        <v>0</v>
      </c>
    </row>
    <row r="8994" spans="2:9" ht="12.75">
      <c r="B8994" s="114" t="str">
        <f>INDEX(SUM!D:D,MATCH(SUM!$F$3,SUM!B:B,0),0)</f>
        <v>P085</v>
      </c>
      <c r="E8994" s="116">
        <v>2020</v>
      </c>
      <c r="F8994" s="112" t="s">
        <v>15157</v>
      </c>
      <c r="G8994" s="117" t="s">
        <v>16417</v>
      </c>
      <c r="H8994" s="114" t="s">
        <v>6740</v>
      </c>
      <c r="I8994" s="113">
        <f>'25'!J70</f>
        <v>0</v>
      </c>
    </row>
    <row r="8995" spans="2:9" ht="12.75">
      <c r="B8995" s="114" t="str">
        <f>INDEX(SUM!D:D,MATCH(SUM!$F$3,SUM!B:B,0),0)</f>
        <v>P085</v>
      </c>
      <c r="E8995" s="116">
        <v>2020</v>
      </c>
      <c r="F8995" s="112" t="s">
        <v>15158</v>
      </c>
      <c r="G8995" s="117" t="s">
        <v>16418</v>
      </c>
      <c r="H8995" s="114" t="s">
        <v>6740</v>
      </c>
      <c r="I8995" s="113">
        <f>'25'!J71</f>
        <v>0</v>
      </c>
    </row>
    <row r="8996" spans="2:9" ht="12.75">
      <c r="B8996" s="114" t="str">
        <f>INDEX(SUM!D:D,MATCH(SUM!$F$3,SUM!B:B,0),0)</f>
        <v>P085</v>
      </c>
      <c r="E8996" s="116">
        <v>2020</v>
      </c>
      <c r="F8996" s="112" t="s">
        <v>15159</v>
      </c>
      <c r="G8996" s="117" t="s">
        <v>16419</v>
      </c>
      <c r="H8996" s="114" t="s">
        <v>6740</v>
      </c>
      <c r="I8996" s="113">
        <f>'25'!J72</f>
        <v>0</v>
      </c>
    </row>
    <row r="8997" spans="2:9" ht="12.75">
      <c r="B8997" s="114" t="str">
        <f>INDEX(SUM!D:D,MATCH(SUM!$F$3,SUM!B:B,0),0)</f>
        <v>P085</v>
      </c>
      <c r="E8997" s="116">
        <v>2020</v>
      </c>
      <c r="F8997" s="112" t="s">
        <v>15160</v>
      </c>
      <c r="G8997" s="117" t="s">
        <v>16420</v>
      </c>
      <c r="H8997" s="114" t="s">
        <v>6740</v>
      </c>
      <c r="I8997" s="113">
        <f>'25'!J73</f>
        <v>0</v>
      </c>
    </row>
    <row r="8998" spans="2:9" ht="12.75">
      <c r="B8998" s="114" t="str">
        <f>INDEX(SUM!D:D,MATCH(SUM!$F$3,SUM!B:B,0),0)</f>
        <v>P085</v>
      </c>
      <c r="E8998" s="116">
        <v>2020</v>
      </c>
      <c r="F8998" s="112" t="s">
        <v>15161</v>
      </c>
      <c r="G8998" s="117" t="s">
        <v>16421</v>
      </c>
      <c r="H8998" s="114" t="s">
        <v>6740</v>
      </c>
      <c r="I8998" s="113">
        <f>'25'!J74</f>
        <v>0</v>
      </c>
    </row>
    <row r="8999" spans="2:9" ht="12.75">
      <c r="B8999" s="114" t="str">
        <f>INDEX(SUM!D:D,MATCH(SUM!$F$3,SUM!B:B,0),0)</f>
        <v>P085</v>
      </c>
      <c r="E8999" s="116">
        <v>2020</v>
      </c>
      <c r="F8999" s="112" t="s">
        <v>15162</v>
      </c>
      <c r="G8999" s="117" t="s">
        <v>16422</v>
      </c>
      <c r="H8999" s="114" t="s">
        <v>6740</v>
      </c>
      <c r="I8999" s="113">
        <f>'25'!J75</f>
        <v>0</v>
      </c>
    </row>
    <row r="9000" spans="2:9" ht="12.75">
      <c r="B9000" s="114" t="str">
        <f>INDEX(SUM!D:D,MATCH(SUM!$F$3,SUM!B:B,0),0)</f>
        <v>P085</v>
      </c>
      <c r="E9000" s="116">
        <v>2020</v>
      </c>
      <c r="F9000" s="112" t="s">
        <v>15163</v>
      </c>
      <c r="G9000" s="117" t="s">
        <v>16423</v>
      </c>
      <c r="H9000" s="114" t="s">
        <v>6740</v>
      </c>
      <c r="I9000" s="113">
        <f>'25'!J76</f>
        <v>0</v>
      </c>
    </row>
    <row r="9001" spans="2:9" ht="12.75">
      <c r="B9001" s="114" t="str">
        <f>INDEX(SUM!D:D,MATCH(SUM!$F$3,SUM!B:B,0),0)</f>
        <v>P085</v>
      </c>
      <c r="E9001" s="116">
        <v>2020</v>
      </c>
      <c r="F9001" s="112" t="s">
        <v>15164</v>
      </c>
      <c r="G9001" s="117" t="s">
        <v>16424</v>
      </c>
      <c r="H9001" s="114" t="s">
        <v>6740</v>
      </c>
      <c r="I9001" s="113">
        <f>'25'!J77</f>
        <v>0</v>
      </c>
    </row>
    <row r="9002" spans="2:9" ht="12.75">
      <c r="B9002" s="114" t="str">
        <f>INDEX(SUM!D:D,MATCH(SUM!$F$3,SUM!B:B,0),0)</f>
        <v>P085</v>
      </c>
      <c r="E9002" s="116">
        <v>2020</v>
      </c>
      <c r="F9002" s="112" t="s">
        <v>15165</v>
      </c>
      <c r="G9002" s="117" t="s">
        <v>16425</v>
      </c>
      <c r="H9002" s="114" t="s">
        <v>6740</v>
      </c>
      <c r="I9002" s="113">
        <f>'25'!J78</f>
        <v>0</v>
      </c>
    </row>
    <row r="9003" spans="2:9" ht="12.75">
      <c r="B9003" s="114" t="str">
        <f>INDEX(SUM!D:D,MATCH(SUM!$F$3,SUM!B:B,0),0)</f>
        <v>P085</v>
      </c>
      <c r="E9003" s="116">
        <v>2020</v>
      </c>
      <c r="F9003" s="112" t="s">
        <v>15166</v>
      </c>
      <c r="G9003" s="117" t="s">
        <v>16426</v>
      </c>
      <c r="H9003" s="114" t="s">
        <v>6740</v>
      </c>
      <c r="I9003" s="113">
        <f>'25'!J79</f>
        <v>0</v>
      </c>
    </row>
    <row r="9004" spans="2:9" ht="12.75">
      <c r="B9004" s="114" t="str">
        <f>INDEX(SUM!D:D,MATCH(SUM!$F$3,SUM!B:B,0),0)</f>
        <v>P085</v>
      </c>
      <c r="E9004" s="116">
        <v>2020</v>
      </c>
      <c r="F9004" s="112" t="s">
        <v>15167</v>
      </c>
      <c r="G9004" s="117" t="s">
        <v>16427</v>
      </c>
      <c r="H9004" s="114" t="s">
        <v>6740</v>
      </c>
      <c r="I9004" s="113">
        <f>'25'!J80</f>
        <v>0</v>
      </c>
    </row>
    <row r="9005" spans="2:9" ht="12.75">
      <c r="B9005" s="114" t="str">
        <f>INDEX(SUM!D:D,MATCH(SUM!$F$3,SUM!B:B,0),0)</f>
        <v>P085</v>
      </c>
      <c r="E9005" s="116">
        <v>2020</v>
      </c>
      <c r="F9005" s="112" t="s">
        <v>15168</v>
      </c>
      <c r="G9005" s="117" t="s">
        <v>16428</v>
      </c>
      <c r="H9005" s="114" t="s">
        <v>6740</v>
      </c>
      <c r="I9005" s="113">
        <f>'25'!J81</f>
        <v>0</v>
      </c>
    </row>
    <row r="9006" spans="2:9" ht="12.75">
      <c r="B9006" s="114" t="str">
        <f>INDEX(SUM!D:D,MATCH(SUM!$F$3,SUM!B:B,0),0)</f>
        <v>P085</v>
      </c>
      <c r="E9006" s="116">
        <v>2020</v>
      </c>
      <c r="F9006" s="112" t="s">
        <v>15169</v>
      </c>
      <c r="G9006" s="117" t="s">
        <v>16429</v>
      </c>
      <c r="H9006" s="114" t="s">
        <v>6740</v>
      </c>
      <c r="I9006" s="113">
        <f>'25'!J82</f>
        <v>0</v>
      </c>
    </row>
    <row r="9007" spans="2:9" ht="12.75">
      <c r="B9007" s="114" t="str">
        <f>INDEX(SUM!D:D,MATCH(SUM!$F$3,SUM!B:B,0),0)</f>
        <v>P085</v>
      </c>
      <c r="E9007" s="116">
        <v>2020</v>
      </c>
      <c r="F9007" s="112" t="s">
        <v>15170</v>
      </c>
      <c r="G9007" s="117" t="s">
        <v>16430</v>
      </c>
      <c r="H9007" s="114" t="s">
        <v>6740</v>
      </c>
      <c r="I9007" s="113">
        <f>'25'!J83</f>
        <v>0</v>
      </c>
    </row>
    <row r="9008" spans="2:9" ht="12.75">
      <c r="B9008" s="114" t="str">
        <f>INDEX(SUM!D:D,MATCH(SUM!$F$3,SUM!B:B,0),0)</f>
        <v>P085</v>
      </c>
      <c r="E9008" s="116">
        <v>2020</v>
      </c>
      <c r="F9008" s="112" t="s">
        <v>15171</v>
      </c>
      <c r="G9008" s="117" t="s">
        <v>16431</v>
      </c>
      <c r="H9008" s="114" t="s">
        <v>6740</v>
      </c>
      <c r="I9008" s="113">
        <f>'25'!J84</f>
        <v>0</v>
      </c>
    </row>
    <row r="9009" spans="2:9" ht="12.75">
      <c r="B9009" s="114" t="str">
        <f>INDEX(SUM!D:D,MATCH(SUM!$F$3,SUM!B:B,0),0)</f>
        <v>P085</v>
      </c>
      <c r="E9009" s="116">
        <v>2020</v>
      </c>
      <c r="F9009" s="112" t="s">
        <v>15172</v>
      </c>
      <c r="G9009" s="117" t="s">
        <v>16432</v>
      </c>
      <c r="H9009" s="114" t="s">
        <v>6740</v>
      </c>
      <c r="I9009" s="113">
        <f>'25'!J85</f>
        <v>0</v>
      </c>
    </row>
    <row r="9010" spans="2:9" ht="12.75">
      <c r="B9010" s="114" t="str">
        <f>INDEX(SUM!D:D,MATCH(SUM!$F$3,SUM!B:B,0),0)</f>
        <v>P085</v>
      </c>
      <c r="E9010" s="116">
        <v>2020</v>
      </c>
      <c r="F9010" s="112" t="s">
        <v>15173</v>
      </c>
      <c r="G9010" s="117" t="s">
        <v>16433</v>
      </c>
      <c r="H9010" s="114" t="s">
        <v>6740</v>
      </c>
      <c r="I9010" s="113">
        <f>'25'!J86</f>
        <v>0</v>
      </c>
    </row>
    <row r="9011" spans="2:9" ht="12.75">
      <c r="B9011" s="114" t="str">
        <f>INDEX(SUM!D:D,MATCH(SUM!$F$3,SUM!B:B,0),0)</f>
        <v>P085</v>
      </c>
      <c r="E9011" s="116">
        <v>2020</v>
      </c>
      <c r="F9011" s="112" t="s">
        <v>15174</v>
      </c>
      <c r="G9011" s="117" t="s">
        <v>16434</v>
      </c>
      <c r="H9011" s="114" t="s">
        <v>6740</v>
      </c>
      <c r="I9011" s="113">
        <f>'25'!J87</f>
        <v>0</v>
      </c>
    </row>
    <row r="9012" spans="2:9" ht="12.75">
      <c r="B9012" s="114" t="str">
        <f>INDEX(SUM!D:D,MATCH(SUM!$F$3,SUM!B:B,0),0)</f>
        <v>P085</v>
      </c>
      <c r="E9012" s="116">
        <v>2020</v>
      </c>
      <c r="F9012" s="112" t="s">
        <v>15175</v>
      </c>
      <c r="G9012" s="117" t="s">
        <v>16435</v>
      </c>
      <c r="H9012" s="114" t="s">
        <v>6740</v>
      </c>
      <c r="I9012" s="113">
        <f>'25'!J88</f>
        <v>0</v>
      </c>
    </row>
    <row r="9013" spans="2:9" ht="12.75">
      <c r="B9013" s="114" t="str">
        <f>INDEX(SUM!D:D,MATCH(SUM!$F$3,SUM!B:B,0),0)</f>
        <v>P085</v>
      </c>
      <c r="E9013" s="116">
        <v>2020</v>
      </c>
      <c r="F9013" s="112" t="s">
        <v>15176</v>
      </c>
      <c r="G9013" s="117" t="s">
        <v>16436</v>
      </c>
      <c r="H9013" s="114" t="s">
        <v>6740</v>
      </c>
      <c r="I9013" s="113">
        <f>'25'!J89</f>
        <v>0</v>
      </c>
    </row>
    <row r="9014" spans="2:9" ht="12.75">
      <c r="B9014" s="114" t="str">
        <f>INDEX(SUM!D:D,MATCH(SUM!$F$3,SUM!B:B,0),0)</f>
        <v>P085</v>
      </c>
      <c r="E9014" s="116">
        <v>2020</v>
      </c>
      <c r="F9014" s="112" t="s">
        <v>15177</v>
      </c>
      <c r="G9014" s="117" t="s">
        <v>16437</v>
      </c>
      <c r="H9014" s="114" t="s">
        <v>6740</v>
      </c>
      <c r="I9014" s="113">
        <f>'25'!J90</f>
        <v>0</v>
      </c>
    </row>
    <row r="9015" spans="2:9" ht="12.75">
      <c r="B9015" s="114" t="str">
        <f>INDEX(SUM!D:D,MATCH(SUM!$F$3,SUM!B:B,0),0)</f>
        <v>P085</v>
      </c>
      <c r="E9015" s="116">
        <v>2020</v>
      </c>
      <c r="F9015" s="112" t="s">
        <v>15178</v>
      </c>
      <c r="G9015" s="117" t="s">
        <v>16438</v>
      </c>
      <c r="H9015" s="114" t="s">
        <v>6740</v>
      </c>
      <c r="I9015" s="113">
        <f>'25'!J91</f>
        <v>0</v>
      </c>
    </row>
    <row r="9016" spans="2:9" ht="12.75">
      <c r="B9016" s="114" t="str">
        <f>INDEX(SUM!D:D,MATCH(SUM!$F$3,SUM!B:B,0),0)</f>
        <v>P085</v>
      </c>
      <c r="E9016" s="116">
        <v>2020</v>
      </c>
      <c r="F9016" s="112" t="s">
        <v>15179</v>
      </c>
      <c r="G9016" s="117" t="s">
        <v>16439</v>
      </c>
      <c r="H9016" s="114" t="s">
        <v>6740</v>
      </c>
      <c r="I9016" s="113">
        <f>'25'!J92</f>
        <v>0</v>
      </c>
    </row>
    <row r="9017" spans="2:9" ht="12.75">
      <c r="B9017" s="114" t="str">
        <f>INDEX(SUM!D:D,MATCH(SUM!$F$3,SUM!B:B,0),0)</f>
        <v>P085</v>
      </c>
      <c r="E9017" s="116">
        <v>2020</v>
      </c>
      <c r="F9017" s="112" t="s">
        <v>15180</v>
      </c>
      <c r="G9017" s="117" t="s">
        <v>16440</v>
      </c>
      <c r="H9017" s="114" t="s">
        <v>6740</v>
      </c>
      <c r="I9017" s="113">
        <f>'25'!J93</f>
        <v>0</v>
      </c>
    </row>
    <row r="9018" spans="2:9" ht="12.75">
      <c r="B9018" s="114" t="str">
        <f>INDEX(SUM!D:D,MATCH(SUM!$F$3,SUM!B:B,0),0)</f>
        <v>P085</v>
      </c>
      <c r="E9018" s="116">
        <v>2020</v>
      </c>
      <c r="F9018" s="112" t="s">
        <v>15181</v>
      </c>
      <c r="G9018" s="117" t="s">
        <v>16441</v>
      </c>
      <c r="H9018" s="114" t="s">
        <v>6740</v>
      </c>
      <c r="I9018" s="113">
        <f>'25'!J94</f>
        <v>0</v>
      </c>
    </row>
    <row r="9019" spans="2:9" ht="12.75">
      <c r="B9019" s="114" t="str">
        <f>INDEX(SUM!D:D,MATCH(SUM!$F$3,SUM!B:B,0),0)</f>
        <v>P085</v>
      </c>
      <c r="E9019" s="116">
        <v>2020</v>
      </c>
      <c r="F9019" s="112" t="s">
        <v>15182</v>
      </c>
      <c r="G9019" s="117" t="s">
        <v>16442</v>
      </c>
      <c r="H9019" s="114" t="s">
        <v>6740</v>
      </c>
      <c r="I9019" s="113">
        <f>'25'!J95</f>
        <v>0</v>
      </c>
    </row>
    <row r="9020" spans="2:9" ht="12.75">
      <c r="B9020" s="114" t="str">
        <f>INDEX(SUM!D:D,MATCH(SUM!$F$3,SUM!B:B,0),0)</f>
        <v>P085</v>
      </c>
      <c r="E9020" s="116">
        <v>2020</v>
      </c>
      <c r="F9020" s="112" t="s">
        <v>15183</v>
      </c>
      <c r="G9020" s="117" t="s">
        <v>16443</v>
      </c>
      <c r="H9020" s="114" t="s">
        <v>6740</v>
      </c>
      <c r="I9020" s="113">
        <f>'25'!J96</f>
        <v>0</v>
      </c>
    </row>
    <row r="9021" spans="2:9" ht="12.75">
      <c r="B9021" s="114" t="str">
        <f>INDEX(SUM!D:D,MATCH(SUM!$F$3,SUM!B:B,0),0)</f>
        <v>P085</v>
      </c>
      <c r="E9021" s="116">
        <v>2020</v>
      </c>
      <c r="F9021" s="112" t="s">
        <v>15184</v>
      </c>
      <c r="G9021" s="117" t="s">
        <v>16444</v>
      </c>
      <c r="H9021" s="114" t="s">
        <v>6740</v>
      </c>
      <c r="I9021" s="113">
        <f>'25'!J97</f>
        <v>0</v>
      </c>
    </row>
    <row r="9022" spans="2:9" ht="12.75">
      <c r="B9022" s="114" t="str">
        <f>INDEX(SUM!D:D,MATCH(SUM!$F$3,SUM!B:B,0),0)</f>
        <v>P085</v>
      </c>
      <c r="E9022" s="116">
        <v>2020</v>
      </c>
      <c r="F9022" s="112" t="s">
        <v>15185</v>
      </c>
      <c r="G9022" s="117" t="s">
        <v>16445</v>
      </c>
      <c r="H9022" s="114" t="s">
        <v>6740</v>
      </c>
      <c r="I9022" s="113">
        <f>'25'!J98</f>
        <v>0</v>
      </c>
    </row>
    <row r="9023" spans="2:9" ht="12.75">
      <c r="B9023" s="114" t="str">
        <f>INDEX(SUM!D:D,MATCH(SUM!$F$3,SUM!B:B,0),0)</f>
        <v>P085</v>
      </c>
      <c r="E9023" s="116">
        <v>2020</v>
      </c>
      <c r="F9023" s="112" t="s">
        <v>15186</v>
      </c>
      <c r="G9023" s="117" t="s">
        <v>16446</v>
      </c>
      <c r="H9023" s="114" t="s">
        <v>6740</v>
      </c>
      <c r="I9023" s="113">
        <f>'25'!J99</f>
        <v>0</v>
      </c>
    </row>
    <row r="9024" spans="2:9" ht="12.75">
      <c r="B9024" s="114" t="str">
        <f>INDEX(SUM!D:D,MATCH(SUM!$F$3,SUM!B:B,0),0)</f>
        <v>P085</v>
      </c>
      <c r="E9024" s="116">
        <v>2020</v>
      </c>
      <c r="F9024" s="112" t="s">
        <v>15187</v>
      </c>
      <c r="G9024" s="117" t="s">
        <v>16447</v>
      </c>
      <c r="H9024" s="114" t="s">
        <v>6740</v>
      </c>
      <c r="I9024" s="113">
        <f>'25'!J100</f>
        <v>0</v>
      </c>
    </row>
    <row r="9025" spans="2:9" ht="12.75">
      <c r="B9025" s="114" t="str">
        <f>INDEX(SUM!D:D,MATCH(SUM!$F$3,SUM!B:B,0),0)</f>
        <v>P085</v>
      </c>
      <c r="E9025" s="116">
        <v>2020</v>
      </c>
      <c r="F9025" s="112" t="s">
        <v>15188</v>
      </c>
      <c r="G9025" s="117" t="s">
        <v>16448</v>
      </c>
      <c r="H9025" s="114" t="s">
        <v>6741</v>
      </c>
      <c r="I9025" s="113">
        <f>'25'!K11</f>
        <v>0</v>
      </c>
    </row>
    <row r="9026" spans="2:9" ht="12.75">
      <c r="B9026" s="114" t="str">
        <f>INDEX(SUM!D:D,MATCH(SUM!$F$3,SUM!B:B,0),0)</f>
        <v>P085</v>
      </c>
      <c r="E9026" s="116">
        <v>2020</v>
      </c>
      <c r="F9026" s="112" t="s">
        <v>15189</v>
      </c>
      <c r="G9026" s="117" t="s">
        <v>16449</v>
      </c>
      <c r="H9026" s="114" t="s">
        <v>6741</v>
      </c>
      <c r="I9026" s="113">
        <f>'25'!K12</f>
        <v>0</v>
      </c>
    </row>
    <row r="9027" spans="2:9" ht="12.75">
      <c r="B9027" s="114" t="str">
        <f>INDEX(SUM!D:D,MATCH(SUM!$F$3,SUM!B:B,0),0)</f>
        <v>P085</v>
      </c>
      <c r="E9027" s="116">
        <v>2020</v>
      </c>
      <c r="F9027" s="112" t="s">
        <v>15190</v>
      </c>
      <c r="G9027" s="117" t="s">
        <v>16450</v>
      </c>
      <c r="H9027" s="114" t="s">
        <v>6741</v>
      </c>
      <c r="I9027" s="113">
        <f>'25'!K13</f>
        <v>0</v>
      </c>
    </row>
    <row r="9028" spans="2:9" ht="12.75">
      <c r="B9028" s="114" t="str">
        <f>INDEX(SUM!D:D,MATCH(SUM!$F$3,SUM!B:B,0),0)</f>
        <v>P085</v>
      </c>
      <c r="E9028" s="116">
        <v>2020</v>
      </c>
      <c r="F9028" s="112" t="s">
        <v>15191</v>
      </c>
      <c r="G9028" s="117" t="s">
        <v>16451</v>
      </c>
      <c r="H9028" s="114" t="s">
        <v>6741</v>
      </c>
      <c r="I9028" s="113">
        <f>'25'!K14</f>
        <v>2</v>
      </c>
    </row>
    <row r="9029" spans="2:9" ht="12.75">
      <c r="B9029" s="114" t="str">
        <f>INDEX(SUM!D:D,MATCH(SUM!$F$3,SUM!B:B,0),0)</f>
        <v>P085</v>
      </c>
      <c r="E9029" s="116">
        <v>2020</v>
      </c>
      <c r="F9029" s="112" t="s">
        <v>15192</v>
      </c>
      <c r="G9029" s="117" t="s">
        <v>16452</v>
      </c>
      <c r="H9029" s="114" t="s">
        <v>6741</v>
      </c>
      <c r="I9029" s="113">
        <f>'25'!K15</f>
        <v>0</v>
      </c>
    </row>
    <row r="9030" spans="2:9" ht="12.75">
      <c r="B9030" s="114" t="str">
        <f>INDEX(SUM!D:D,MATCH(SUM!$F$3,SUM!B:B,0),0)</f>
        <v>P085</v>
      </c>
      <c r="E9030" s="116">
        <v>2020</v>
      </c>
      <c r="F9030" s="112" t="s">
        <v>15193</v>
      </c>
      <c r="G9030" s="117" t="s">
        <v>16453</v>
      </c>
      <c r="H9030" s="114" t="s">
        <v>6741</v>
      </c>
      <c r="I9030" s="113">
        <f>'25'!K16</f>
        <v>0</v>
      </c>
    </row>
    <row r="9031" spans="2:9" ht="12.75">
      <c r="B9031" s="114" t="str">
        <f>INDEX(SUM!D:D,MATCH(SUM!$F$3,SUM!B:B,0),0)</f>
        <v>P085</v>
      </c>
      <c r="E9031" s="116">
        <v>2020</v>
      </c>
      <c r="F9031" s="112" t="s">
        <v>15194</v>
      </c>
      <c r="G9031" s="117" t="s">
        <v>16454</v>
      </c>
      <c r="H9031" s="114" t="s">
        <v>6741</v>
      </c>
      <c r="I9031" s="113">
        <f>'25'!K17</f>
        <v>0</v>
      </c>
    </row>
    <row r="9032" spans="2:9" ht="12.75">
      <c r="B9032" s="114" t="str">
        <f>INDEX(SUM!D:D,MATCH(SUM!$F$3,SUM!B:B,0),0)</f>
        <v>P085</v>
      </c>
      <c r="E9032" s="116">
        <v>2020</v>
      </c>
      <c r="F9032" s="112" t="s">
        <v>15195</v>
      </c>
      <c r="G9032" s="117" t="s">
        <v>16455</v>
      </c>
      <c r="H9032" s="114" t="s">
        <v>6741</v>
      </c>
      <c r="I9032" s="113">
        <f>'25'!K18</f>
        <v>0</v>
      </c>
    </row>
    <row r="9033" spans="2:9" ht="12.75">
      <c r="B9033" s="114" t="str">
        <f>INDEX(SUM!D:D,MATCH(SUM!$F$3,SUM!B:B,0),0)</f>
        <v>P085</v>
      </c>
      <c r="E9033" s="116">
        <v>2020</v>
      </c>
      <c r="F9033" s="112" t="s">
        <v>15196</v>
      </c>
      <c r="G9033" s="117" t="s">
        <v>16456</v>
      </c>
      <c r="H9033" s="114" t="s">
        <v>6741</v>
      </c>
      <c r="I9033" s="113">
        <f>'25'!K19</f>
        <v>0</v>
      </c>
    </row>
    <row r="9034" spans="2:9" ht="12.75">
      <c r="B9034" s="114" t="str">
        <f>INDEX(SUM!D:D,MATCH(SUM!$F$3,SUM!B:B,0),0)</f>
        <v>P085</v>
      </c>
      <c r="E9034" s="116">
        <v>2020</v>
      </c>
      <c r="F9034" s="112" t="s">
        <v>15197</v>
      </c>
      <c r="G9034" s="117" t="s">
        <v>16457</v>
      </c>
      <c r="H9034" s="114" t="s">
        <v>6741</v>
      </c>
      <c r="I9034" s="113">
        <f>'25'!K20</f>
        <v>0</v>
      </c>
    </row>
    <row r="9035" spans="2:9" ht="12.75">
      <c r="B9035" s="114" t="str">
        <f>INDEX(SUM!D:D,MATCH(SUM!$F$3,SUM!B:B,0),0)</f>
        <v>P085</v>
      </c>
      <c r="E9035" s="116">
        <v>2020</v>
      </c>
      <c r="F9035" s="112" t="s">
        <v>15198</v>
      </c>
      <c r="G9035" s="117" t="s">
        <v>16458</v>
      </c>
      <c r="H9035" s="114" t="s">
        <v>6741</v>
      </c>
      <c r="I9035" s="113">
        <f>'25'!K21</f>
        <v>0</v>
      </c>
    </row>
    <row r="9036" spans="2:9" ht="12.75">
      <c r="B9036" s="114" t="str">
        <f>INDEX(SUM!D:D,MATCH(SUM!$F$3,SUM!B:B,0),0)</f>
        <v>P085</v>
      </c>
      <c r="E9036" s="116">
        <v>2020</v>
      </c>
      <c r="F9036" s="112" t="s">
        <v>15199</v>
      </c>
      <c r="G9036" s="117" t="s">
        <v>16459</v>
      </c>
      <c r="H9036" s="114" t="s">
        <v>6741</v>
      </c>
      <c r="I9036" s="113">
        <f>'25'!K22</f>
        <v>0</v>
      </c>
    </row>
    <row r="9037" spans="2:9" ht="12.75">
      <c r="B9037" s="114" t="str">
        <f>INDEX(SUM!D:D,MATCH(SUM!$F$3,SUM!B:B,0),0)</f>
        <v>P085</v>
      </c>
      <c r="E9037" s="116">
        <v>2020</v>
      </c>
      <c r="F9037" s="112" t="s">
        <v>15200</v>
      </c>
      <c r="G9037" s="117" t="s">
        <v>16460</v>
      </c>
      <c r="H9037" s="114" t="s">
        <v>6741</v>
      </c>
      <c r="I9037" s="113">
        <f>'25'!K23</f>
        <v>0</v>
      </c>
    </row>
    <row r="9038" spans="2:9" ht="12.75">
      <c r="B9038" s="114" t="str">
        <f>INDEX(SUM!D:D,MATCH(SUM!$F$3,SUM!B:B,0),0)</f>
        <v>P085</v>
      </c>
      <c r="E9038" s="116">
        <v>2020</v>
      </c>
      <c r="F9038" s="112" t="s">
        <v>15201</v>
      </c>
      <c r="G9038" s="117" t="s">
        <v>16461</v>
      </c>
      <c r="H9038" s="114" t="s">
        <v>6741</v>
      </c>
      <c r="I9038" s="113">
        <f>'25'!K24</f>
        <v>0</v>
      </c>
    </row>
    <row r="9039" spans="2:9" ht="12.75">
      <c r="B9039" s="114" t="str">
        <f>INDEX(SUM!D:D,MATCH(SUM!$F$3,SUM!B:B,0),0)</f>
        <v>P085</v>
      </c>
      <c r="E9039" s="116">
        <v>2020</v>
      </c>
      <c r="F9039" s="112" t="s">
        <v>15202</v>
      </c>
      <c r="G9039" s="117" t="s">
        <v>16462</v>
      </c>
      <c r="H9039" s="114" t="s">
        <v>6741</v>
      </c>
      <c r="I9039" s="113">
        <f>'25'!K25</f>
        <v>0</v>
      </c>
    </row>
    <row r="9040" spans="2:9" ht="12.75">
      <c r="B9040" s="114" t="str">
        <f>INDEX(SUM!D:D,MATCH(SUM!$F$3,SUM!B:B,0),0)</f>
        <v>P085</v>
      </c>
      <c r="E9040" s="116">
        <v>2020</v>
      </c>
      <c r="F9040" s="112" t="s">
        <v>15203</v>
      </c>
      <c r="G9040" s="117" t="s">
        <v>16463</v>
      </c>
      <c r="H9040" s="114" t="s">
        <v>6741</v>
      </c>
      <c r="I9040" s="113">
        <f>'25'!K26</f>
        <v>0</v>
      </c>
    </row>
    <row r="9041" spans="2:9" ht="12.75">
      <c r="B9041" s="114" t="str">
        <f>INDEX(SUM!D:D,MATCH(SUM!$F$3,SUM!B:B,0),0)</f>
        <v>P085</v>
      </c>
      <c r="E9041" s="116">
        <v>2020</v>
      </c>
      <c r="F9041" s="112" t="s">
        <v>15204</v>
      </c>
      <c r="G9041" s="117" t="s">
        <v>16464</v>
      </c>
      <c r="H9041" s="114" t="s">
        <v>6741</v>
      </c>
      <c r="I9041" s="113">
        <f>'25'!K27</f>
        <v>0</v>
      </c>
    </row>
    <row r="9042" spans="2:9" ht="12.75">
      <c r="B9042" s="114" t="str">
        <f>INDEX(SUM!D:D,MATCH(SUM!$F$3,SUM!B:B,0),0)</f>
        <v>P085</v>
      </c>
      <c r="E9042" s="116">
        <v>2020</v>
      </c>
      <c r="F9042" s="112" t="s">
        <v>15205</v>
      </c>
      <c r="G9042" s="117" t="s">
        <v>16465</v>
      </c>
      <c r="H9042" s="114" t="s">
        <v>6741</v>
      </c>
      <c r="I9042" s="113">
        <f>'25'!K28</f>
        <v>0</v>
      </c>
    </row>
    <row r="9043" spans="2:9" ht="12.75">
      <c r="B9043" s="114" t="str">
        <f>INDEX(SUM!D:D,MATCH(SUM!$F$3,SUM!B:B,0),0)</f>
        <v>P085</v>
      </c>
      <c r="E9043" s="116">
        <v>2020</v>
      </c>
      <c r="F9043" s="112" t="s">
        <v>15206</v>
      </c>
      <c r="G9043" s="117" t="s">
        <v>16466</v>
      </c>
      <c r="H9043" s="114" t="s">
        <v>6741</v>
      </c>
      <c r="I9043" s="113">
        <f>'25'!K29</f>
        <v>0</v>
      </c>
    </row>
    <row r="9044" spans="2:9" ht="12.75">
      <c r="B9044" s="114" t="str">
        <f>INDEX(SUM!D:D,MATCH(SUM!$F$3,SUM!B:B,0),0)</f>
        <v>P085</v>
      </c>
      <c r="E9044" s="116">
        <v>2020</v>
      </c>
      <c r="F9044" s="112" t="s">
        <v>15207</v>
      </c>
      <c r="G9044" s="117" t="s">
        <v>16467</v>
      </c>
      <c r="H9044" s="114" t="s">
        <v>6741</v>
      </c>
      <c r="I9044" s="113">
        <f>'25'!K30</f>
        <v>0</v>
      </c>
    </row>
    <row r="9045" spans="2:9" ht="12.75">
      <c r="B9045" s="114" t="str">
        <f>INDEX(SUM!D:D,MATCH(SUM!$F$3,SUM!B:B,0),0)</f>
        <v>P085</v>
      </c>
      <c r="E9045" s="116">
        <v>2020</v>
      </c>
      <c r="F9045" s="112" t="s">
        <v>15208</v>
      </c>
      <c r="G9045" s="117" t="s">
        <v>16468</v>
      </c>
      <c r="H9045" s="114" t="s">
        <v>6741</v>
      </c>
      <c r="I9045" s="113">
        <f>'25'!K31</f>
        <v>0</v>
      </c>
    </row>
    <row r="9046" spans="2:9" ht="12.75">
      <c r="B9046" s="114" t="str">
        <f>INDEX(SUM!D:D,MATCH(SUM!$F$3,SUM!B:B,0),0)</f>
        <v>P085</v>
      </c>
      <c r="E9046" s="116">
        <v>2020</v>
      </c>
      <c r="F9046" s="112" t="s">
        <v>15209</v>
      </c>
      <c r="G9046" s="117" t="s">
        <v>16469</v>
      </c>
      <c r="H9046" s="114" t="s">
        <v>6741</v>
      </c>
      <c r="I9046" s="113">
        <f>'25'!K32</f>
        <v>0</v>
      </c>
    </row>
    <row r="9047" spans="2:9" ht="12.75">
      <c r="B9047" s="114" t="str">
        <f>INDEX(SUM!D:D,MATCH(SUM!$F$3,SUM!B:B,0),0)</f>
        <v>P085</v>
      </c>
      <c r="E9047" s="116">
        <v>2020</v>
      </c>
      <c r="F9047" s="112" t="s">
        <v>15210</v>
      </c>
      <c r="G9047" s="117" t="s">
        <v>16470</v>
      </c>
      <c r="H9047" s="114" t="s">
        <v>6741</v>
      </c>
      <c r="I9047" s="113">
        <f>'25'!K33</f>
        <v>0</v>
      </c>
    </row>
    <row r="9048" spans="2:9" ht="12.75">
      <c r="B9048" s="114" t="str">
        <f>INDEX(SUM!D:D,MATCH(SUM!$F$3,SUM!B:B,0),0)</f>
        <v>P085</v>
      </c>
      <c r="E9048" s="116">
        <v>2020</v>
      </c>
      <c r="F9048" s="112" t="s">
        <v>15211</v>
      </c>
      <c r="G9048" s="117" t="s">
        <v>16471</v>
      </c>
      <c r="H9048" s="114" t="s">
        <v>6741</v>
      </c>
      <c r="I9048" s="113">
        <f>'25'!K34</f>
        <v>0</v>
      </c>
    </row>
    <row r="9049" spans="2:9" ht="12.75">
      <c r="B9049" s="114" t="str">
        <f>INDEX(SUM!D:D,MATCH(SUM!$F$3,SUM!B:B,0),0)</f>
        <v>P085</v>
      </c>
      <c r="E9049" s="116">
        <v>2020</v>
      </c>
      <c r="F9049" s="112" t="s">
        <v>15212</v>
      </c>
      <c r="G9049" s="117" t="s">
        <v>16472</v>
      </c>
      <c r="H9049" s="114" t="s">
        <v>6741</v>
      </c>
      <c r="I9049" s="113">
        <f>'25'!K35</f>
        <v>0</v>
      </c>
    </row>
    <row r="9050" spans="2:9" ht="12.75">
      <c r="B9050" s="114" t="str">
        <f>INDEX(SUM!D:D,MATCH(SUM!$F$3,SUM!B:B,0),0)</f>
        <v>P085</v>
      </c>
      <c r="E9050" s="116">
        <v>2020</v>
      </c>
      <c r="F9050" s="112" t="s">
        <v>15213</v>
      </c>
      <c r="G9050" s="117" t="s">
        <v>16473</v>
      </c>
      <c r="H9050" s="114" t="s">
        <v>6741</v>
      </c>
      <c r="I9050" s="113">
        <f>'25'!K36</f>
        <v>0</v>
      </c>
    </row>
    <row r="9051" spans="2:9" ht="12.75">
      <c r="B9051" s="114" t="str">
        <f>INDEX(SUM!D:D,MATCH(SUM!$F$3,SUM!B:B,0),0)</f>
        <v>P085</v>
      </c>
      <c r="E9051" s="116">
        <v>2020</v>
      </c>
      <c r="F9051" s="112" t="s">
        <v>15214</v>
      </c>
      <c r="G9051" s="117" t="s">
        <v>16474</v>
      </c>
      <c r="H9051" s="114" t="s">
        <v>6741</v>
      </c>
      <c r="I9051" s="113">
        <f>'25'!K37</f>
        <v>0</v>
      </c>
    </row>
    <row r="9052" spans="2:9" ht="12.75">
      <c r="B9052" s="114" t="str">
        <f>INDEX(SUM!D:D,MATCH(SUM!$F$3,SUM!B:B,0),0)</f>
        <v>P085</v>
      </c>
      <c r="E9052" s="116">
        <v>2020</v>
      </c>
      <c r="F9052" s="112" t="s">
        <v>15215</v>
      </c>
      <c r="G9052" s="117" t="s">
        <v>16475</v>
      </c>
      <c r="H9052" s="114" t="s">
        <v>6741</v>
      </c>
      <c r="I9052" s="113">
        <f>'25'!K38</f>
        <v>0</v>
      </c>
    </row>
    <row r="9053" spans="2:9" ht="12.75">
      <c r="B9053" s="114" t="str">
        <f>INDEX(SUM!D:D,MATCH(SUM!$F$3,SUM!B:B,0),0)</f>
        <v>P085</v>
      </c>
      <c r="E9053" s="116">
        <v>2020</v>
      </c>
      <c r="F9053" s="112" t="s">
        <v>15216</v>
      </c>
      <c r="G9053" s="117" t="s">
        <v>16476</v>
      </c>
      <c r="H9053" s="114" t="s">
        <v>6741</v>
      </c>
      <c r="I9053" s="113">
        <f>'25'!K39</f>
        <v>0</v>
      </c>
    </row>
    <row r="9054" spans="2:9" ht="12.75">
      <c r="B9054" s="114" t="str">
        <f>INDEX(SUM!D:D,MATCH(SUM!$F$3,SUM!B:B,0),0)</f>
        <v>P085</v>
      </c>
      <c r="E9054" s="116">
        <v>2020</v>
      </c>
      <c r="F9054" s="112" t="s">
        <v>15217</v>
      </c>
      <c r="G9054" s="117" t="s">
        <v>16477</v>
      </c>
      <c r="H9054" s="114" t="s">
        <v>6741</v>
      </c>
      <c r="I9054" s="113">
        <f>'25'!K40</f>
        <v>0</v>
      </c>
    </row>
    <row r="9055" spans="2:9" ht="12.75">
      <c r="B9055" s="114" t="str">
        <f>INDEX(SUM!D:D,MATCH(SUM!$F$3,SUM!B:B,0),0)</f>
        <v>P085</v>
      </c>
      <c r="E9055" s="116">
        <v>2020</v>
      </c>
      <c r="F9055" s="112" t="s">
        <v>15218</v>
      </c>
      <c r="G9055" s="117" t="s">
        <v>16478</v>
      </c>
      <c r="H9055" s="114" t="s">
        <v>6741</v>
      </c>
      <c r="I9055" s="113">
        <f>'25'!K41</f>
        <v>0</v>
      </c>
    </row>
    <row r="9056" spans="2:9" ht="12.75">
      <c r="B9056" s="114" t="str">
        <f>INDEX(SUM!D:D,MATCH(SUM!$F$3,SUM!B:B,0),0)</f>
        <v>P085</v>
      </c>
      <c r="E9056" s="116">
        <v>2020</v>
      </c>
      <c r="F9056" s="112" t="s">
        <v>15219</v>
      </c>
      <c r="G9056" s="117" t="s">
        <v>16479</v>
      </c>
      <c r="H9056" s="114" t="s">
        <v>6741</v>
      </c>
      <c r="I9056" s="113">
        <f>'25'!K42</f>
        <v>0</v>
      </c>
    </row>
    <row r="9057" spans="2:9" ht="12.75">
      <c r="B9057" s="114" t="str">
        <f>INDEX(SUM!D:D,MATCH(SUM!$F$3,SUM!B:B,0),0)</f>
        <v>P085</v>
      </c>
      <c r="E9057" s="116">
        <v>2020</v>
      </c>
      <c r="F9057" s="112" t="s">
        <v>15220</v>
      </c>
      <c r="G9057" s="117" t="s">
        <v>16480</v>
      </c>
      <c r="H9057" s="114" t="s">
        <v>6741</v>
      </c>
      <c r="I9057" s="113">
        <f>'25'!K43</f>
        <v>0</v>
      </c>
    </row>
    <row r="9058" spans="2:9" ht="12.75">
      <c r="B9058" s="114" t="str">
        <f>INDEX(SUM!D:D,MATCH(SUM!$F$3,SUM!B:B,0),0)</f>
        <v>P085</v>
      </c>
      <c r="E9058" s="116">
        <v>2020</v>
      </c>
      <c r="F9058" s="112" t="s">
        <v>15221</v>
      </c>
      <c r="G9058" s="117" t="s">
        <v>16481</v>
      </c>
      <c r="H9058" s="114" t="s">
        <v>6741</v>
      </c>
      <c r="I9058" s="113">
        <f>'25'!K44</f>
        <v>0</v>
      </c>
    </row>
    <row r="9059" spans="2:9" ht="12.75">
      <c r="B9059" s="114" t="str">
        <f>INDEX(SUM!D:D,MATCH(SUM!$F$3,SUM!B:B,0),0)</f>
        <v>P085</v>
      </c>
      <c r="E9059" s="116">
        <v>2020</v>
      </c>
      <c r="F9059" s="112" t="s">
        <v>15222</v>
      </c>
      <c r="G9059" s="117" t="s">
        <v>16482</v>
      </c>
      <c r="H9059" s="114" t="s">
        <v>6741</v>
      </c>
      <c r="I9059" s="113">
        <f>'25'!K45</f>
        <v>0</v>
      </c>
    </row>
    <row r="9060" spans="2:9" ht="12.75">
      <c r="B9060" s="114" t="str">
        <f>INDEX(SUM!D:D,MATCH(SUM!$F$3,SUM!B:B,0),0)</f>
        <v>P085</v>
      </c>
      <c r="E9060" s="116">
        <v>2020</v>
      </c>
      <c r="F9060" s="112" t="s">
        <v>15223</v>
      </c>
      <c r="G9060" s="117" t="s">
        <v>16483</v>
      </c>
      <c r="H9060" s="114" t="s">
        <v>6741</v>
      </c>
      <c r="I9060" s="113">
        <f>'25'!K46</f>
        <v>0</v>
      </c>
    </row>
    <row r="9061" spans="2:9" ht="12.75">
      <c r="B9061" s="114" t="str">
        <f>INDEX(SUM!D:D,MATCH(SUM!$F$3,SUM!B:B,0),0)</f>
        <v>P085</v>
      </c>
      <c r="E9061" s="116">
        <v>2020</v>
      </c>
      <c r="F9061" s="112" t="s">
        <v>15224</v>
      </c>
      <c r="G9061" s="117" t="s">
        <v>16484</v>
      </c>
      <c r="H9061" s="114" t="s">
        <v>6741</v>
      </c>
      <c r="I9061" s="113">
        <f>'25'!K47</f>
        <v>0</v>
      </c>
    </row>
    <row r="9062" spans="2:9" ht="12.75">
      <c r="B9062" s="114" t="str">
        <f>INDEX(SUM!D:D,MATCH(SUM!$F$3,SUM!B:B,0),0)</f>
        <v>P085</v>
      </c>
      <c r="E9062" s="116">
        <v>2020</v>
      </c>
      <c r="F9062" s="112" t="s">
        <v>15225</v>
      </c>
      <c r="G9062" s="117" t="s">
        <v>16485</v>
      </c>
      <c r="H9062" s="114" t="s">
        <v>6741</v>
      </c>
      <c r="I9062" s="113">
        <f>'25'!K48</f>
        <v>0</v>
      </c>
    </row>
    <row r="9063" spans="2:9" ht="12.75">
      <c r="B9063" s="114" t="str">
        <f>INDEX(SUM!D:D,MATCH(SUM!$F$3,SUM!B:B,0),0)</f>
        <v>P085</v>
      </c>
      <c r="E9063" s="116">
        <v>2020</v>
      </c>
      <c r="F9063" s="112" t="s">
        <v>15226</v>
      </c>
      <c r="G9063" s="117" t="s">
        <v>16486</v>
      </c>
      <c r="H9063" s="114" t="s">
        <v>6741</v>
      </c>
      <c r="I9063" s="113">
        <f>'25'!K49</f>
        <v>0</v>
      </c>
    </row>
    <row r="9064" spans="2:9" ht="12.75">
      <c r="B9064" s="114" t="str">
        <f>INDEX(SUM!D:D,MATCH(SUM!$F$3,SUM!B:B,0),0)</f>
        <v>P085</v>
      </c>
      <c r="E9064" s="116">
        <v>2020</v>
      </c>
      <c r="F9064" s="112" t="s">
        <v>15227</v>
      </c>
      <c r="G9064" s="117" t="s">
        <v>16487</v>
      </c>
      <c r="H9064" s="114" t="s">
        <v>6741</v>
      </c>
      <c r="I9064" s="113">
        <f>'25'!K50</f>
        <v>0</v>
      </c>
    </row>
    <row r="9065" spans="2:9" ht="12.75">
      <c r="B9065" s="114" t="str">
        <f>INDEX(SUM!D:D,MATCH(SUM!$F$3,SUM!B:B,0),0)</f>
        <v>P085</v>
      </c>
      <c r="E9065" s="116">
        <v>2020</v>
      </c>
      <c r="F9065" s="112" t="s">
        <v>15228</v>
      </c>
      <c r="G9065" s="117" t="s">
        <v>16488</v>
      </c>
      <c r="H9065" s="114" t="s">
        <v>6741</v>
      </c>
      <c r="I9065" s="113">
        <f>'25'!K51</f>
        <v>0</v>
      </c>
    </row>
    <row r="9066" spans="2:9" ht="12.75">
      <c r="B9066" s="114" t="str">
        <f>INDEX(SUM!D:D,MATCH(SUM!$F$3,SUM!B:B,0),0)</f>
        <v>P085</v>
      </c>
      <c r="E9066" s="116">
        <v>2020</v>
      </c>
      <c r="F9066" s="112" t="s">
        <v>15229</v>
      </c>
      <c r="G9066" s="117" t="s">
        <v>16489</v>
      </c>
      <c r="H9066" s="114" t="s">
        <v>6741</v>
      </c>
      <c r="I9066" s="113">
        <f>'25'!K52</f>
        <v>0</v>
      </c>
    </row>
    <row r="9067" spans="2:9" ht="12.75">
      <c r="B9067" s="114" t="str">
        <f>INDEX(SUM!D:D,MATCH(SUM!$F$3,SUM!B:B,0),0)</f>
        <v>P085</v>
      </c>
      <c r="E9067" s="116">
        <v>2020</v>
      </c>
      <c r="F9067" s="112" t="s">
        <v>15230</v>
      </c>
      <c r="G9067" s="117" t="s">
        <v>16490</v>
      </c>
      <c r="H9067" s="114" t="s">
        <v>6741</v>
      </c>
      <c r="I9067" s="113">
        <f>'25'!K53</f>
        <v>0</v>
      </c>
    </row>
    <row r="9068" spans="2:9" ht="12.75">
      <c r="B9068" s="114" t="str">
        <f>INDEX(SUM!D:D,MATCH(SUM!$F$3,SUM!B:B,0),0)</f>
        <v>P085</v>
      </c>
      <c r="E9068" s="116">
        <v>2020</v>
      </c>
      <c r="F9068" s="112" t="s">
        <v>15231</v>
      </c>
      <c r="G9068" s="117" t="s">
        <v>16491</v>
      </c>
      <c r="H9068" s="114" t="s">
        <v>6741</v>
      </c>
      <c r="I9068" s="113">
        <f>'25'!K54</f>
        <v>0</v>
      </c>
    </row>
    <row r="9069" spans="2:9" ht="12.75">
      <c r="B9069" s="114" t="str">
        <f>INDEX(SUM!D:D,MATCH(SUM!$F$3,SUM!B:B,0),0)</f>
        <v>P085</v>
      </c>
      <c r="E9069" s="116">
        <v>2020</v>
      </c>
      <c r="F9069" s="112" t="s">
        <v>15232</v>
      </c>
      <c r="G9069" s="117" t="s">
        <v>16492</v>
      </c>
      <c r="H9069" s="114" t="s">
        <v>6741</v>
      </c>
      <c r="I9069" s="113">
        <f>'25'!K55</f>
        <v>0</v>
      </c>
    </row>
    <row r="9070" spans="2:9" ht="12.75">
      <c r="B9070" s="114" t="str">
        <f>INDEX(SUM!D:D,MATCH(SUM!$F$3,SUM!B:B,0),0)</f>
        <v>P085</v>
      </c>
      <c r="E9070" s="116">
        <v>2020</v>
      </c>
      <c r="F9070" s="112" t="s">
        <v>15233</v>
      </c>
      <c r="G9070" s="117" t="s">
        <v>16493</v>
      </c>
      <c r="H9070" s="114" t="s">
        <v>6741</v>
      </c>
      <c r="I9070" s="113">
        <f>'25'!K56</f>
        <v>0</v>
      </c>
    </row>
    <row r="9071" spans="2:9" ht="12.75">
      <c r="B9071" s="114" t="str">
        <f>INDEX(SUM!D:D,MATCH(SUM!$F$3,SUM!B:B,0),0)</f>
        <v>P085</v>
      </c>
      <c r="E9071" s="116">
        <v>2020</v>
      </c>
      <c r="F9071" s="112" t="s">
        <v>15234</v>
      </c>
      <c r="G9071" s="117" t="s">
        <v>16494</v>
      </c>
      <c r="H9071" s="114" t="s">
        <v>6741</v>
      </c>
      <c r="I9071" s="113">
        <f>'25'!K57</f>
        <v>0</v>
      </c>
    </row>
    <row r="9072" spans="2:9" ht="12.75">
      <c r="B9072" s="114" t="str">
        <f>INDEX(SUM!D:D,MATCH(SUM!$F$3,SUM!B:B,0),0)</f>
        <v>P085</v>
      </c>
      <c r="E9072" s="116">
        <v>2020</v>
      </c>
      <c r="F9072" s="112" t="s">
        <v>15235</v>
      </c>
      <c r="G9072" s="117" t="s">
        <v>16495</v>
      </c>
      <c r="H9072" s="114" t="s">
        <v>6741</v>
      </c>
      <c r="I9072" s="113">
        <f>'25'!K58</f>
        <v>0</v>
      </c>
    </row>
    <row r="9073" spans="2:9" ht="12.75">
      <c r="B9073" s="114" t="str">
        <f>INDEX(SUM!D:D,MATCH(SUM!$F$3,SUM!B:B,0),0)</f>
        <v>P085</v>
      </c>
      <c r="E9073" s="116">
        <v>2020</v>
      </c>
      <c r="F9073" s="112" t="s">
        <v>15236</v>
      </c>
      <c r="G9073" s="117" t="s">
        <v>16496</v>
      </c>
      <c r="H9073" s="114" t="s">
        <v>6741</v>
      </c>
      <c r="I9073" s="113">
        <f>'25'!K59</f>
        <v>0</v>
      </c>
    </row>
    <row r="9074" spans="2:9" ht="12.75">
      <c r="B9074" s="114" t="str">
        <f>INDEX(SUM!D:D,MATCH(SUM!$F$3,SUM!B:B,0),0)</f>
        <v>P085</v>
      </c>
      <c r="E9074" s="116">
        <v>2020</v>
      </c>
      <c r="F9074" s="112" t="s">
        <v>15237</v>
      </c>
      <c r="G9074" s="117" t="s">
        <v>16497</v>
      </c>
      <c r="H9074" s="114" t="s">
        <v>6741</v>
      </c>
      <c r="I9074" s="113">
        <f>'25'!K60</f>
        <v>0</v>
      </c>
    </row>
    <row r="9075" spans="2:9" ht="12.75">
      <c r="B9075" s="114" t="str">
        <f>INDEX(SUM!D:D,MATCH(SUM!$F$3,SUM!B:B,0),0)</f>
        <v>P085</v>
      </c>
      <c r="E9075" s="116">
        <v>2020</v>
      </c>
      <c r="F9075" s="112" t="s">
        <v>15238</v>
      </c>
      <c r="G9075" s="117" t="s">
        <v>16498</v>
      </c>
      <c r="H9075" s="114" t="s">
        <v>6741</v>
      </c>
      <c r="I9075" s="113">
        <f>'25'!K61</f>
        <v>0</v>
      </c>
    </row>
    <row r="9076" spans="2:9" ht="12.75">
      <c r="B9076" s="114" t="str">
        <f>INDEX(SUM!D:D,MATCH(SUM!$F$3,SUM!B:B,0),0)</f>
        <v>P085</v>
      </c>
      <c r="E9076" s="116">
        <v>2020</v>
      </c>
      <c r="F9076" s="112" t="s">
        <v>15239</v>
      </c>
      <c r="G9076" s="117" t="s">
        <v>16499</v>
      </c>
      <c r="H9076" s="114" t="s">
        <v>6741</v>
      </c>
      <c r="I9076" s="113">
        <f>'25'!K62</f>
        <v>0</v>
      </c>
    </row>
    <row r="9077" spans="2:9" ht="12.75">
      <c r="B9077" s="114" t="str">
        <f>INDEX(SUM!D:D,MATCH(SUM!$F$3,SUM!B:B,0),0)</f>
        <v>P085</v>
      </c>
      <c r="E9077" s="116">
        <v>2020</v>
      </c>
      <c r="F9077" s="112" t="s">
        <v>15240</v>
      </c>
      <c r="G9077" s="117" t="s">
        <v>16500</v>
      </c>
      <c r="H9077" s="114" t="s">
        <v>6741</v>
      </c>
      <c r="I9077" s="113">
        <f>'25'!K63</f>
        <v>0</v>
      </c>
    </row>
    <row r="9078" spans="2:9" ht="12.75">
      <c r="B9078" s="114" t="str">
        <f>INDEX(SUM!D:D,MATCH(SUM!$F$3,SUM!B:B,0),0)</f>
        <v>P085</v>
      </c>
      <c r="E9078" s="116">
        <v>2020</v>
      </c>
      <c r="F9078" s="112" t="s">
        <v>15241</v>
      </c>
      <c r="G9078" s="117" t="s">
        <v>16501</v>
      </c>
      <c r="H9078" s="114" t="s">
        <v>6741</v>
      </c>
      <c r="I9078" s="113">
        <f>'25'!K64</f>
        <v>0</v>
      </c>
    </row>
    <row r="9079" spans="2:9" ht="12.75">
      <c r="B9079" s="114" t="str">
        <f>INDEX(SUM!D:D,MATCH(SUM!$F$3,SUM!B:B,0),0)</f>
        <v>P085</v>
      </c>
      <c r="E9079" s="116">
        <v>2020</v>
      </c>
      <c r="F9079" s="112" t="s">
        <v>15242</v>
      </c>
      <c r="G9079" s="117" t="s">
        <v>16502</v>
      </c>
      <c r="H9079" s="114" t="s">
        <v>6741</v>
      </c>
      <c r="I9079" s="113">
        <f>'25'!K65</f>
        <v>0</v>
      </c>
    </row>
    <row r="9080" spans="2:9" ht="12.75">
      <c r="B9080" s="114" t="str">
        <f>INDEX(SUM!D:D,MATCH(SUM!$F$3,SUM!B:B,0),0)</f>
        <v>P085</v>
      </c>
      <c r="E9080" s="116">
        <v>2020</v>
      </c>
      <c r="F9080" s="112" t="s">
        <v>15243</v>
      </c>
      <c r="G9080" s="117" t="s">
        <v>16503</v>
      </c>
      <c r="H9080" s="114" t="s">
        <v>6741</v>
      </c>
      <c r="I9080" s="113">
        <f>'25'!K66</f>
        <v>0</v>
      </c>
    </row>
    <row r="9081" spans="2:9" ht="12.75">
      <c r="B9081" s="114" t="str">
        <f>INDEX(SUM!D:D,MATCH(SUM!$F$3,SUM!B:B,0),0)</f>
        <v>P085</v>
      </c>
      <c r="E9081" s="116">
        <v>2020</v>
      </c>
      <c r="F9081" s="112" t="s">
        <v>15244</v>
      </c>
      <c r="G9081" s="117" t="s">
        <v>16504</v>
      </c>
      <c r="H9081" s="114" t="s">
        <v>6741</v>
      </c>
      <c r="I9081" s="113">
        <f>'25'!K67</f>
        <v>0</v>
      </c>
    </row>
    <row r="9082" spans="2:9" ht="12.75">
      <c r="B9082" s="114" t="str">
        <f>INDEX(SUM!D:D,MATCH(SUM!$F$3,SUM!B:B,0),0)</f>
        <v>P085</v>
      </c>
      <c r="E9082" s="116">
        <v>2020</v>
      </c>
      <c r="F9082" s="112" t="s">
        <v>15245</v>
      </c>
      <c r="G9082" s="117" t="s">
        <v>16505</v>
      </c>
      <c r="H9082" s="114" t="s">
        <v>6741</v>
      </c>
      <c r="I9082" s="113">
        <f>'25'!K68</f>
        <v>0</v>
      </c>
    </row>
    <row r="9083" spans="2:9" ht="12.75">
      <c r="B9083" s="114" t="str">
        <f>INDEX(SUM!D:D,MATCH(SUM!$F$3,SUM!B:B,0),0)</f>
        <v>P085</v>
      </c>
      <c r="E9083" s="116">
        <v>2020</v>
      </c>
      <c r="F9083" s="112" t="s">
        <v>15246</v>
      </c>
      <c r="G9083" s="117" t="s">
        <v>16506</v>
      </c>
      <c r="H9083" s="114" t="s">
        <v>6741</v>
      </c>
      <c r="I9083" s="113">
        <f>'25'!K69</f>
        <v>0</v>
      </c>
    </row>
    <row r="9084" spans="2:9" ht="12.75">
      <c r="B9084" s="114" t="str">
        <f>INDEX(SUM!D:D,MATCH(SUM!$F$3,SUM!B:B,0),0)</f>
        <v>P085</v>
      </c>
      <c r="E9084" s="116">
        <v>2020</v>
      </c>
      <c r="F9084" s="112" t="s">
        <v>15247</v>
      </c>
      <c r="G9084" s="117" t="s">
        <v>16507</v>
      </c>
      <c r="H9084" s="114" t="s">
        <v>6741</v>
      </c>
      <c r="I9084" s="113">
        <f>'25'!K70</f>
        <v>0</v>
      </c>
    </row>
    <row r="9085" spans="2:9" ht="12.75">
      <c r="B9085" s="114" t="str">
        <f>INDEX(SUM!D:D,MATCH(SUM!$F$3,SUM!B:B,0),0)</f>
        <v>P085</v>
      </c>
      <c r="E9085" s="116">
        <v>2020</v>
      </c>
      <c r="F9085" s="112" t="s">
        <v>15248</v>
      </c>
      <c r="G9085" s="117" t="s">
        <v>16508</v>
      </c>
      <c r="H9085" s="114" t="s">
        <v>6741</v>
      </c>
      <c r="I9085" s="113">
        <f>'25'!K71</f>
        <v>0</v>
      </c>
    </row>
    <row r="9086" spans="2:9" ht="12.75">
      <c r="B9086" s="114" t="str">
        <f>INDEX(SUM!D:D,MATCH(SUM!$F$3,SUM!B:B,0),0)</f>
        <v>P085</v>
      </c>
      <c r="E9086" s="116">
        <v>2020</v>
      </c>
      <c r="F9086" s="112" t="s">
        <v>15249</v>
      </c>
      <c r="G9086" s="117" t="s">
        <v>16509</v>
      </c>
      <c r="H9086" s="114" t="s">
        <v>6741</v>
      </c>
      <c r="I9086" s="113">
        <f>'25'!K72</f>
        <v>0</v>
      </c>
    </row>
    <row r="9087" spans="2:9" ht="12.75">
      <c r="B9087" s="114" t="str">
        <f>INDEX(SUM!D:D,MATCH(SUM!$F$3,SUM!B:B,0),0)</f>
        <v>P085</v>
      </c>
      <c r="E9087" s="116">
        <v>2020</v>
      </c>
      <c r="F9087" s="112" t="s">
        <v>15250</v>
      </c>
      <c r="G9087" s="117" t="s">
        <v>16510</v>
      </c>
      <c r="H9087" s="114" t="s">
        <v>6741</v>
      </c>
      <c r="I9087" s="113">
        <f>'25'!K73</f>
        <v>0</v>
      </c>
    </row>
    <row r="9088" spans="2:9" ht="12.75">
      <c r="B9088" s="114" t="str">
        <f>INDEX(SUM!D:D,MATCH(SUM!$F$3,SUM!B:B,0),0)</f>
        <v>P085</v>
      </c>
      <c r="E9088" s="116">
        <v>2020</v>
      </c>
      <c r="F9088" s="112" t="s">
        <v>15251</v>
      </c>
      <c r="G9088" s="117" t="s">
        <v>16511</v>
      </c>
      <c r="H9088" s="114" t="s">
        <v>6741</v>
      </c>
      <c r="I9088" s="113">
        <f>'25'!K74</f>
        <v>0</v>
      </c>
    </row>
    <row r="9089" spans="2:9" ht="12.75">
      <c r="B9089" s="114" t="str">
        <f>INDEX(SUM!D:D,MATCH(SUM!$F$3,SUM!B:B,0),0)</f>
        <v>P085</v>
      </c>
      <c r="E9089" s="116">
        <v>2020</v>
      </c>
      <c r="F9089" s="112" t="s">
        <v>15252</v>
      </c>
      <c r="G9089" s="117" t="s">
        <v>16512</v>
      </c>
      <c r="H9089" s="114" t="s">
        <v>6741</v>
      </c>
      <c r="I9089" s="113">
        <f>'25'!K75</f>
        <v>0</v>
      </c>
    </row>
    <row r="9090" spans="2:9" ht="12.75">
      <c r="B9090" s="114" t="str">
        <f>INDEX(SUM!D:D,MATCH(SUM!$F$3,SUM!B:B,0),0)</f>
        <v>P085</v>
      </c>
      <c r="E9090" s="116">
        <v>2020</v>
      </c>
      <c r="F9090" s="112" t="s">
        <v>15253</v>
      </c>
      <c r="G9090" s="117" t="s">
        <v>16513</v>
      </c>
      <c r="H9090" s="114" t="s">
        <v>6741</v>
      </c>
      <c r="I9090" s="113">
        <f>'25'!K76</f>
        <v>0</v>
      </c>
    </row>
    <row r="9091" spans="2:9" ht="12.75">
      <c r="B9091" s="114" t="str">
        <f>INDEX(SUM!D:D,MATCH(SUM!$F$3,SUM!B:B,0),0)</f>
        <v>P085</v>
      </c>
      <c r="E9091" s="116">
        <v>2020</v>
      </c>
      <c r="F9091" s="112" t="s">
        <v>15254</v>
      </c>
      <c r="G9091" s="117" t="s">
        <v>16514</v>
      </c>
      <c r="H9091" s="114" t="s">
        <v>6741</v>
      </c>
      <c r="I9091" s="113">
        <f>'25'!K77</f>
        <v>0</v>
      </c>
    </row>
    <row r="9092" spans="2:9" ht="12.75">
      <c r="B9092" s="114" t="str">
        <f>INDEX(SUM!D:D,MATCH(SUM!$F$3,SUM!B:B,0),0)</f>
        <v>P085</v>
      </c>
      <c r="E9092" s="116">
        <v>2020</v>
      </c>
      <c r="F9092" s="112" t="s">
        <v>15255</v>
      </c>
      <c r="G9092" s="117" t="s">
        <v>16515</v>
      </c>
      <c r="H9092" s="114" t="s">
        <v>6741</v>
      </c>
      <c r="I9092" s="113">
        <f>'25'!K78</f>
        <v>0</v>
      </c>
    </row>
    <row r="9093" spans="2:9" ht="12.75">
      <c r="B9093" s="114" t="str">
        <f>INDEX(SUM!D:D,MATCH(SUM!$F$3,SUM!B:B,0),0)</f>
        <v>P085</v>
      </c>
      <c r="E9093" s="116">
        <v>2020</v>
      </c>
      <c r="F9093" s="112" t="s">
        <v>15256</v>
      </c>
      <c r="G9093" s="117" t="s">
        <v>16516</v>
      </c>
      <c r="H9093" s="114" t="s">
        <v>6741</v>
      </c>
      <c r="I9093" s="113">
        <f>'25'!K79</f>
        <v>0</v>
      </c>
    </row>
    <row r="9094" spans="2:9" ht="12.75">
      <c r="B9094" s="114" t="str">
        <f>INDEX(SUM!D:D,MATCH(SUM!$F$3,SUM!B:B,0),0)</f>
        <v>P085</v>
      </c>
      <c r="E9094" s="116">
        <v>2020</v>
      </c>
      <c r="F9094" s="112" t="s">
        <v>15257</v>
      </c>
      <c r="G9094" s="117" t="s">
        <v>16517</v>
      </c>
      <c r="H9094" s="114" t="s">
        <v>6741</v>
      </c>
      <c r="I9094" s="113">
        <f>'25'!K80</f>
        <v>0</v>
      </c>
    </row>
    <row r="9095" spans="2:9" ht="12.75">
      <c r="B9095" s="114" t="str">
        <f>INDEX(SUM!D:D,MATCH(SUM!$F$3,SUM!B:B,0),0)</f>
        <v>P085</v>
      </c>
      <c r="E9095" s="116">
        <v>2020</v>
      </c>
      <c r="F9095" s="112" t="s">
        <v>15258</v>
      </c>
      <c r="G9095" s="117" t="s">
        <v>16518</v>
      </c>
      <c r="H9095" s="114" t="s">
        <v>6741</v>
      </c>
      <c r="I9095" s="113">
        <f>'25'!K81</f>
        <v>0</v>
      </c>
    </row>
    <row r="9096" spans="2:9" ht="12.75">
      <c r="B9096" s="114" t="str">
        <f>INDEX(SUM!D:D,MATCH(SUM!$F$3,SUM!B:B,0),0)</f>
        <v>P085</v>
      </c>
      <c r="E9096" s="116">
        <v>2020</v>
      </c>
      <c r="F9096" s="112" t="s">
        <v>15259</v>
      </c>
      <c r="G9096" s="117" t="s">
        <v>16519</v>
      </c>
      <c r="H9096" s="114" t="s">
        <v>6741</v>
      </c>
      <c r="I9096" s="113">
        <f>'25'!K82</f>
        <v>0</v>
      </c>
    </row>
    <row r="9097" spans="2:9" ht="12.75">
      <c r="B9097" s="114" t="str">
        <f>INDEX(SUM!D:D,MATCH(SUM!$F$3,SUM!B:B,0),0)</f>
        <v>P085</v>
      </c>
      <c r="E9097" s="116">
        <v>2020</v>
      </c>
      <c r="F9097" s="112" t="s">
        <v>15260</v>
      </c>
      <c r="G9097" s="117" t="s">
        <v>16520</v>
      </c>
      <c r="H9097" s="114" t="s">
        <v>6741</v>
      </c>
      <c r="I9097" s="113">
        <f>'25'!K83</f>
        <v>0</v>
      </c>
    </row>
    <row r="9098" spans="2:9" ht="12.75">
      <c r="B9098" s="114" t="str">
        <f>INDEX(SUM!D:D,MATCH(SUM!$F$3,SUM!B:B,0),0)</f>
        <v>P085</v>
      </c>
      <c r="E9098" s="116">
        <v>2020</v>
      </c>
      <c r="F9098" s="112" t="s">
        <v>15261</v>
      </c>
      <c r="G9098" s="117" t="s">
        <v>16521</v>
      </c>
      <c r="H9098" s="114" t="s">
        <v>6741</v>
      </c>
      <c r="I9098" s="113">
        <f>'25'!K84</f>
        <v>0</v>
      </c>
    </row>
    <row r="9099" spans="2:9" ht="12.75">
      <c r="B9099" s="114" t="str">
        <f>INDEX(SUM!D:D,MATCH(SUM!$F$3,SUM!B:B,0),0)</f>
        <v>P085</v>
      </c>
      <c r="E9099" s="116">
        <v>2020</v>
      </c>
      <c r="F9099" s="112" t="s">
        <v>15262</v>
      </c>
      <c r="G9099" s="117" t="s">
        <v>16522</v>
      </c>
      <c r="H9099" s="114" t="s">
        <v>6741</v>
      </c>
      <c r="I9099" s="113">
        <f>'25'!K85</f>
        <v>0</v>
      </c>
    </row>
    <row r="9100" spans="2:9" ht="12.75">
      <c r="B9100" s="114" t="str">
        <f>INDEX(SUM!D:D,MATCH(SUM!$F$3,SUM!B:B,0),0)</f>
        <v>P085</v>
      </c>
      <c r="E9100" s="116">
        <v>2020</v>
      </c>
      <c r="F9100" s="112" t="s">
        <v>15263</v>
      </c>
      <c r="G9100" s="117" t="s">
        <v>16523</v>
      </c>
      <c r="H9100" s="114" t="s">
        <v>6741</v>
      </c>
      <c r="I9100" s="113">
        <f>'25'!K86</f>
        <v>0</v>
      </c>
    </row>
    <row r="9101" spans="2:9" ht="12.75">
      <c r="B9101" s="114" t="str">
        <f>INDEX(SUM!D:D,MATCH(SUM!$F$3,SUM!B:B,0),0)</f>
        <v>P085</v>
      </c>
      <c r="E9101" s="116">
        <v>2020</v>
      </c>
      <c r="F9101" s="112" t="s">
        <v>15264</v>
      </c>
      <c r="G9101" s="117" t="s">
        <v>16524</v>
      </c>
      <c r="H9101" s="114" t="s">
        <v>6741</v>
      </c>
      <c r="I9101" s="113">
        <f>'25'!K87</f>
        <v>0</v>
      </c>
    </row>
    <row r="9102" spans="2:9" ht="12.75">
      <c r="B9102" s="114" t="str">
        <f>INDEX(SUM!D:D,MATCH(SUM!$F$3,SUM!B:B,0),0)</f>
        <v>P085</v>
      </c>
      <c r="E9102" s="116">
        <v>2020</v>
      </c>
      <c r="F9102" s="112" t="s">
        <v>15265</v>
      </c>
      <c r="G9102" s="117" t="s">
        <v>16525</v>
      </c>
      <c r="H9102" s="114" t="s">
        <v>6741</v>
      </c>
      <c r="I9102" s="113">
        <f>'25'!K88</f>
        <v>0</v>
      </c>
    </row>
    <row r="9103" spans="2:9" ht="12.75">
      <c r="B9103" s="114" t="str">
        <f>INDEX(SUM!D:D,MATCH(SUM!$F$3,SUM!B:B,0),0)</f>
        <v>P085</v>
      </c>
      <c r="E9103" s="116">
        <v>2020</v>
      </c>
      <c r="F9103" s="112" t="s">
        <v>15266</v>
      </c>
      <c r="G9103" s="117" t="s">
        <v>16526</v>
      </c>
      <c r="H9103" s="114" t="s">
        <v>6741</v>
      </c>
      <c r="I9103" s="113">
        <f>'25'!K89</f>
        <v>0</v>
      </c>
    </row>
    <row r="9104" spans="2:9" ht="12.75">
      <c r="B9104" s="114" t="str">
        <f>INDEX(SUM!D:D,MATCH(SUM!$F$3,SUM!B:B,0),0)</f>
        <v>P085</v>
      </c>
      <c r="E9104" s="116">
        <v>2020</v>
      </c>
      <c r="F9104" s="112" t="s">
        <v>15267</v>
      </c>
      <c r="G9104" s="117" t="s">
        <v>16527</v>
      </c>
      <c r="H9104" s="114" t="s">
        <v>6741</v>
      </c>
      <c r="I9104" s="113">
        <f>'25'!K90</f>
        <v>0</v>
      </c>
    </row>
    <row r="9105" spans="2:9" ht="12.75">
      <c r="B9105" s="114" t="str">
        <f>INDEX(SUM!D:D,MATCH(SUM!$F$3,SUM!B:B,0),0)</f>
        <v>P085</v>
      </c>
      <c r="E9105" s="116">
        <v>2020</v>
      </c>
      <c r="F9105" s="112" t="s">
        <v>15268</v>
      </c>
      <c r="G9105" s="117" t="s">
        <v>16528</v>
      </c>
      <c r="H9105" s="114" t="s">
        <v>6741</v>
      </c>
      <c r="I9105" s="113">
        <f>'25'!K91</f>
        <v>0</v>
      </c>
    </row>
    <row r="9106" spans="2:9" ht="12.75">
      <c r="B9106" s="114" t="str">
        <f>INDEX(SUM!D:D,MATCH(SUM!$F$3,SUM!B:B,0),0)</f>
        <v>P085</v>
      </c>
      <c r="E9106" s="116">
        <v>2020</v>
      </c>
      <c r="F9106" s="112" t="s">
        <v>15269</v>
      </c>
      <c r="G9106" s="117" t="s">
        <v>16529</v>
      </c>
      <c r="H9106" s="114" t="s">
        <v>6741</v>
      </c>
      <c r="I9106" s="113">
        <f>'25'!K92</f>
        <v>0</v>
      </c>
    </row>
    <row r="9107" spans="2:9" ht="12.75">
      <c r="B9107" s="114" t="str">
        <f>INDEX(SUM!D:D,MATCH(SUM!$F$3,SUM!B:B,0),0)</f>
        <v>P085</v>
      </c>
      <c r="E9107" s="116">
        <v>2020</v>
      </c>
      <c r="F9107" s="112" t="s">
        <v>15270</v>
      </c>
      <c r="G9107" s="117" t="s">
        <v>16530</v>
      </c>
      <c r="H9107" s="114" t="s">
        <v>6741</v>
      </c>
      <c r="I9107" s="113">
        <f>'25'!K93</f>
        <v>0</v>
      </c>
    </row>
    <row r="9108" spans="2:9" ht="12.75">
      <c r="B9108" s="114" t="str">
        <f>INDEX(SUM!D:D,MATCH(SUM!$F$3,SUM!B:B,0),0)</f>
        <v>P085</v>
      </c>
      <c r="E9108" s="116">
        <v>2020</v>
      </c>
      <c r="F9108" s="112" t="s">
        <v>15271</v>
      </c>
      <c r="G9108" s="117" t="s">
        <v>16531</v>
      </c>
      <c r="H9108" s="114" t="s">
        <v>6741</v>
      </c>
      <c r="I9108" s="113">
        <f>'25'!K94</f>
        <v>0</v>
      </c>
    </row>
    <row r="9109" spans="2:9" ht="12.75">
      <c r="B9109" s="114" t="str">
        <f>INDEX(SUM!D:D,MATCH(SUM!$F$3,SUM!B:B,0),0)</f>
        <v>P085</v>
      </c>
      <c r="E9109" s="116">
        <v>2020</v>
      </c>
      <c r="F9109" s="112" t="s">
        <v>15272</v>
      </c>
      <c r="G9109" s="117" t="s">
        <v>16532</v>
      </c>
      <c r="H9109" s="114" t="s">
        <v>6741</v>
      </c>
      <c r="I9109" s="113">
        <f>'25'!K95</f>
        <v>0</v>
      </c>
    </row>
    <row r="9110" spans="2:9" ht="12.75">
      <c r="B9110" s="114" t="str">
        <f>INDEX(SUM!D:D,MATCH(SUM!$F$3,SUM!B:B,0),0)</f>
        <v>P085</v>
      </c>
      <c r="E9110" s="116">
        <v>2020</v>
      </c>
      <c r="F9110" s="112" t="s">
        <v>15273</v>
      </c>
      <c r="G9110" s="117" t="s">
        <v>16533</v>
      </c>
      <c r="H9110" s="114" t="s">
        <v>6741</v>
      </c>
      <c r="I9110" s="113">
        <f>'25'!K96</f>
        <v>0</v>
      </c>
    </row>
    <row r="9111" spans="2:9" ht="12.75">
      <c r="B9111" s="114" t="str">
        <f>INDEX(SUM!D:D,MATCH(SUM!$F$3,SUM!B:B,0),0)</f>
        <v>P085</v>
      </c>
      <c r="E9111" s="116">
        <v>2020</v>
      </c>
      <c r="F9111" s="112" t="s">
        <v>15274</v>
      </c>
      <c r="G9111" s="117" t="s">
        <v>16534</v>
      </c>
      <c r="H9111" s="114" t="s">
        <v>6741</v>
      </c>
      <c r="I9111" s="113">
        <f>'25'!K97</f>
        <v>0</v>
      </c>
    </row>
    <row r="9112" spans="2:9" ht="12.75">
      <c r="B9112" s="114" t="str">
        <f>INDEX(SUM!D:D,MATCH(SUM!$F$3,SUM!B:B,0),0)</f>
        <v>P085</v>
      </c>
      <c r="E9112" s="116">
        <v>2020</v>
      </c>
      <c r="F9112" s="112" t="s">
        <v>15275</v>
      </c>
      <c r="G9112" s="117" t="s">
        <v>16535</v>
      </c>
      <c r="H9112" s="114" t="s">
        <v>6741</v>
      </c>
      <c r="I9112" s="113">
        <f>'25'!K98</f>
        <v>0</v>
      </c>
    </row>
    <row r="9113" spans="2:9" ht="12.75">
      <c r="B9113" s="114" t="str">
        <f>INDEX(SUM!D:D,MATCH(SUM!$F$3,SUM!B:B,0),0)</f>
        <v>P085</v>
      </c>
      <c r="E9113" s="116">
        <v>2020</v>
      </c>
      <c r="F9113" s="112" t="s">
        <v>15276</v>
      </c>
      <c r="G9113" s="117" t="s">
        <v>16536</v>
      </c>
      <c r="H9113" s="114" t="s">
        <v>6741</v>
      </c>
      <c r="I9113" s="113">
        <f>'25'!K99</f>
        <v>0</v>
      </c>
    </row>
    <row r="9114" spans="2:9" ht="12.75">
      <c r="B9114" s="114" t="str">
        <f>INDEX(SUM!D:D,MATCH(SUM!$F$3,SUM!B:B,0),0)</f>
        <v>P085</v>
      </c>
      <c r="E9114" s="116">
        <v>2020</v>
      </c>
      <c r="F9114" s="112" t="s">
        <v>15277</v>
      </c>
      <c r="G9114" s="117" t="s">
        <v>16537</v>
      </c>
      <c r="H9114" s="114" t="s">
        <v>6741</v>
      </c>
      <c r="I9114" s="113">
        <f>'25'!K100</f>
        <v>0</v>
      </c>
    </row>
    <row r="9115" spans="2:9" ht="12.75">
      <c r="B9115" s="114" t="str">
        <f>INDEX(SUM!D:D,MATCH(SUM!$F$3,SUM!B:B,0),0)</f>
        <v>P085</v>
      </c>
      <c r="E9115" s="116">
        <v>2020</v>
      </c>
      <c r="F9115" s="112" t="s">
        <v>15278</v>
      </c>
      <c r="G9115" s="117" t="s">
        <v>16538</v>
      </c>
      <c r="H9115" s="114" t="s">
        <v>6742</v>
      </c>
      <c r="I9115" s="113">
        <f>'25'!L11</f>
        <v>2</v>
      </c>
    </row>
    <row r="9116" spans="2:9" ht="12.75">
      <c r="B9116" s="114" t="str">
        <f>INDEX(SUM!D:D,MATCH(SUM!$F$3,SUM!B:B,0),0)</f>
        <v>P085</v>
      </c>
      <c r="E9116" s="116">
        <v>2020</v>
      </c>
      <c r="F9116" s="112" t="s">
        <v>15279</v>
      </c>
      <c r="G9116" s="117" t="s">
        <v>16539</v>
      </c>
      <c r="H9116" s="114" t="s">
        <v>6742</v>
      </c>
      <c r="I9116" s="113">
        <f>'25'!L12</f>
        <v>0</v>
      </c>
    </row>
    <row r="9117" spans="2:9" ht="12.75">
      <c r="B9117" s="114" t="str">
        <f>INDEX(SUM!D:D,MATCH(SUM!$F$3,SUM!B:B,0),0)</f>
        <v>P085</v>
      </c>
      <c r="E9117" s="116">
        <v>2020</v>
      </c>
      <c r="F9117" s="112" t="s">
        <v>15280</v>
      </c>
      <c r="G9117" s="117" t="s">
        <v>16540</v>
      </c>
      <c r="H9117" s="114" t="s">
        <v>6742</v>
      </c>
      <c r="I9117" s="113">
        <f>'25'!L13</f>
        <v>1</v>
      </c>
    </row>
    <row r="9118" spans="2:9" ht="12.75">
      <c r="B9118" s="114" t="str">
        <f>INDEX(SUM!D:D,MATCH(SUM!$F$3,SUM!B:B,0),0)</f>
        <v>P085</v>
      </c>
      <c r="E9118" s="116">
        <v>2020</v>
      </c>
      <c r="F9118" s="112" t="s">
        <v>15281</v>
      </c>
      <c r="G9118" s="117" t="s">
        <v>16541</v>
      </c>
      <c r="H9118" s="114" t="s">
        <v>6742</v>
      </c>
      <c r="I9118" s="113">
        <f>'25'!L14</f>
        <v>0</v>
      </c>
    </row>
    <row r="9119" spans="2:9" ht="12.75">
      <c r="B9119" s="114" t="str">
        <f>INDEX(SUM!D:D,MATCH(SUM!$F$3,SUM!B:B,0),0)</f>
        <v>P085</v>
      </c>
      <c r="E9119" s="116">
        <v>2020</v>
      </c>
      <c r="F9119" s="112" t="s">
        <v>15282</v>
      </c>
      <c r="G9119" s="117" t="s">
        <v>16542</v>
      </c>
      <c r="H9119" s="114" t="s">
        <v>6742</v>
      </c>
      <c r="I9119" s="113">
        <f>'25'!L15</f>
        <v>0</v>
      </c>
    </row>
    <row r="9120" spans="2:9" ht="12.75">
      <c r="B9120" s="114" t="str">
        <f>INDEX(SUM!D:D,MATCH(SUM!$F$3,SUM!B:B,0),0)</f>
        <v>P085</v>
      </c>
      <c r="E9120" s="116">
        <v>2020</v>
      </c>
      <c r="F9120" s="112" t="s">
        <v>15283</v>
      </c>
      <c r="G9120" s="117" t="s">
        <v>16543</v>
      </c>
      <c r="H9120" s="114" t="s">
        <v>6742</v>
      </c>
      <c r="I9120" s="113">
        <f>'25'!L16</f>
        <v>0</v>
      </c>
    </row>
    <row r="9121" spans="2:9" ht="12.75">
      <c r="B9121" s="114" t="str">
        <f>INDEX(SUM!D:D,MATCH(SUM!$F$3,SUM!B:B,0),0)</f>
        <v>P085</v>
      </c>
      <c r="E9121" s="116">
        <v>2020</v>
      </c>
      <c r="F9121" s="112" t="s">
        <v>15284</v>
      </c>
      <c r="G9121" s="117" t="s">
        <v>16544</v>
      </c>
      <c r="H9121" s="114" t="s">
        <v>6742</v>
      </c>
      <c r="I9121" s="113">
        <f>'25'!L17</f>
        <v>0</v>
      </c>
    </row>
    <row r="9122" spans="2:9" ht="12.75">
      <c r="B9122" s="114" t="str">
        <f>INDEX(SUM!D:D,MATCH(SUM!$F$3,SUM!B:B,0),0)</f>
        <v>P085</v>
      </c>
      <c r="E9122" s="116">
        <v>2020</v>
      </c>
      <c r="F9122" s="112" t="s">
        <v>15285</v>
      </c>
      <c r="G9122" s="117" t="s">
        <v>16545</v>
      </c>
      <c r="H9122" s="114" t="s">
        <v>6742</v>
      </c>
      <c r="I9122" s="113">
        <f>'25'!L18</f>
        <v>0</v>
      </c>
    </row>
    <row r="9123" spans="2:9" ht="12.75">
      <c r="B9123" s="114" t="str">
        <f>INDEX(SUM!D:D,MATCH(SUM!$F$3,SUM!B:B,0),0)</f>
        <v>P085</v>
      </c>
      <c r="E9123" s="116">
        <v>2020</v>
      </c>
      <c r="F9123" s="112" t="s">
        <v>15286</v>
      </c>
      <c r="G9123" s="117" t="s">
        <v>16546</v>
      </c>
      <c r="H9123" s="114" t="s">
        <v>6742</v>
      </c>
      <c r="I9123" s="113">
        <f>'25'!L19</f>
        <v>0</v>
      </c>
    </row>
    <row r="9124" spans="2:9" ht="12.75">
      <c r="B9124" s="114" t="str">
        <f>INDEX(SUM!D:D,MATCH(SUM!$F$3,SUM!B:B,0),0)</f>
        <v>P085</v>
      </c>
      <c r="E9124" s="116">
        <v>2020</v>
      </c>
      <c r="F9124" s="112" t="s">
        <v>15287</v>
      </c>
      <c r="G9124" s="117" t="s">
        <v>16547</v>
      </c>
      <c r="H9124" s="114" t="s">
        <v>6742</v>
      </c>
      <c r="I9124" s="113">
        <f>'25'!L20</f>
        <v>0</v>
      </c>
    </row>
    <row r="9125" spans="2:9" ht="12.75">
      <c r="B9125" s="114" t="str">
        <f>INDEX(SUM!D:D,MATCH(SUM!$F$3,SUM!B:B,0),0)</f>
        <v>P085</v>
      </c>
      <c r="E9125" s="116">
        <v>2020</v>
      </c>
      <c r="F9125" s="112" t="s">
        <v>15288</v>
      </c>
      <c r="G9125" s="117" t="s">
        <v>16548</v>
      </c>
      <c r="H9125" s="114" t="s">
        <v>6742</v>
      </c>
      <c r="I9125" s="113">
        <f>'25'!L21</f>
        <v>0</v>
      </c>
    </row>
    <row r="9126" spans="2:9" ht="12.75">
      <c r="B9126" s="114" t="str">
        <f>INDEX(SUM!D:D,MATCH(SUM!$F$3,SUM!B:B,0),0)</f>
        <v>P085</v>
      </c>
      <c r="E9126" s="116">
        <v>2020</v>
      </c>
      <c r="F9126" s="112" t="s">
        <v>15289</v>
      </c>
      <c r="G9126" s="117" t="s">
        <v>16549</v>
      </c>
      <c r="H9126" s="114" t="s">
        <v>6742</v>
      </c>
      <c r="I9126" s="113">
        <f>'25'!L22</f>
        <v>0</v>
      </c>
    </row>
    <row r="9127" spans="2:9" ht="12.75">
      <c r="B9127" s="114" t="str">
        <f>INDEX(SUM!D:D,MATCH(SUM!$F$3,SUM!B:B,0),0)</f>
        <v>P085</v>
      </c>
      <c r="E9127" s="116">
        <v>2020</v>
      </c>
      <c r="F9127" s="112" t="s">
        <v>15290</v>
      </c>
      <c r="G9127" s="117" t="s">
        <v>16550</v>
      </c>
      <c r="H9127" s="114" t="s">
        <v>6742</v>
      </c>
      <c r="I9127" s="113">
        <f>'25'!L23</f>
        <v>0</v>
      </c>
    </row>
    <row r="9128" spans="2:9" ht="12.75">
      <c r="B9128" s="114" t="str">
        <f>INDEX(SUM!D:D,MATCH(SUM!$F$3,SUM!B:B,0),0)</f>
        <v>P085</v>
      </c>
      <c r="E9128" s="116">
        <v>2020</v>
      </c>
      <c r="F9128" s="112" t="s">
        <v>15291</v>
      </c>
      <c r="G9128" s="117" t="s">
        <v>16551</v>
      </c>
      <c r="H9128" s="114" t="s">
        <v>6742</v>
      </c>
      <c r="I9128" s="113">
        <f>'25'!L24</f>
        <v>0</v>
      </c>
    </row>
    <row r="9129" spans="2:9" ht="12.75">
      <c r="B9129" s="114" t="str">
        <f>INDEX(SUM!D:D,MATCH(SUM!$F$3,SUM!B:B,0),0)</f>
        <v>P085</v>
      </c>
      <c r="E9129" s="116">
        <v>2020</v>
      </c>
      <c r="F9129" s="112" t="s">
        <v>15292</v>
      </c>
      <c r="G9129" s="117" t="s">
        <v>16552</v>
      </c>
      <c r="H9129" s="114" t="s">
        <v>6742</v>
      </c>
      <c r="I9129" s="113">
        <f>'25'!L25</f>
        <v>0</v>
      </c>
    </row>
    <row r="9130" spans="2:9" ht="12.75">
      <c r="B9130" s="114" t="str">
        <f>INDEX(SUM!D:D,MATCH(SUM!$F$3,SUM!B:B,0),0)</f>
        <v>P085</v>
      </c>
      <c r="E9130" s="116">
        <v>2020</v>
      </c>
      <c r="F9130" s="112" t="s">
        <v>15293</v>
      </c>
      <c r="G9130" s="117" t="s">
        <v>16553</v>
      </c>
      <c r="H9130" s="114" t="s">
        <v>6742</v>
      </c>
      <c r="I9130" s="113">
        <f>'25'!L26</f>
        <v>0</v>
      </c>
    </row>
    <row r="9131" spans="2:9" ht="12.75">
      <c r="B9131" s="114" t="str">
        <f>INDEX(SUM!D:D,MATCH(SUM!$F$3,SUM!B:B,0),0)</f>
        <v>P085</v>
      </c>
      <c r="E9131" s="116">
        <v>2020</v>
      </c>
      <c r="F9131" s="112" t="s">
        <v>15294</v>
      </c>
      <c r="G9131" s="117" t="s">
        <v>16554</v>
      </c>
      <c r="H9131" s="114" t="s">
        <v>6742</v>
      </c>
      <c r="I9131" s="113">
        <f>'25'!L27</f>
        <v>0</v>
      </c>
    </row>
    <row r="9132" spans="2:9" ht="12.75">
      <c r="B9132" s="114" t="str">
        <f>INDEX(SUM!D:D,MATCH(SUM!$F$3,SUM!B:B,0),0)</f>
        <v>P085</v>
      </c>
      <c r="E9132" s="116">
        <v>2020</v>
      </c>
      <c r="F9132" s="112" t="s">
        <v>15295</v>
      </c>
      <c r="G9132" s="117" t="s">
        <v>16555</v>
      </c>
      <c r="H9132" s="114" t="s">
        <v>6742</v>
      </c>
      <c r="I9132" s="113">
        <f>'25'!L28</f>
        <v>0</v>
      </c>
    </row>
    <row r="9133" spans="2:9" ht="12.75">
      <c r="B9133" s="114" t="str">
        <f>INDEX(SUM!D:D,MATCH(SUM!$F$3,SUM!B:B,0),0)</f>
        <v>P085</v>
      </c>
      <c r="E9133" s="116">
        <v>2020</v>
      </c>
      <c r="F9133" s="112" t="s">
        <v>15296</v>
      </c>
      <c r="G9133" s="117" t="s">
        <v>16556</v>
      </c>
      <c r="H9133" s="114" t="s">
        <v>6742</v>
      </c>
      <c r="I9133" s="113">
        <f>'25'!L29</f>
        <v>0</v>
      </c>
    </row>
    <row r="9134" spans="2:9" ht="12.75">
      <c r="B9134" s="114" t="str">
        <f>INDEX(SUM!D:D,MATCH(SUM!$F$3,SUM!B:B,0),0)</f>
        <v>P085</v>
      </c>
      <c r="E9134" s="116">
        <v>2020</v>
      </c>
      <c r="F9134" s="112" t="s">
        <v>15297</v>
      </c>
      <c r="G9134" s="117" t="s">
        <v>16557</v>
      </c>
      <c r="H9134" s="114" t="s">
        <v>6742</v>
      </c>
      <c r="I9134" s="113">
        <f>'25'!L30</f>
        <v>0</v>
      </c>
    </row>
    <row r="9135" spans="2:9" ht="12.75">
      <c r="B9135" s="114" t="str">
        <f>INDEX(SUM!D:D,MATCH(SUM!$F$3,SUM!B:B,0),0)</f>
        <v>P085</v>
      </c>
      <c r="E9135" s="116">
        <v>2020</v>
      </c>
      <c r="F9135" s="112" t="s">
        <v>15298</v>
      </c>
      <c r="G9135" s="117" t="s">
        <v>16558</v>
      </c>
      <c r="H9135" s="114" t="s">
        <v>6742</v>
      </c>
      <c r="I9135" s="113">
        <f>'25'!L31</f>
        <v>0</v>
      </c>
    </row>
    <row r="9136" spans="2:9" ht="12.75">
      <c r="B9136" s="114" t="str">
        <f>INDEX(SUM!D:D,MATCH(SUM!$F$3,SUM!B:B,0),0)</f>
        <v>P085</v>
      </c>
      <c r="E9136" s="116">
        <v>2020</v>
      </c>
      <c r="F9136" s="112" t="s">
        <v>15299</v>
      </c>
      <c r="G9136" s="117" t="s">
        <v>16559</v>
      </c>
      <c r="H9136" s="114" t="s">
        <v>6742</v>
      </c>
      <c r="I9136" s="113">
        <f>'25'!L32</f>
        <v>0</v>
      </c>
    </row>
    <row r="9137" spans="2:9" ht="12.75">
      <c r="B9137" s="114" t="str">
        <f>INDEX(SUM!D:D,MATCH(SUM!$F$3,SUM!B:B,0),0)</f>
        <v>P085</v>
      </c>
      <c r="E9137" s="116">
        <v>2020</v>
      </c>
      <c r="F9137" s="112" t="s">
        <v>15300</v>
      </c>
      <c r="G9137" s="117" t="s">
        <v>16560</v>
      </c>
      <c r="H9137" s="114" t="s">
        <v>6742</v>
      </c>
      <c r="I9137" s="113">
        <f>'25'!L33</f>
        <v>0</v>
      </c>
    </row>
    <row r="9138" spans="2:9" ht="12.75">
      <c r="B9138" s="114" t="str">
        <f>INDEX(SUM!D:D,MATCH(SUM!$F$3,SUM!B:B,0),0)</f>
        <v>P085</v>
      </c>
      <c r="E9138" s="116">
        <v>2020</v>
      </c>
      <c r="F9138" s="112" t="s">
        <v>15301</v>
      </c>
      <c r="G9138" s="117" t="s">
        <v>16561</v>
      </c>
      <c r="H9138" s="114" t="s">
        <v>6742</v>
      </c>
      <c r="I9138" s="113">
        <f>'25'!L34</f>
        <v>0</v>
      </c>
    </row>
    <row r="9139" spans="2:9" ht="12.75">
      <c r="B9139" s="114" t="str">
        <f>INDEX(SUM!D:D,MATCH(SUM!$F$3,SUM!B:B,0),0)</f>
        <v>P085</v>
      </c>
      <c r="E9139" s="116">
        <v>2020</v>
      </c>
      <c r="F9139" s="112" t="s">
        <v>15302</v>
      </c>
      <c r="G9139" s="117" t="s">
        <v>16562</v>
      </c>
      <c r="H9139" s="114" t="s">
        <v>6742</v>
      </c>
      <c r="I9139" s="113">
        <f>'25'!L35</f>
        <v>0</v>
      </c>
    </row>
    <row r="9140" spans="2:9" ht="12.75">
      <c r="B9140" s="114" t="str">
        <f>INDEX(SUM!D:D,MATCH(SUM!$F$3,SUM!B:B,0),0)</f>
        <v>P085</v>
      </c>
      <c r="E9140" s="116">
        <v>2020</v>
      </c>
      <c r="F9140" s="112" t="s">
        <v>15303</v>
      </c>
      <c r="G9140" s="117" t="s">
        <v>16563</v>
      </c>
      <c r="H9140" s="114" t="s">
        <v>6742</v>
      </c>
      <c r="I9140" s="113">
        <f>'25'!L36</f>
        <v>0</v>
      </c>
    </row>
    <row r="9141" spans="2:9" ht="12.75">
      <c r="B9141" s="114" t="str">
        <f>INDEX(SUM!D:D,MATCH(SUM!$F$3,SUM!B:B,0),0)</f>
        <v>P085</v>
      </c>
      <c r="E9141" s="116">
        <v>2020</v>
      </c>
      <c r="F9141" s="112" t="s">
        <v>15304</v>
      </c>
      <c r="G9141" s="117" t="s">
        <v>16564</v>
      </c>
      <c r="H9141" s="114" t="s">
        <v>6742</v>
      </c>
      <c r="I9141" s="113">
        <f>'25'!L37</f>
        <v>0</v>
      </c>
    </row>
    <row r="9142" spans="2:9" ht="12.75">
      <c r="B9142" s="114" t="str">
        <f>INDEX(SUM!D:D,MATCH(SUM!$F$3,SUM!B:B,0),0)</f>
        <v>P085</v>
      </c>
      <c r="E9142" s="116">
        <v>2020</v>
      </c>
      <c r="F9142" s="112" t="s">
        <v>15305</v>
      </c>
      <c r="G9142" s="117" t="s">
        <v>16565</v>
      </c>
      <c r="H9142" s="114" t="s">
        <v>6742</v>
      </c>
      <c r="I9142" s="113">
        <f>'25'!L38</f>
        <v>0</v>
      </c>
    </row>
    <row r="9143" spans="2:9" ht="12.75">
      <c r="B9143" s="114" t="str">
        <f>INDEX(SUM!D:D,MATCH(SUM!$F$3,SUM!B:B,0),0)</f>
        <v>P085</v>
      </c>
      <c r="E9143" s="116">
        <v>2020</v>
      </c>
      <c r="F9143" s="112" t="s">
        <v>15306</v>
      </c>
      <c r="G9143" s="117" t="s">
        <v>16566</v>
      </c>
      <c r="H9143" s="114" t="s">
        <v>6742</v>
      </c>
      <c r="I9143" s="113">
        <f>'25'!L39</f>
        <v>0</v>
      </c>
    </row>
    <row r="9144" spans="2:9" ht="12.75">
      <c r="B9144" s="114" t="str">
        <f>INDEX(SUM!D:D,MATCH(SUM!$F$3,SUM!B:B,0),0)</f>
        <v>P085</v>
      </c>
      <c r="E9144" s="116">
        <v>2020</v>
      </c>
      <c r="F9144" s="112" t="s">
        <v>15307</v>
      </c>
      <c r="G9144" s="117" t="s">
        <v>16567</v>
      </c>
      <c r="H9144" s="114" t="s">
        <v>6742</v>
      </c>
      <c r="I9144" s="113">
        <f>'25'!L40</f>
        <v>0</v>
      </c>
    </row>
    <row r="9145" spans="2:9" ht="12.75">
      <c r="B9145" s="114" t="str">
        <f>INDEX(SUM!D:D,MATCH(SUM!$F$3,SUM!B:B,0),0)</f>
        <v>P085</v>
      </c>
      <c r="E9145" s="116">
        <v>2020</v>
      </c>
      <c r="F9145" s="112" t="s">
        <v>15308</v>
      </c>
      <c r="G9145" s="117" t="s">
        <v>16568</v>
      </c>
      <c r="H9145" s="114" t="s">
        <v>6742</v>
      </c>
      <c r="I9145" s="113">
        <f>'25'!L41</f>
        <v>0</v>
      </c>
    </row>
    <row r="9146" spans="2:9" ht="12.75">
      <c r="B9146" s="114" t="str">
        <f>INDEX(SUM!D:D,MATCH(SUM!$F$3,SUM!B:B,0),0)</f>
        <v>P085</v>
      </c>
      <c r="E9146" s="116">
        <v>2020</v>
      </c>
      <c r="F9146" s="112" t="s">
        <v>15309</v>
      </c>
      <c r="G9146" s="117" t="s">
        <v>16569</v>
      </c>
      <c r="H9146" s="114" t="s">
        <v>6742</v>
      </c>
      <c r="I9146" s="113">
        <f>'25'!L42</f>
        <v>0</v>
      </c>
    </row>
    <row r="9147" spans="2:9" ht="12.75">
      <c r="B9147" s="114" t="str">
        <f>INDEX(SUM!D:D,MATCH(SUM!$F$3,SUM!B:B,0),0)</f>
        <v>P085</v>
      </c>
      <c r="E9147" s="116">
        <v>2020</v>
      </c>
      <c r="F9147" s="112" t="s">
        <v>15310</v>
      </c>
      <c r="G9147" s="117" t="s">
        <v>16570</v>
      </c>
      <c r="H9147" s="114" t="s">
        <v>6742</v>
      </c>
      <c r="I9147" s="113">
        <f>'25'!L43</f>
        <v>0</v>
      </c>
    </row>
    <row r="9148" spans="2:9" ht="12.75">
      <c r="B9148" s="114" t="str">
        <f>INDEX(SUM!D:D,MATCH(SUM!$F$3,SUM!B:B,0),0)</f>
        <v>P085</v>
      </c>
      <c r="E9148" s="116">
        <v>2020</v>
      </c>
      <c r="F9148" s="112" t="s">
        <v>15311</v>
      </c>
      <c r="G9148" s="117" t="s">
        <v>16571</v>
      </c>
      <c r="H9148" s="114" t="s">
        <v>6742</v>
      </c>
      <c r="I9148" s="113">
        <f>'25'!L44</f>
        <v>0</v>
      </c>
    </row>
    <row r="9149" spans="2:9" ht="12.75">
      <c r="B9149" s="114" t="str">
        <f>INDEX(SUM!D:D,MATCH(SUM!$F$3,SUM!B:B,0),0)</f>
        <v>P085</v>
      </c>
      <c r="E9149" s="116">
        <v>2020</v>
      </c>
      <c r="F9149" s="112" t="s">
        <v>15312</v>
      </c>
      <c r="G9149" s="117" t="s">
        <v>16572</v>
      </c>
      <c r="H9149" s="114" t="s">
        <v>6742</v>
      </c>
      <c r="I9149" s="113">
        <f>'25'!L45</f>
        <v>0</v>
      </c>
    </row>
    <row r="9150" spans="2:9" ht="12.75">
      <c r="B9150" s="114" t="str">
        <f>INDEX(SUM!D:D,MATCH(SUM!$F$3,SUM!B:B,0),0)</f>
        <v>P085</v>
      </c>
      <c r="E9150" s="116">
        <v>2020</v>
      </c>
      <c r="F9150" s="112" t="s">
        <v>15313</v>
      </c>
      <c r="G9150" s="117" t="s">
        <v>16573</v>
      </c>
      <c r="H9150" s="114" t="s">
        <v>6742</v>
      </c>
      <c r="I9150" s="113">
        <f>'25'!L46</f>
        <v>0</v>
      </c>
    </row>
    <row r="9151" spans="2:9" ht="12.75">
      <c r="B9151" s="114" t="str">
        <f>INDEX(SUM!D:D,MATCH(SUM!$F$3,SUM!B:B,0),0)</f>
        <v>P085</v>
      </c>
      <c r="E9151" s="116">
        <v>2020</v>
      </c>
      <c r="F9151" s="112" t="s">
        <v>15314</v>
      </c>
      <c r="G9151" s="117" t="s">
        <v>16574</v>
      </c>
      <c r="H9151" s="114" t="s">
        <v>6742</v>
      </c>
      <c r="I9151" s="113">
        <f>'25'!L47</f>
        <v>0</v>
      </c>
    </row>
    <row r="9152" spans="2:9" ht="12.75">
      <c r="B9152" s="114" t="str">
        <f>INDEX(SUM!D:D,MATCH(SUM!$F$3,SUM!B:B,0),0)</f>
        <v>P085</v>
      </c>
      <c r="E9152" s="116">
        <v>2020</v>
      </c>
      <c r="F9152" s="112" t="s">
        <v>15315</v>
      </c>
      <c r="G9152" s="117" t="s">
        <v>16575</v>
      </c>
      <c r="H9152" s="114" t="s">
        <v>6742</v>
      </c>
      <c r="I9152" s="113">
        <f>'25'!L48</f>
        <v>0</v>
      </c>
    </row>
    <row r="9153" spans="2:9" ht="12.75">
      <c r="B9153" s="114" t="str">
        <f>INDEX(SUM!D:D,MATCH(SUM!$F$3,SUM!B:B,0),0)</f>
        <v>P085</v>
      </c>
      <c r="E9153" s="116">
        <v>2020</v>
      </c>
      <c r="F9153" s="112" t="s">
        <v>15316</v>
      </c>
      <c r="G9153" s="117" t="s">
        <v>16576</v>
      </c>
      <c r="H9153" s="114" t="s">
        <v>6742</v>
      </c>
      <c r="I9153" s="113">
        <f>'25'!L49</f>
        <v>0</v>
      </c>
    </row>
    <row r="9154" spans="2:9" ht="12.75">
      <c r="B9154" s="114" t="str">
        <f>INDEX(SUM!D:D,MATCH(SUM!$F$3,SUM!B:B,0),0)</f>
        <v>P085</v>
      </c>
      <c r="E9154" s="116">
        <v>2020</v>
      </c>
      <c r="F9154" s="112" t="s">
        <v>15317</v>
      </c>
      <c r="G9154" s="117" t="s">
        <v>16577</v>
      </c>
      <c r="H9154" s="114" t="s">
        <v>6742</v>
      </c>
      <c r="I9154" s="113">
        <f>'25'!L50</f>
        <v>0</v>
      </c>
    </row>
    <row r="9155" spans="2:9" ht="12.75">
      <c r="B9155" s="114" t="str">
        <f>INDEX(SUM!D:D,MATCH(SUM!$F$3,SUM!B:B,0),0)</f>
        <v>P085</v>
      </c>
      <c r="E9155" s="116">
        <v>2020</v>
      </c>
      <c r="F9155" s="112" t="s">
        <v>15318</v>
      </c>
      <c r="G9155" s="117" t="s">
        <v>16578</v>
      </c>
      <c r="H9155" s="114" t="s">
        <v>6742</v>
      </c>
      <c r="I9155" s="113">
        <f>'25'!L51</f>
        <v>0</v>
      </c>
    </row>
    <row r="9156" spans="2:9" ht="12.75">
      <c r="B9156" s="114" t="str">
        <f>INDEX(SUM!D:D,MATCH(SUM!$F$3,SUM!B:B,0),0)</f>
        <v>P085</v>
      </c>
      <c r="E9156" s="116">
        <v>2020</v>
      </c>
      <c r="F9156" s="112" t="s">
        <v>15319</v>
      </c>
      <c r="G9156" s="117" t="s">
        <v>16579</v>
      </c>
      <c r="H9156" s="114" t="s">
        <v>6742</v>
      </c>
      <c r="I9156" s="113">
        <f>'25'!L52</f>
        <v>0</v>
      </c>
    </row>
    <row r="9157" spans="2:9" ht="12.75">
      <c r="B9157" s="114" t="str">
        <f>INDEX(SUM!D:D,MATCH(SUM!$F$3,SUM!B:B,0),0)</f>
        <v>P085</v>
      </c>
      <c r="E9157" s="116">
        <v>2020</v>
      </c>
      <c r="F9157" s="112" t="s">
        <v>15320</v>
      </c>
      <c r="G9157" s="117" t="s">
        <v>16580</v>
      </c>
      <c r="H9157" s="114" t="s">
        <v>6742</v>
      </c>
      <c r="I9157" s="113">
        <f>'25'!L53</f>
        <v>0</v>
      </c>
    </row>
    <row r="9158" spans="2:9" ht="12.75">
      <c r="B9158" s="114" t="str">
        <f>INDEX(SUM!D:D,MATCH(SUM!$F$3,SUM!B:B,0),0)</f>
        <v>P085</v>
      </c>
      <c r="E9158" s="116">
        <v>2020</v>
      </c>
      <c r="F9158" s="112" t="s">
        <v>15321</v>
      </c>
      <c r="G9158" s="117" t="s">
        <v>16581</v>
      </c>
      <c r="H9158" s="114" t="s">
        <v>6742</v>
      </c>
      <c r="I9158" s="113">
        <f>'25'!L54</f>
        <v>0</v>
      </c>
    </row>
    <row r="9159" spans="2:9" ht="12.75">
      <c r="B9159" s="114" t="str">
        <f>INDEX(SUM!D:D,MATCH(SUM!$F$3,SUM!B:B,0),0)</f>
        <v>P085</v>
      </c>
      <c r="E9159" s="116">
        <v>2020</v>
      </c>
      <c r="F9159" s="112" t="s">
        <v>15322</v>
      </c>
      <c r="G9159" s="117" t="s">
        <v>16582</v>
      </c>
      <c r="H9159" s="114" t="s">
        <v>6742</v>
      </c>
      <c r="I9159" s="113">
        <f>'25'!L55</f>
        <v>0</v>
      </c>
    </row>
    <row r="9160" spans="2:9" ht="12.75">
      <c r="B9160" s="114" t="str">
        <f>INDEX(SUM!D:D,MATCH(SUM!$F$3,SUM!B:B,0),0)</f>
        <v>P085</v>
      </c>
      <c r="E9160" s="116">
        <v>2020</v>
      </c>
      <c r="F9160" s="112" t="s">
        <v>15323</v>
      </c>
      <c r="G9160" s="117" t="s">
        <v>16583</v>
      </c>
      <c r="H9160" s="114" t="s">
        <v>6742</v>
      </c>
      <c r="I9160" s="113">
        <f>'25'!L56</f>
        <v>0</v>
      </c>
    </row>
    <row r="9161" spans="2:9" ht="12.75">
      <c r="B9161" s="114" t="str">
        <f>INDEX(SUM!D:D,MATCH(SUM!$F$3,SUM!B:B,0),0)</f>
        <v>P085</v>
      </c>
      <c r="E9161" s="116">
        <v>2020</v>
      </c>
      <c r="F9161" s="112" t="s">
        <v>15324</v>
      </c>
      <c r="G9161" s="117" t="s">
        <v>16584</v>
      </c>
      <c r="H9161" s="114" t="s">
        <v>6742</v>
      </c>
      <c r="I9161" s="113">
        <f>'25'!L57</f>
        <v>0</v>
      </c>
    </row>
    <row r="9162" spans="2:9" ht="12.75">
      <c r="B9162" s="114" t="str">
        <f>INDEX(SUM!D:D,MATCH(SUM!$F$3,SUM!B:B,0),0)</f>
        <v>P085</v>
      </c>
      <c r="E9162" s="116">
        <v>2020</v>
      </c>
      <c r="F9162" s="112" t="s">
        <v>15325</v>
      </c>
      <c r="G9162" s="117" t="s">
        <v>16585</v>
      </c>
      <c r="H9162" s="114" t="s">
        <v>6742</v>
      </c>
      <c r="I9162" s="113">
        <f>'25'!L58</f>
        <v>0</v>
      </c>
    </row>
    <row r="9163" spans="2:9" ht="12.75">
      <c r="B9163" s="114" t="str">
        <f>INDEX(SUM!D:D,MATCH(SUM!$F$3,SUM!B:B,0),0)</f>
        <v>P085</v>
      </c>
      <c r="E9163" s="116">
        <v>2020</v>
      </c>
      <c r="F9163" s="112" t="s">
        <v>15326</v>
      </c>
      <c r="G9163" s="117" t="s">
        <v>16586</v>
      </c>
      <c r="H9163" s="114" t="s">
        <v>6742</v>
      </c>
      <c r="I9163" s="113">
        <f>'25'!L59</f>
        <v>0</v>
      </c>
    </row>
    <row r="9164" spans="2:9" ht="12.75">
      <c r="B9164" s="114" t="str">
        <f>INDEX(SUM!D:D,MATCH(SUM!$F$3,SUM!B:B,0),0)</f>
        <v>P085</v>
      </c>
      <c r="E9164" s="116">
        <v>2020</v>
      </c>
      <c r="F9164" s="112" t="s">
        <v>15327</v>
      </c>
      <c r="G9164" s="117" t="s">
        <v>16587</v>
      </c>
      <c r="H9164" s="114" t="s">
        <v>6742</v>
      </c>
      <c r="I9164" s="113">
        <f>'25'!L60</f>
        <v>0</v>
      </c>
    </row>
    <row r="9165" spans="2:9" ht="12.75">
      <c r="B9165" s="114" t="str">
        <f>INDEX(SUM!D:D,MATCH(SUM!$F$3,SUM!B:B,0),0)</f>
        <v>P085</v>
      </c>
      <c r="E9165" s="116">
        <v>2020</v>
      </c>
      <c r="F9165" s="112" t="s">
        <v>15328</v>
      </c>
      <c r="G9165" s="117" t="s">
        <v>16588</v>
      </c>
      <c r="H9165" s="114" t="s">
        <v>6742</v>
      </c>
      <c r="I9165" s="113">
        <f>'25'!L61</f>
        <v>0</v>
      </c>
    </row>
    <row r="9166" spans="2:9" ht="12.75">
      <c r="B9166" s="114" t="str">
        <f>INDEX(SUM!D:D,MATCH(SUM!$F$3,SUM!B:B,0),0)</f>
        <v>P085</v>
      </c>
      <c r="E9166" s="116">
        <v>2020</v>
      </c>
      <c r="F9166" s="112" t="s">
        <v>15329</v>
      </c>
      <c r="G9166" s="117" t="s">
        <v>16589</v>
      </c>
      <c r="H9166" s="114" t="s">
        <v>6742</v>
      </c>
      <c r="I9166" s="113">
        <f>'25'!L62</f>
        <v>0</v>
      </c>
    </row>
    <row r="9167" spans="2:9" ht="12.75">
      <c r="B9167" s="114" t="str">
        <f>INDEX(SUM!D:D,MATCH(SUM!$F$3,SUM!B:B,0),0)</f>
        <v>P085</v>
      </c>
      <c r="E9167" s="116">
        <v>2020</v>
      </c>
      <c r="F9167" s="112" t="s">
        <v>15330</v>
      </c>
      <c r="G9167" s="117" t="s">
        <v>16590</v>
      </c>
      <c r="H9167" s="114" t="s">
        <v>6742</v>
      </c>
      <c r="I9167" s="113">
        <f>'25'!L63</f>
        <v>0</v>
      </c>
    </row>
    <row r="9168" spans="2:9" ht="12.75">
      <c r="B9168" s="114" t="str">
        <f>INDEX(SUM!D:D,MATCH(SUM!$F$3,SUM!B:B,0),0)</f>
        <v>P085</v>
      </c>
      <c r="E9168" s="116">
        <v>2020</v>
      </c>
      <c r="F9168" s="112" t="s">
        <v>15331</v>
      </c>
      <c r="G9168" s="117" t="s">
        <v>16591</v>
      </c>
      <c r="H9168" s="114" t="s">
        <v>6742</v>
      </c>
      <c r="I9168" s="113">
        <f>'25'!L64</f>
        <v>0</v>
      </c>
    </row>
    <row r="9169" spans="2:9" ht="12.75">
      <c r="B9169" s="114" t="str">
        <f>INDEX(SUM!D:D,MATCH(SUM!$F$3,SUM!B:B,0),0)</f>
        <v>P085</v>
      </c>
      <c r="E9169" s="116">
        <v>2020</v>
      </c>
      <c r="F9169" s="112" t="s">
        <v>15332</v>
      </c>
      <c r="G9169" s="117" t="s">
        <v>16592</v>
      </c>
      <c r="H9169" s="114" t="s">
        <v>6742</v>
      </c>
      <c r="I9169" s="113">
        <f>'25'!L65</f>
        <v>0</v>
      </c>
    </row>
    <row r="9170" spans="2:9" ht="12.75">
      <c r="B9170" s="114" t="str">
        <f>INDEX(SUM!D:D,MATCH(SUM!$F$3,SUM!B:B,0),0)</f>
        <v>P085</v>
      </c>
      <c r="E9170" s="116">
        <v>2020</v>
      </c>
      <c r="F9170" s="112" t="s">
        <v>15333</v>
      </c>
      <c r="G9170" s="117" t="s">
        <v>16593</v>
      </c>
      <c r="H9170" s="114" t="s">
        <v>6742</v>
      </c>
      <c r="I9170" s="113">
        <f>'25'!L66</f>
        <v>0</v>
      </c>
    </row>
    <row r="9171" spans="2:9" ht="12.75">
      <c r="B9171" s="114" t="str">
        <f>INDEX(SUM!D:D,MATCH(SUM!$F$3,SUM!B:B,0),0)</f>
        <v>P085</v>
      </c>
      <c r="E9171" s="116">
        <v>2020</v>
      </c>
      <c r="F9171" s="112" t="s">
        <v>15334</v>
      </c>
      <c r="G9171" s="117" t="s">
        <v>16594</v>
      </c>
      <c r="H9171" s="114" t="s">
        <v>6742</v>
      </c>
      <c r="I9171" s="113">
        <f>'25'!L67</f>
        <v>0</v>
      </c>
    </row>
    <row r="9172" spans="2:9" ht="12.75">
      <c r="B9172" s="114" t="str">
        <f>INDEX(SUM!D:D,MATCH(SUM!$F$3,SUM!B:B,0),0)</f>
        <v>P085</v>
      </c>
      <c r="E9172" s="116">
        <v>2020</v>
      </c>
      <c r="F9172" s="112" t="s">
        <v>15335</v>
      </c>
      <c r="G9172" s="117" t="s">
        <v>16595</v>
      </c>
      <c r="H9172" s="114" t="s">
        <v>6742</v>
      </c>
      <c r="I9172" s="113">
        <f>'25'!L68</f>
        <v>0</v>
      </c>
    </row>
    <row r="9173" spans="2:9" ht="12.75">
      <c r="B9173" s="114" t="str">
        <f>INDEX(SUM!D:D,MATCH(SUM!$F$3,SUM!B:B,0),0)</f>
        <v>P085</v>
      </c>
      <c r="E9173" s="116">
        <v>2020</v>
      </c>
      <c r="F9173" s="112" t="s">
        <v>15336</v>
      </c>
      <c r="G9173" s="117" t="s">
        <v>16596</v>
      </c>
      <c r="H9173" s="114" t="s">
        <v>6742</v>
      </c>
      <c r="I9173" s="113">
        <f>'25'!L69</f>
        <v>0</v>
      </c>
    </row>
    <row r="9174" spans="2:9" ht="12.75">
      <c r="B9174" s="114" t="str">
        <f>INDEX(SUM!D:D,MATCH(SUM!$F$3,SUM!B:B,0),0)</f>
        <v>P085</v>
      </c>
      <c r="E9174" s="116">
        <v>2020</v>
      </c>
      <c r="F9174" s="112" t="s">
        <v>15337</v>
      </c>
      <c r="G9174" s="117" t="s">
        <v>16597</v>
      </c>
      <c r="H9174" s="114" t="s">
        <v>6742</v>
      </c>
      <c r="I9174" s="113">
        <f>'25'!L70</f>
        <v>0</v>
      </c>
    </row>
    <row r="9175" spans="2:9" ht="12.75">
      <c r="B9175" s="114" t="str">
        <f>INDEX(SUM!D:D,MATCH(SUM!$F$3,SUM!B:B,0),0)</f>
        <v>P085</v>
      </c>
      <c r="E9175" s="116">
        <v>2020</v>
      </c>
      <c r="F9175" s="112" t="s">
        <v>15338</v>
      </c>
      <c r="G9175" s="117" t="s">
        <v>16598</v>
      </c>
      <c r="H9175" s="114" t="s">
        <v>6742</v>
      </c>
      <c r="I9175" s="113">
        <f>'25'!L71</f>
        <v>0</v>
      </c>
    </row>
    <row r="9176" spans="2:9" ht="12.75">
      <c r="B9176" s="114" t="str">
        <f>INDEX(SUM!D:D,MATCH(SUM!$F$3,SUM!B:B,0),0)</f>
        <v>P085</v>
      </c>
      <c r="E9176" s="116">
        <v>2020</v>
      </c>
      <c r="F9176" s="112" t="s">
        <v>15339</v>
      </c>
      <c r="G9176" s="117" t="s">
        <v>16599</v>
      </c>
      <c r="H9176" s="114" t="s">
        <v>6742</v>
      </c>
      <c r="I9176" s="113">
        <f>'25'!L72</f>
        <v>0</v>
      </c>
    </row>
    <row r="9177" spans="2:9" ht="12.75">
      <c r="B9177" s="114" t="str">
        <f>INDEX(SUM!D:D,MATCH(SUM!$F$3,SUM!B:B,0),0)</f>
        <v>P085</v>
      </c>
      <c r="E9177" s="116">
        <v>2020</v>
      </c>
      <c r="F9177" s="112" t="s">
        <v>15340</v>
      </c>
      <c r="G9177" s="117" t="s">
        <v>16600</v>
      </c>
      <c r="H9177" s="114" t="s">
        <v>6742</v>
      </c>
      <c r="I9177" s="113">
        <f>'25'!L73</f>
        <v>0</v>
      </c>
    </row>
    <row r="9178" spans="2:9" ht="12.75">
      <c r="B9178" s="114" t="str">
        <f>INDEX(SUM!D:D,MATCH(SUM!$F$3,SUM!B:B,0),0)</f>
        <v>P085</v>
      </c>
      <c r="E9178" s="116">
        <v>2020</v>
      </c>
      <c r="F9178" s="112" t="s">
        <v>15341</v>
      </c>
      <c r="G9178" s="117" t="s">
        <v>16601</v>
      </c>
      <c r="H9178" s="114" t="s">
        <v>6742</v>
      </c>
      <c r="I9178" s="113">
        <f>'25'!L74</f>
        <v>0</v>
      </c>
    </row>
    <row r="9179" spans="2:9" ht="12.75">
      <c r="B9179" s="114" t="str">
        <f>INDEX(SUM!D:D,MATCH(SUM!$F$3,SUM!B:B,0),0)</f>
        <v>P085</v>
      </c>
      <c r="E9179" s="116">
        <v>2020</v>
      </c>
      <c r="F9179" s="112" t="s">
        <v>15342</v>
      </c>
      <c r="G9179" s="117" t="s">
        <v>16602</v>
      </c>
      <c r="H9179" s="114" t="s">
        <v>6742</v>
      </c>
      <c r="I9179" s="113">
        <f>'25'!L75</f>
        <v>0</v>
      </c>
    </row>
    <row r="9180" spans="2:9" ht="12.75">
      <c r="B9180" s="114" t="str">
        <f>INDEX(SUM!D:D,MATCH(SUM!$F$3,SUM!B:B,0),0)</f>
        <v>P085</v>
      </c>
      <c r="E9180" s="116">
        <v>2020</v>
      </c>
      <c r="F9180" s="112" t="s">
        <v>15343</v>
      </c>
      <c r="G9180" s="117" t="s">
        <v>16603</v>
      </c>
      <c r="H9180" s="114" t="s">
        <v>6742</v>
      </c>
      <c r="I9180" s="113">
        <f>'25'!L76</f>
        <v>0</v>
      </c>
    </row>
    <row r="9181" spans="2:9" ht="12.75">
      <c r="B9181" s="114" t="str">
        <f>INDEX(SUM!D:D,MATCH(SUM!$F$3,SUM!B:B,0),0)</f>
        <v>P085</v>
      </c>
      <c r="E9181" s="116">
        <v>2020</v>
      </c>
      <c r="F9181" s="112" t="s">
        <v>15344</v>
      </c>
      <c r="G9181" s="117" t="s">
        <v>16604</v>
      </c>
      <c r="H9181" s="114" t="s">
        <v>6742</v>
      </c>
      <c r="I9181" s="113">
        <f>'25'!L77</f>
        <v>0</v>
      </c>
    </row>
    <row r="9182" spans="2:9" ht="12.75">
      <c r="B9182" s="114" t="str">
        <f>INDEX(SUM!D:D,MATCH(SUM!$F$3,SUM!B:B,0),0)</f>
        <v>P085</v>
      </c>
      <c r="E9182" s="116">
        <v>2020</v>
      </c>
      <c r="F9182" s="112" t="s">
        <v>15345</v>
      </c>
      <c r="G9182" s="117" t="s">
        <v>16605</v>
      </c>
      <c r="H9182" s="114" t="s">
        <v>6742</v>
      </c>
      <c r="I9182" s="113">
        <f>'25'!L78</f>
        <v>0</v>
      </c>
    </row>
    <row r="9183" spans="2:9" ht="12.75">
      <c r="B9183" s="114" t="str">
        <f>INDEX(SUM!D:D,MATCH(SUM!$F$3,SUM!B:B,0),0)</f>
        <v>P085</v>
      </c>
      <c r="E9183" s="116">
        <v>2020</v>
      </c>
      <c r="F9183" s="112" t="s">
        <v>15346</v>
      </c>
      <c r="G9183" s="117" t="s">
        <v>16606</v>
      </c>
      <c r="H9183" s="114" t="s">
        <v>6742</v>
      </c>
      <c r="I9183" s="113">
        <f>'25'!L79</f>
        <v>0</v>
      </c>
    </row>
    <row r="9184" spans="2:9" ht="12.75">
      <c r="B9184" s="114" t="str">
        <f>INDEX(SUM!D:D,MATCH(SUM!$F$3,SUM!B:B,0),0)</f>
        <v>P085</v>
      </c>
      <c r="E9184" s="116">
        <v>2020</v>
      </c>
      <c r="F9184" s="112" t="s">
        <v>15347</v>
      </c>
      <c r="G9184" s="117" t="s">
        <v>16607</v>
      </c>
      <c r="H9184" s="114" t="s">
        <v>6742</v>
      </c>
      <c r="I9184" s="113">
        <f>'25'!L80</f>
        <v>0</v>
      </c>
    </row>
    <row r="9185" spans="2:9" ht="12.75">
      <c r="B9185" s="114" t="str">
        <f>INDEX(SUM!D:D,MATCH(SUM!$F$3,SUM!B:B,0),0)</f>
        <v>P085</v>
      </c>
      <c r="E9185" s="116">
        <v>2020</v>
      </c>
      <c r="F9185" s="112" t="s">
        <v>15348</v>
      </c>
      <c r="G9185" s="117" t="s">
        <v>16608</v>
      </c>
      <c r="H9185" s="114" t="s">
        <v>6742</v>
      </c>
      <c r="I9185" s="113">
        <f>'25'!L81</f>
        <v>0</v>
      </c>
    </row>
    <row r="9186" spans="2:9" ht="12.75">
      <c r="B9186" s="114" t="str">
        <f>INDEX(SUM!D:D,MATCH(SUM!$F$3,SUM!B:B,0),0)</f>
        <v>P085</v>
      </c>
      <c r="E9186" s="116">
        <v>2020</v>
      </c>
      <c r="F9186" s="112" t="s">
        <v>15349</v>
      </c>
      <c r="G9186" s="117" t="s">
        <v>16609</v>
      </c>
      <c r="H9186" s="114" t="s">
        <v>6742</v>
      </c>
      <c r="I9186" s="113">
        <f>'25'!L82</f>
        <v>0</v>
      </c>
    </row>
    <row r="9187" spans="2:9" ht="12.75">
      <c r="B9187" s="114" t="str">
        <f>INDEX(SUM!D:D,MATCH(SUM!$F$3,SUM!B:B,0),0)</f>
        <v>P085</v>
      </c>
      <c r="E9187" s="116">
        <v>2020</v>
      </c>
      <c r="F9187" s="112" t="s">
        <v>15350</v>
      </c>
      <c r="G9187" s="117" t="s">
        <v>16610</v>
      </c>
      <c r="H9187" s="114" t="s">
        <v>6742</v>
      </c>
      <c r="I9187" s="113">
        <f>'25'!L83</f>
        <v>0</v>
      </c>
    </row>
    <row r="9188" spans="2:9" ht="12.75">
      <c r="B9188" s="114" t="str">
        <f>INDEX(SUM!D:D,MATCH(SUM!$F$3,SUM!B:B,0),0)</f>
        <v>P085</v>
      </c>
      <c r="E9188" s="116">
        <v>2020</v>
      </c>
      <c r="F9188" s="112" t="s">
        <v>15351</v>
      </c>
      <c r="G9188" s="117" t="s">
        <v>16611</v>
      </c>
      <c r="H9188" s="114" t="s">
        <v>6742</v>
      </c>
      <c r="I9188" s="113">
        <f>'25'!L84</f>
        <v>0</v>
      </c>
    </row>
    <row r="9189" spans="2:9" ht="12.75">
      <c r="B9189" s="114" t="str">
        <f>INDEX(SUM!D:D,MATCH(SUM!$F$3,SUM!B:B,0),0)</f>
        <v>P085</v>
      </c>
      <c r="E9189" s="116">
        <v>2020</v>
      </c>
      <c r="F9189" s="112" t="s">
        <v>15352</v>
      </c>
      <c r="G9189" s="117" t="s">
        <v>16612</v>
      </c>
      <c r="H9189" s="114" t="s">
        <v>6742</v>
      </c>
      <c r="I9189" s="113">
        <f>'25'!L85</f>
        <v>0</v>
      </c>
    </row>
    <row r="9190" spans="2:9" ht="12.75">
      <c r="B9190" s="114" t="str">
        <f>INDEX(SUM!D:D,MATCH(SUM!$F$3,SUM!B:B,0),0)</f>
        <v>P085</v>
      </c>
      <c r="E9190" s="116">
        <v>2020</v>
      </c>
      <c r="F9190" s="112" t="s">
        <v>15353</v>
      </c>
      <c r="G9190" s="117" t="s">
        <v>16613</v>
      </c>
      <c r="H9190" s="114" t="s">
        <v>6742</v>
      </c>
      <c r="I9190" s="113">
        <f>'25'!L86</f>
        <v>0</v>
      </c>
    </row>
    <row r="9191" spans="2:9" ht="12.75">
      <c r="B9191" s="114" t="str">
        <f>INDEX(SUM!D:D,MATCH(SUM!$F$3,SUM!B:B,0),0)</f>
        <v>P085</v>
      </c>
      <c r="E9191" s="116">
        <v>2020</v>
      </c>
      <c r="F9191" s="112" t="s">
        <v>15354</v>
      </c>
      <c r="G9191" s="117" t="s">
        <v>16614</v>
      </c>
      <c r="H9191" s="114" t="s">
        <v>6742</v>
      </c>
      <c r="I9191" s="113">
        <f>'25'!L87</f>
        <v>0</v>
      </c>
    </row>
    <row r="9192" spans="2:9" ht="12.75">
      <c r="B9192" s="114" t="str">
        <f>INDEX(SUM!D:D,MATCH(SUM!$F$3,SUM!B:B,0),0)</f>
        <v>P085</v>
      </c>
      <c r="E9192" s="116">
        <v>2020</v>
      </c>
      <c r="F9192" s="112" t="s">
        <v>15355</v>
      </c>
      <c r="G9192" s="117" t="s">
        <v>16615</v>
      </c>
      <c r="H9192" s="114" t="s">
        <v>6742</v>
      </c>
      <c r="I9192" s="113">
        <f>'25'!L88</f>
        <v>0</v>
      </c>
    </row>
    <row r="9193" spans="2:9" ht="12.75">
      <c r="B9193" s="114" t="str">
        <f>INDEX(SUM!D:D,MATCH(SUM!$F$3,SUM!B:B,0),0)</f>
        <v>P085</v>
      </c>
      <c r="E9193" s="116">
        <v>2020</v>
      </c>
      <c r="F9193" s="112" t="s">
        <v>15356</v>
      </c>
      <c r="G9193" s="117" t="s">
        <v>16616</v>
      </c>
      <c r="H9193" s="114" t="s">
        <v>6742</v>
      </c>
      <c r="I9193" s="113">
        <f>'25'!L89</f>
        <v>0</v>
      </c>
    </row>
    <row r="9194" spans="2:9" ht="12.75">
      <c r="B9194" s="114" t="str">
        <f>INDEX(SUM!D:D,MATCH(SUM!$F$3,SUM!B:B,0),0)</f>
        <v>P085</v>
      </c>
      <c r="E9194" s="116">
        <v>2020</v>
      </c>
      <c r="F9194" s="112" t="s">
        <v>15357</v>
      </c>
      <c r="G9194" s="117" t="s">
        <v>16617</v>
      </c>
      <c r="H9194" s="114" t="s">
        <v>6742</v>
      </c>
      <c r="I9194" s="113">
        <f>'25'!L90</f>
        <v>0</v>
      </c>
    </row>
    <row r="9195" spans="2:9" ht="12.75">
      <c r="B9195" s="114" t="str">
        <f>INDEX(SUM!D:D,MATCH(SUM!$F$3,SUM!B:B,0),0)</f>
        <v>P085</v>
      </c>
      <c r="E9195" s="116">
        <v>2020</v>
      </c>
      <c r="F9195" s="112" t="s">
        <v>15358</v>
      </c>
      <c r="G9195" s="117" t="s">
        <v>16618</v>
      </c>
      <c r="H9195" s="114" t="s">
        <v>6742</v>
      </c>
      <c r="I9195" s="113">
        <f>'25'!L91</f>
        <v>0</v>
      </c>
    </row>
    <row r="9196" spans="2:9" ht="12.75">
      <c r="B9196" s="114" t="str">
        <f>INDEX(SUM!D:D,MATCH(SUM!$F$3,SUM!B:B,0),0)</f>
        <v>P085</v>
      </c>
      <c r="E9196" s="116">
        <v>2020</v>
      </c>
      <c r="F9196" s="112" t="s">
        <v>15359</v>
      </c>
      <c r="G9196" s="117" t="s">
        <v>16619</v>
      </c>
      <c r="H9196" s="114" t="s">
        <v>6742</v>
      </c>
      <c r="I9196" s="113">
        <f>'25'!L92</f>
        <v>0</v>
      </c>
    </row>
    <row r="9197" spans="2:9" ht="12.75">
      <c r="B9197" s="114" t="str">
        <f>INDEX(SUM!D:D,MATCH(SUM!$F$3,SUM!B:B,0),0)</f>
        <v>P085</v>
      </c>
      <c r="E9197" s="116">
        <v>2020</v>
      </c>
      <c r="F9197" s="112" t="s">
        <v>15360</v>
      </c>
      <c r="G9197" s="117" t="s">
        <v>16620</v>
      </c>
      <c r="H9197" s="114" t="s">
        <v>6742</v>
      </c>
      <c r="I9197" s="113">
        <f>'25'!L93</f>
        <v>0</v>
      </c>
    </row>
    <row r="9198" spans="2:9" ht="12.75">
      <c r="B9198" s="114" t="str">
        <f>INDEX(SUM!D:D,MATCH(SUM!$F$3,SUM!B:B,0),0)</f>
        <v>P085</v>
      </c>
      <c r="E9198" s="116">
        <v>2020</v>
      </c>
      <c r="F9198" s="112" t="s">
        <v>15361</v>
      </c>
      <c r="G9198" s="117" t="s">
        <v>16621</v>
      </c>
      <c r="H9198" s="114" t="s">
        <v>6742</v>
      </c>
      <c r="I9198" s="113">
        <f>'25'!L94</f>
        <v>0</v>
      </c>
    </row>
    <row r="9199" spans="2:9" ht="12.75">
      <c r="B9199" s="114" t="str">
        <f>INDEX(SUM!D:D,MATCH(SUM!$F$3,SUM!B:B,0),0)</f>
        <v>P085</v>
      </c>
      <c r="E9199" s="116">
        <v>2020</v>
      </c>
      <c r="F9199" s="112" t="s">
        <v>15362</v>
      </c>
      <c r="G9199" s="117" t="s">
        <v>16622</v>
      </c>
      <c r="H9199" s="114" t="s">
        <v>6742</v>
      </c>
      <c r="I9199" s="113">
        <f>'25'!L95</f>
        <v>0</v>
      </c>
    </row>
    <row r="9200" spans="2:9" ht="12.75">
      <c r="B9200" s="114" t="str">
        <f>INDEX(SUM!D:D,MATCH(SUM!$F$3,SUM!B:B,0),0)</f>
        <v>P085</v>
      </c>
      <c r="E9200" s="116">
        <v>2020</v>
      </c>
      <c r="F9200" s="112" t="s">
        <v>15363</v>
      </c>
      <c r="G9200" s="117" t="s">
        <v>16623</v>
      </c>
      <c r="H9200" s="114" t="s">
        <v>6742</v>
      </c>
      <c r="I9200" s="113">
        <f>'25'!L96</f>
        <v>0</v>
      </c>
    </row>
    <row r="9201" spans="2:9" ht="12.75">
      <c r="B9201" s="114" t="str">
        <f>INDEX(SUM!D:D,MATCH(SUM!$F$3,SUM!B:B,0),0)</f>
        <v>P085</v>
      </c>
      <c r="E9201" s="116">
        <v>2020</v>
      </c>
      <c r="F9201" s="112" t="s">
        <v>15364</v>
      </c>
      <c r="G9201" s="117" t="s">
        <v>16624</v>
      </c>
      <c r="H9201" s="114" t="s">
        <v>6742</v>
      </c>
      <c r="I9201" s="113">
        <f>'25'!L97</f>
        <v>0</v>
      </c>
    </row>
    <row r="9202" spans="2:9" ht="12.75">
      <c r="B9202" s="114" t="str">
        <f>INDEX(SUM!D:D,MATCH(SUM!$F$3,SUM!B:B,0),0)</f>
        <v>P085</v>
      </c>
      <c r="E9202" s="116">
        <v>2020</v>
      </c>
      <c r="F9202" s="112" t="s">
        <v>15365</v>
      </c>
      <c r="G9202" s="117" t="s">
        <v>16625</v>
      </c>
      <c r="H9202" s="114" t="s">
        <v>6742</v>
      </c>
      <c r="I9202" s="113">
        <f>'25'!L98</f>
        <v>0</v>
      </c>
    </row>
    <row r="9203" spans="2:9" ht="12.75">
      <c r="B9203" s="114" t="str">
        <f>INDEX(SUM!D:D,MATCH(SUM!$F$3,SUM!B:B,0),0)</f>
        <v>P085</v>
      </c>
      <c r="E9203" s="116">
        <v>2020</v>
      </c>
      <c r="F9203" s="112" t="s">
        <v>15366</v>
      </c>
      <c r="G9203" s="117" t="s">
        <v>16626</v>
      </c>
      <c r="H9203" s="114" t="s">
        <v>6742</v>
      </c>
      <c r="I9203" s="113">
        <f>'25'!L99</f>
        <v>0</v>
      </c>
    </row>
    <row r="9204" spans="2:9" ht="12.75">
      <c r="B9204" s="114" t="str">
        <f>INDEX(SUM!D:D,MATCH(SUM!$F$3,SUM!B:B,0),0)</f>
        <v>P085</v>
      </c>
      <c r="E9204" s="116">
        <v>2020</v>
      </c>
      <c r="F9204" s="112" t="s">
        <v>15367</v>
      </c>
      <c r="G9204" s="117" t="s">
        <v>16627</v>
      </c>
      <c r="H9204" s="114" t="s">
        <v>6742</v>
      </c>
      <c r="I9204" s="113">
        <f>'25'!L100</f>
        <v>0</v>
      </c>
    </row>
    <row r="9205" spans="2:9" ht="12.75">
      <c r="B9205" s="114" t="str">
        <f>INDEX(SUM!D:D,MATCH(SUM!$F$3,SUM!B:B,0),0)</f>
        <v>P085</v>
      </c>
      <c r="E9205" s="116">
        <v>2020</v>
      </c>
      <c r="F9205" s="112" t="s">
        <v>15368</v>
      </c>
      <c r="G9205" s="117" t="s">
        <v>16628</v>
      </c>
      <c r="H9205" s="114" t="s">
        <v>6743</v>
      </c>
      <c r="I9205" s="113">
        <f>'25'!M11</f>
        <v>0</v>
      </c>
    </row>
    <row r="9206" spans="2:9" ht="12.75">
      <c r="B9206" s="114" t="str">
        <f>INDEX(SUM!D:D,MATCH(SUM!$F$3,SUM!B:B,0),0)</f>
        <v>P085</v>
      </c>
      <c r="E9206" s="116">
        <v>2020</v>
      </c>
      <c r="F9206" s="112" t="s">
        <v>15369</v>
      </c>
      <c r="G9206" s="117" t="s">
        <v>16629</v>
      </c>
      <c r="H9206" s="114" t="s">
        <v>6743</v>
      </c>
      <c r="I9206" s="113">
        <f>'25'!M12</f>
        <v>0</v>
      </c>
    </row>
    <row r="9207" spans="2:9" ht="12.75">
      <c r="B9207" s="114" t="str">
        <f>INDEX(SUM!D:D,MATCH(SUM!$F$3,SUM!B:B,0),0)</f>
        <v>P085</v>
      </c>
      <c r="E9207" s="116">
        <v>2020</v>
      </c>
      <c r="F9207" s="112" t="s">
        <v>15370</v>
      </c>
      <c r="G9207" s="117" t="s">
        <v>16630</v>
      </c>
      <c r="H9207" s="114" t="s">
        <v>6743</v>
      </c>
      <c r="I9207" s="113">
        <f>'25'!M13</f>
        <v>0</v>
      </c>
    </row>
    <row r="9208" spans="2:9" ht="12.75">
      <c r="B9208" s="114" t="str">
        <f>INDEX(SUM!D:D,MATCH(SUM!$F$3,SUM!B:B,0),0)</f>
        <v>P085</v>
      </c>
      <c r="E9208" s="116">
        <v>2020</v>
      </c>
      <c r="F9208" s="112" t="s">
        <v>15371</v>
      </c>
      <c r="G9208" s="117" t="s">
        <v>16631</v>
      </c>
      <c r="H9208" s="114" t="s">
        <v>6743</v>
      </c>
      <c r="I9208" s="113">
        <f>'25'!M14</f>
        <v>1</v>
      </c>
    </row>
    <row r="9209" spans="2:9" ht="12.75">
      <c r="B9209" s="114" t="str">
        <f>INDEX(SUM!D:D,MATCH(SUM!$F$3,SUM!B:B,0),0)</f>
        <v>P085</v>
      </c>
      <c r="E9209" s="116">
        <v>2020</v>
      </c>
      <c r="F9209" s="112" t="s">
        <v>15372</v>
      </c>
      <c r="G9209" s="117" t="s">
        <v>16632</v>
      </c>
      <c r="H9209" s="114" t="s">
        <v>6743</v>
      </c>
      <c r="I9209" s="113">
        <f>'25'!M15</f>
        <v>0</v>
      </c>
    </row>
    <row r="9210" spans="2:9" ht="12.75">
      <c r="B9210" s="114" t="str">
        <f>INDEX(SUM!D:D,MATCH(SUM!$F$3,SUM!B:B,0),0)</f>
        <v>P085</v>
      </c>
      <c r="E9210" s="116">
        <v>2020</v>
      </c>
      <c r="F9210" s="112" t="s">
        <v>15373</v>
      </c>
      <c r="G9210" s="117" t="s">
        <v>16633</v>
      </c>
      <c r="H9210" s="114" t="s">
        <v>6743</v>
      </c>
      <c r="I9210" s="113">
        <f>'25'!M16</f>
        <v>0</v>
      </c>
    </row>
    <row r="9211" spans="2:9" ht="12.75">
      <c r="B9211" s="114" t="str">
        <f>INDEX(SUM!D:D,MATCH(SUM!$F$3,SUM!B:B,0),0)</f>
        <v>P085</v>
      </c>
      <c r="E9211" s="116">
        <v>2020</v>
      </c>
      <c r="F9211" s="112" t="s">
        <v>15374</v>
      </c>
      <c r="G9211" s="117" t="s">
        <v>16634</v>
      </c>
      <c r="H9211" s="114" t="s">
        <v>6743</v>
      </c>
      <c r="I9211" s="113">
        <f>'25'!M17</f>
        <v>0</v>
      </c>
    </row>
    <row r="9212" spans="2:9" ht="12.75">
      <c r="B9212" s="114" t="str">
        <f>INDEX(SUM!D:D,MATCH(SUM!$F$3,SUM!B:B,0),0)</f>
        <v>P085</v>
      </c>
      <c r="E9212" s="116">
        <v>2020</v>
      </c>
      <c r="F9212" s="112" t="s">
        <v>15375</v>
      </c>
      <c r="G9212" s="117" t="s">
        <v>16635</v>
      </c>
      <c r="H9212" s="114" t="s">
        <v>6743</v>
      </c>
      <c r="I9212" s="113">
        <f>'25'!M18</f>
        <v>0</v>
      </c>
    </row>
    <row r="9213" spans="2:9" ht="12.75">
      <c r="B9213" s="114" t="str">
        <f>INDEX(SUM!D:D,MATCH(SUM!$F$3,SUM!B:B,0),0)</f>
        <v>P085</v>
      </c>
      <c r="E9213" s="116">
        <v>2020</v>
      </c>
      <c r="F9213" s="112" t="s">
        <v>15376</v>
      </c>
      <c r="G9213" s="117" t="s">
        <v>16636</v>
      </c>
      <c r="H9213" s="114" t="s">
        <v>6743</v>
      </c>
      <c r="I9213" s="113">
        <f>'25'!M19</f>
        <v>0</v>
      </c>
    </row>
    <row r="9214" spans="2:9" ht="12.75">
      <c r="B9214" s="114" t="str">
        <f>INDEX(SUM!D:D,MATCH(SUM!$F$3,SUM!B:B,0),0)</f>
        <v>P085</v>
      </c>
      <c r="E9214" s="116">
        <v>2020</v>
      </c>
      <c r="F9214" s="112" t="s">
        <v>15377</v>
      </c>
      <c r="G9214" s="117" t="s">
        <v>16637</v>
      </c>
      <c r="H9214" s="114" t="s">
        <v>6743</v>
      </c>
      <c r="I9214" s="113">
        <f>'25'!M20</f>
        <v>0</v>
      </c>
    </row>
    <row r="9215" spans="2:9" ht="12.75">
      <c r="B9215" s="114" t="str">
        <f>INDEX(SUM!D:D,MATCH(SUM!$F$3,SUM!B:B,0),0)</f>
        <v>P085</v>
      </c>
      <c r="E9215" s="116">
        <v>2020</v>
      </c>
      <c r="F9215" s="112" t="s">
        <v>15378</v>
      </c>
      <c r="G9215" s="117" t="s">
        <v>16638</v>
      </c>
      <c r="H9215" s="114" t="s">
        <v>6743</v>
      </c>
      <c r="I9215" s="113">
        <f>'25'!M21</f>
        <v>0</v>
      </c>
    </row>
    <row r="9216" spans="2:9" ht="12.75">
      <c r="B9216" s="114" t="str">
        <f>INDEX(SUM!D:D,MATCH(SUM!$F$3,SUM!B:B,0),0)</f>
        <v>P085</v>
      </c>
      <c r="E9216" s="116">
        <v>2020</v>
      </c>
      <c r="F9216" s="112" t="s">
        <v>15379</v>
      </c>
      <c r="G9216" s="117" t="s">
        <v>16639</v>
      </c>
      <c r="H9216" s="114" t="s">
        <v>6743</v>
      </c>
      <c r="I9216" s="113">
        <f>'25'!M22</f>
        <v>0</v>
      </c>
    </row>
    <row r="9217" spans="2:9" ht="12.75">
      <c r="B9217" s="114" t="str">
        <f>INDEX(SUM!D:D,MATCH(SUM!$F$3,SUM!B:B,0),0)</f>
        <v>P085</v>
      </c>
      <c r="E9217" s="116">
        <v>2020</v>
      </c>
      <c r="F9217" s="112" t="s">
        <v>15380</v>
      </c>
      <c r="G9217" s="117" t="s">
        <v>16640</v>
      </c>
      <c r="H9217" s="114" t="s">
        <v>6743</v>
      </c>
      <c r="I9217" s="113">
        <f>'25'!M23</f>
        <v>0</v>
      </c>
    </row>
    <row r="9218" spans="2:9" ht="12.75">
      <c r="B9218" s="114" t="str">
        <f>INDEX(SUM!D:D,MATCH(SUM!$F$3,SUM!B:B,0),0)</f>
        <v>P085</v>
      </c>
      <c r="E9218" s="116">
        <v>2020</v>
      </c>
      <c r="F9218" s="112" t="s">
        <v>15381</v>
      </c>
      <c r="G9218" s="117" t="s">
        <v>16641</v>
      </c>
      <c r="H9218" s="114" t="s">
        <v>6743</v>
      </c>
      <c r="I9218" s="113">
        <f>'25'!M24</f>
        <v>0</v>
      </c>
    </row>
    <row r="9219" spans="2:9" ht="12.75">
      <c r="B9219" s="114" t="str">
        <f>INDEX(SUM!D:D,MATCH(SUM!$F$3,SUM!B:B,0),0)</f>
        <v>P085</v>
      </c>
      <c r="E9219" s="116">
        <v>2020</v>
      </c>
      <c r="F9219" s="112" t="s">
        <v>15382</v>
      </c>
      <c r="G9219" s="117" t="s">
        <v>16642</v>
      </c>
      <c r="H9219" s="114" t="s">
        <v>6743</v>
      </c>
      <c r="I9219" s="113">
        <f>'25'!M25</f>
        <v>0</v>
      </c>
    </row>
    <row r="9220" spans="2:9" ht="12.75">
      <c r="B9220" s="114" t="str">
        <f>INDEX(SUM!D:D,MATCH(SUM!$F$3,SUM!B:B,0),0)</f>
        <v>P085</v>
      </c>
      <c r="E9220" s="116">
        <v>2020</v>
      </c>
      <c r="F9220" s="112" t="s">
        <v>15383</v>
      </c>
      <c r="G9220" s="117" t="s">
        <v>16643</v>
      </c>
      <c r="H9220" s="114" t="s">
        <v>6743</v>
      </c>
      <c r="I9220" s="113">
        <f>'25'!M26</f>
        <v>0</v>
      </c>
    </row>
    <row r="9221" spans="2:9" ht="12.75">
      <c r="B9221" s="114" t="str">
        <f>INDEX(SUM!D:D,MATCH(SUM!$F$3,SUM!B:B,0),0)</f>
        <v>P085</v>
      </c>
      <c r="E9221" s="116">
        <v>2020</v>
      </c>
      <c r="F9221" s="112" t="s">
        <v>15384</v>
      </c>
      <c r="G9221" s="117" t="s">
        <v>16644</v>
      </c>
      <c r="H9221" s="114" t="s">
        <v>6743</v>
      </c>
      <c r="I9221" s="113">
        <f>'25'!M27</f>
        <v>0</v>
      </c>
    </row>
    <row r="9222" spans="2:9" ht="12.75">
      <c r="B9222" s="114" t="str">
        <f>INDEX(SUM!D:D,MATCH(SUM!$F$3,SUM!B:B,0),0)</f>
        <v>P085</v>
      </c>
      <c r="E9222" s="116">
        <v>2020</v>
      </c>
      <c r="F9222" s="112" t="s">
        <v>15385</v>
      </c>
      <c r="G9222" s="117" t="s">
        <v>16645</v>
      </c>
      <c r="H9222" s="114" t="s">
        <v>6743</v>
      </c>
      <c r="I9222" s="113">
        <f>'25'!M28</f>
        <v>0</v>
      </c>
    </row>
    <row r="9223" spans="2:9" ht="12.75">
      <c r="B9223" s="114" t="str">
        <f>INDEX(SUM!D:D,MATCH(SUM!$F$3,SUM!B:B,0),0)</f>
        <v>P085</v>
      </c>
      <c r="E9223" s="116">
        <v>2020</v>
      </c>
      <c r="F9223" s="112" t="s">
        <v>15386</v>
      </c>
      <c r="G9223" s="117" t="s">
        <v>16646</v>
      </c>
      <c r="H9223" s="114" t="s">
        <v>6743</v>
      </c>
      <c r="I9223" s="113">
        <f>'25'!M29</f>
        <v>0</v>
      </c>
    </row>
    <row r="9224" spans="2:9" ht="12.75">
      <c r="B9224" s="114" t="str">
        <f>INDEX(SUM!D:D,MATCH(SUM!$F$3,SUM!B:B,0),0)</f>
        <v>P085</v>
      </c>
      <c r="E9224" s="116">
        <v>2020</v>
      </c>
      <c r="F9224" s="112" t="s">
        <v>15387</v>
      </c>
      <c r="G9224" s="117" t="s">
        <v>16647</v>
      </c>
      <c r="H9224" s="114" t="s">
        <v>6743</v>
      </c>
      <c r="I9224" s="113">
        <f>'25'!M30</f>
        <v>0</v>
      </c>
    </row>
    <row r="9225" spans="2:9" ht="12.75">
      <c r="B9225" s="114" t="str">
        <f>INDEX(SUM!D:D,MATCH(SUM!$F$3,SUM!B:B,0),0)</f>
        <v>P085</v>
      </c>
      <c r="E9225" s="116">
        <v>2020</v>
      </c>
      <c r="F9225" s="112" t="s">
        <v>15388</v>
      </c>
      <c r="G9225" s="117" t="s">
        <v>16648</v>
      </c>
      <c r="H9225" s="114" t="s">
        <v>6743</v>
      </c>
      <c r="I9225" s="113">
        <f>'25'!M31</f>
        <v>0</v>
      </c>
    </row>
    <row r="9226" spans="2:9" ht="12.75">
      <c r="B9226" s="114" t="str">
        <f>INDEX(SUM!D:D,MATCH(SUM!$F$3,SUM!B:B,0),0)</f>
        <v>P085</v>
      </c>
      <c r="E9226" s="116">
        <v>2020</v>
      </c>
      <c r="F9226" s="112" t="s">
        <v>15389</v>
      </c>
      <c r="G9226" s="117" t="s">
        <v>16649</v>
      </c>
      <c r="H9226" s="114" t="s">
        <v>6743</v>
      </c>
      <c r="I9226" s="113">
        <f>'25'!M32</f>
        <v>0</v>
      </c>
    </row>
    <row r="9227" spans="2:9" ht="12.75">
      <c r="B9227" s="114" t="str">
        <f>INDEX(SUM!D:D,MATCH(SUM!$F$3,SUM!B:B,0),0)</f>
        <v>P085</v>
      </c>
      <c r="E9227" s="116">
        <v>2020</v>
      </c>
      <c r="F9227" s="112" t="s">
        <v>15390</v>
      </c>
      <c r="G9227" s="117" t="s">
        <v>16650</v>
      </c>
      <c r="H9227" s="114" t="s">
        <v>6743</v>
      </c>
      <c r="I9227" s="113">
        <f>'25'!M33</f>
        <v>0</v>
      </c>
    </row>
    <row r="9228" spans="2:9" ht="12.75">
      <c r="B9228" s="114" t="str">
        <f>INDEX(SUM!D:D,MATCH(SUM!$F$3,SUM!B:B,0),0)</f>
        <v>P085</v>
      </c>
      <c r="E9228" s="116">
        <v>2020</v>
      </c>
      <c r="F9228" s="112" t="s">
        <v>15391</v>
      </c>
      <c r="G9228" s="117" t="s">
        <v>16651</v>
      </c>
      <c r="H9228" s="114" t="s">
        <v>6743</v>
      </c>
      <c r="I9228" s="113">
        <f>'25'!M34</f>
        <v>0</v>
      </c>
    </row>
    <row r="9229" spans="2:9" ht="12.75">
      <c r="B9229" s="114" t="str">
        <f>INDEX(SUM!D:D,MATCH(SUM!$F$3,SUM!B:B,0),0)</f>
        <v>P085</v>
      </c>
      <c r="E9229" s="116">
        <v>2020</v>
      </c>
      <c r="F9229" s="112" t="s">
        <v>15392</v>
      </c>
      <c r="G9229" s="117" t="s">
        <v>16652</v>
      </c>
      <c r="H9229" s="114" t="s">
        <v>6743</v>
      </c>
      <c r="I9229" s="113">
        <f>'25'!M35</f>
        <v>0</v>
      </c>
    </row>
    <row r="9230" spans="2:9" ht="12.75">
      <c r="B9230" s="114" t="str">
        <f>INDEX(SUM!D:D,MATCH(SUM!$F$3,SUM!B:B,0),0)</f>
        <v>P085</v>
      </c>
      <c r="E9230" s="116">
        <v>2020</v>
      </c>
      <c r="F9230" s="112" t="s">
        <v>15393</v>
      </c>
      <c r="G9230" s="117" t="s">
        <v>16653</v>
      </c>
      <c r="H9230" s="114" t="s">
        <v>6743</v>
      </c>
      <c r="I9230" s="113">
        <f>'25'!M36</f>
        <v>0</v>
      </c>
    </row>
    <row r="9231" spans="2:9" ht="12.75">
      <c r="B9231" s="114" t="str">
        <f>INDEX(SUM!D:D,MATCH(SUM!$F$3,SUM!B:B,0),0)</f>
        <v>P085</v>
      </c>
      <c r="E9231" s="116">
        <v>2020</v>
      </c>
      <c r="F9231" s="112" t="s">
        <v>15394</v>
      </c>
      <c r="G9231" s="117" t="s">
        <v>16654</v>
      </c>
      <c r="H9231" s="114" t="s">
        <v>6743</v>
      </c>
      <c r="I9231" s="113">
        <f>'25'!M37</f>
        <v>0</v>
      </c>
    </row>
    <row r="9232" spans="2:9" ht="12.75">
      <c r="B9232" s="114" t="str">
        <f>INDEX(SUM!D:D,MATCH(SUM!$F$3,SUM!B:B,0),0)</f>
        <v>P085</v>
      </c>
      <c r="E9232" s="116">
        <v>2020</v>
      </c>
      <c r="F9232" s="112" t="s">
        <v>15395</v>
      </c>
      <c r="G9232" s="117" t="s">
        <v>16655</v>
      </c>
      <c r="H9232" s="114" t="s">
        <v>6743</v>
      </c>
      <c r="I9232" s="113">
        <f>'25'!M38</f>
        <v>0</v>
      </c>
    </row>
    <row r="9233" spans="2:9" ht="12.75">
      <c r="B9233" s="114" t="str">
        <f>INDEX(SUM!D:D,MATCH(SUM!$F$3,SUM!B:B,0),0)</f>
        <v>P085</v>
      </c>
      <c r="E9233" s="116">
        <v>2020</v>
      </c>
      <c r="F9233" s="112" t="s">
        <v>15396</v>
      </c>
      <c r="G9233" s="117" t="s">
        <v>16656</v>
      </c>
      <c r="H9233" s="114" t="s">
        <v>6743</v>
      </c>
      <c r="I9233" s="113">
        <f>'25'!M39</f>
        <v>0</v>
      </c>
    </row>
    <row r="9234" spans="2:9" ht="12.75">
      <c r="B9234" s="114" t="str">
        <f>INDEX(SUM!D:D,MATCH(SUM!$F$3,SUM!B:B,0),0)</f>
        <v>P085</v>
      </c>
      <c r="E9234" s="116">
        <v>2020</v>
      </c>
      <c r="F9234" s="112" t="s">
        <v>15397</v>
      </c>
      <c r="G9234" s="117" t="s">
        <v>16657</v>
      </c>
      <c r="H9234" s="114" t="s">
        <v>6743</v>
      </c>
      <c r="I9234" s="113">
        <f>'25'!M40</f>
        <v>0</v>
      </c>
    </row>
    <row r="9235" spans="2:9" ht="12.75">
      <c r="B9235" s="114" t="str">
        <f>INDEX(SUM!D:D,MATCH(SUM!$F$3,SUM!B:B,0),0)</f>
        <v>P085</v>
      </c>
      <c r="E9235" s="116">
        <v>2020</v>
      </c>
      <c r="F9235" s="112" t="s">
        <v>15398</v>
      </c>
      <c r="G9235" s="117" t="s">
        <v>16658</v>
      </c>
      <c r="H9235" s="114" t="s">
        <v>6743</v>
      </c>
      <c r="I9235" s="113">
        <f>'25'!M41</f>
        <v>0</v>
      </c>
    </row>
    <row r="9236" spans="2:9" ht="12.75">
      <c r="B9236" s="114" t="str">
        <f>INDEX(SUM!D:D,MATCH(SUM!$F$3,SUM!B:B,0),0)</f>
        <v>P085</v>
      </c>
      <c r="E9236" s="116">
        <v>2020</v>
      </c>
      <c r="F9236" s="112" t="s">
        <v>15399</v>
      </c>
      <c r="G9236" s="117" t="s">
        <v>16659</v>
      </c>
      <c r="H9236" s="114" t="s">
        <v>6743</v>
      </c>
      <c r="I9236" s="113">
        <f>'25'!M42</f>
        <v>0</v>
      </c>
    </row>
    <row r="9237" spans="2:9" ht="12.75">
      <c r="B9237" s="114" t="str">
        <f>INDEX(SUM!D:D,MATCH(SUM!$F$3,SUM!B:B,0),0)</f>
        <v>P085</v>
      </c>
      <c r="E9237" s="116">
        <v>2020</v>
      </c>
      <c r="F9237" s="112" t="s">
        <v>15400</v>
      </c>
      <c r="G9237" s="117" t="s">
        <v>16660</v>
      </c>
      <c r="H9237" s="114" t="s">
        <v>6743</v>
      </c>
      <c r="I9237" s="113">
        <f>'25'!M43</f>
        <v>0</v>
      </c>
    </row>
    <row r="9238" spans="2:9" ht="12.75">
      <c r="B9238" s="114" t="str">
        <f>INDEX(SUM!D:D,MATCH(SUM!$F$3,SUM!B:B,0),0)</f>
        <v>P085</v>
      </c>
      <c r="E9238" s="116">
        <v>2020</v>
      </c>
      <c r="F9238" s="112" t="s">
        <v>15401</v>
      </c>
      <c r="G9238" s="117" t="s">
        <v>16661</v>
      </c>
      <c r="H9238" s="114" t="s">
        <v>6743</v>
      </c>
      <c r="I9238" s="113">
        <f>'25'!M44</f>
        <v>0</v>
      </c>
    </row>
    <row r="9239" spans="2:9" ht="12.75">
      <c r="B9239" s="114" t="str">
        <f>INDEX(SUM!D:D,MATCH(SUM!$F$3,SUM!B:B,0),0)</f>
        <v>P085</v>
      </c>
      <c r="E9239" s="116">
        <v>2020</v>
      </c>
      <c r="F9239" s="112" t="s">
        <v>15402</v>
      </c>
      <c r="G9239" s="117" t="s">
        <v>16662</v>
      </c>
      <c r="H9239" s="114" t="s">
        <v>6743</v>
      </c>
      <c r="I9239" s="113">
        <f>'25'!M45</f>
        <v>0</v>
      </c>
    </row>
    <row r="9240" spans="2:9" ht="12.75">
      <c r="B9240" s="114" t="str">
        <f>INDEX(SUM!D:D,MATCH(SUM!$F$3,SUM!B:B,0),0)</f>
        <v>P085</v>
      </c>
      <c r="E9240" s="116">
        <v>2020</v>
      </c>
      <c r="F9240" s="112" t="s">
        <v>15403</v>
      </c>
      <c r="G9240" s="117" t="s">
        <v>16663</v>
      </c>
      <c r="H9240" s="114" t="s">
        <v>6743</v>
      </c>
      <c r="I9240" s="113">
        <f>'25'!M46</f>
        <v>0</v>
      </c>
    </row>
    <row r="9241" spans="2:9" ht="12.75">
      <c r="B9241" s="114" t="str">
        <f>INDEX(SUM!D:D,MATCH(SUM!$F$3,SUM!B:B,0),0)</f>
        <v>P085</v>
      </c>
      <c r="E9241" s="116">
        <v>2020</v>
      </c>
      <c r="F9241" s="112" t="s">
        <v>15404</v>
      </c>
      <c r="G9241" s="117" t="s">
        <v>16664</v>
      </c>
      <c r="H9241" s="114" t="s">
        <v>6743</v>
      </c>
      <c r="I9241" s="113">
        <f>'25'!M47</f>
        <v>0</v>
      </c>
    </row>
    <row r="9242" spans="2:9" ht="12.75">
      <c r="B9242" s="114" t="str">
        <f>INDEX(SUM!D:D,MATCH(SUM!$F$3,SUM!B:B,0),0)</f>
        <v>P085</v>
      </c>
      <c r="E9242" s="116">
        <v>2020</v>
      </c>
      <c r="F9242" s="112" t="s">
        <v>15405</v>
      </c>
      <c r="G9242" s="117" t="s">
        <v>16665</v>
      </c>
      <c r="H9242" s="114" t="s">
        <v>6743</v>
      </c>
      <c r="I9242" s="113">
        <f>'25'!M48</f>
        <v>0</v>
      </c>
    </row>
    <row r="9243" spans="2:9" ht="12.75">
      <c r="B9243" s="114" t="str">
        <f>INDEX(SUM!D:D,MATCH(SUM!$F$3,SUM!B:B,0),0)</f>
        <v>P085</v>
      </c>
      <c r="E9243" s="116">
        <v>2020</v>
      </c>
      <c r="F9243" s="112" t="s">
        <v>15406</v>
      </c>
      <c r="G9243" s="117" t="s">
        <v>16666</v>
      </c>
      <c r="H9243" s="114" t="s">
        <v>6743</v>
      </c>
      <c r="I9243" s="113">
        <f>'25'!M49</f>
        <v>0</v>
      </c>
    </row>
    <row r="9244" spans="2:9" ht="12.75">
      <c r="B9244" s="114" t="str">
        <f>INDEX(SUM!D:D,MATCH(SUM!$F$3,SUM!B:B,0),0)</f>
        <v>P085</v>
      </c>
      <c r="E9244" s="116">
        <v>2020</v>
      </c>
      <c r="F9244" s="112" t="s">
        <v>15407</v>
      </c>
      <c r="G9244" s="117" t="s">
        <v>16667</v>
      </c>
      <c r="H9244" s="114" t="s">
        <v>6743</v>
      </c>
      <c r="I9244" s="113">
        <f>'25'!M50</f>
        <v>0</v>
      </c>
    </row>
    <row r="9245" spans="2:9" ht="12.75">
      <c r="B9245" s="114" t="str">
        <f>INDEX(SUM!D:D,MATCH(SUM!$F$3,SUM!B:B,0),0)</f>
        <v>P085</v>
      </c>
      <c r="E9245" s="116">
        <v>2020</v>
      </c>
      <c r="F9245" s="112" t="s">
        <v>15408</v>
      </c>
      <c r="G9245" s="117" t="s">
        <v>16668</v>
      </c>
      <c r="H9245" s="114" t="s">
        <v>6743</v>
      </c>
      <c r="I9245" s="113">
        <f>'25'!M51</f>
        <v>0</v>
      </c>
    </row>
    <row r="9246" spans="2:9" ht="12.75">
      <c r="B9246" s="114" t="str">
        <f>INDEX(SUM!D:D,MATCH(SUM!$F$3,SUM!B:B,0),0)</f>
        <v>P085</v>
      </c>
      <c r="E9246" s="116">
        <v>2020</v>
      </c>
      <c r="F9246" s="112" t="s">
        <v>15409</v>
      </c>
      <c r="G9246" s="117" t="s">
        <v>16669</v>
      </c>
      <c r="H9246" s="114" t="s">
        <v>6743</v>
      </c>
      <c r="I9246" s="113">
        <f>'25'!M52</f>
        <v>0</v>
      </c>
    </row>
    <row r="9247" spans="2:9" ht="12.75">
      <c r="B9247" s="114" t="str">
        <f>INDEX(SUM!D:D,MATCH(SUM!$F$3,SUM!B:B,0),0)</f>
        <v>P085</v>
      </c>
      <c r="E9247" s="116">
        <v>2020</v>
      </c>
      <c r="F9247" s="112" t="s">
        <v>15410</v>
      </c>
      <c r="G9247" s="117" t="s">
        <v>16670</v>
      </c>
      <c r="H9247" s="114" t="s">
        <v>6743</v>
      </c>
      <c r="I9247" s="113">
        <f>'25'!M53</f>
        <v>0</v>
      </c>
    </row>
    <row r="9248" spans="2:9" ht="12.75">
      <c r="B9248" s="114" t="str">
        <f>INDEX(SUM!D:D,MATCH(SUM!$F$3,SUM!B:B,0),0)</f>
        <v>P085</v>
      </c>
      <c r="E9248" s="116">
        <v>2020</v>
      </c>
      <c r="F9248" s="112" t="s">
        <v>15411</v>
      </c>
      <c r="G9248" s="117" t="s">
        <v>16671</v>
      </c>
      <c r="H9248" s="114" t="s">
        <v>6743</v>
      </c>
      <c r="I9248" s="113">
        <f>'25'!M54</f>
        <v>0</v>
      </c>
    </row>
    <row r="9249" spans="2:9" ht="12.75">
      <c r="B9249" s="114" t="str">
        <f>INDEX(SUM!D:D,MATCH(SUM!$F$3,SUM!B:B,0),0)</f>
        <v>P085</v>
      </c>
      <c r="E9249" s="116">
        <v>2020</v>
      </c>
      <c r="F9249" s="112" t="s">
        <v>15412</v>
      </c>
      <c r="G9249" s="117" t="s">
        <v>16672</v>
      </c>
      <c r="H9249" s="114" t="s">
        <v>6743</v>
      </c>
      <c r="I9249" s="113">
        <f>'25'!M55</f>
        <v>0</v>
      </c>
    </row>
    <row r="9250" spans="2:9" ht="12.75">
      <c r="B9250" s="114" t="str">
        <f>INDEX(SUM!D:D,MATCH(SUM!$F$3,SUM!B:B,0),0)</f>
        <v>P085</v>
      </c>
      <c r="E9250" s="116">
        <v>2020</v>
      </c>
      <c r="F9250" s="112" t="s">
        <v>15413</v>
      </c>
      <c r="G9250" s="117" t="s">
        <v>16673</v>
      </c>
      <c r="H9250" s="114" t="s">
        <v>6743</v>
      </c>
      <c r="I9250" s="113">
        <f>'25'!M56</f>
        <v>0</v>
      </c>
    </row>
    <row r="9251" spans="2:9" ht="12.75">
      <c r="B9251" s="114" t="str">
        <f>INDEX(SUM!D:D,MATCH(SUM!$F$3,SUM!B:B,0),0)</f>
        <v>P085</v>
      </c>
      <c r="E9251" s="116">
        <v>2020</v>
      </c>
      <c r="F9251" s="112" t="s">
        <v>15414</v>
      </c>
      <c r="G9251" s="117" t="s">
        <v>16674</v>
      </c>
      <c r="H9251" s="114" t="s">
        <v>6743</v>
      </c>
      <c r="I9251" s="113">
        <f>'25'!M57</f>
        <v>0</v>
      </c>
    </row>
    <row r="9252" spans="2:9" ht="12.75">
      <c r="B9252" s="114" t="str">
        <f>INDEX(SUM!D:D,MATCH(SUM!$F$3,SUM!B:B,0),0)</f>
        <v>P085</v>
      </c>
      <c r="E9252" s="116">
        <v>2020</v>
      </c>
      <c r="F9252" s="112" t="s">
        <v>15415</v>
      </c>
      <c r="G9252" s="117" t="s">
        <v>16675</v>
      </c>
      <c r="H9252" s="114" t="s">
        <v>6743</v>
      </c>
      <c r="I9252" s="113">
        <f>'25'!M58</f>
        <v>0</v>
      </c>
    </row>
    <row r="9253" spans="2:9" ht="12.75">
      <c r="B9253" s="114" t="str">
        <f>INDEX(SUM!D:D,MATCH(SUM!$F$3,SUM!B:B,0),0)</f>
        <v>P085</v>
      </c>
      <c r="E9253" s="116">
        <v>2020</v>
      </c>
      <c r="F9253" s="112" t="s">
        <v>15416</v>
      </c>
      <c r="G9253" s="117" t="s">
        <v>16676</v>
      </c>
      <c r="H9253" s="114" t="s">
        <v>6743</v>
      </c>
      <c r="I9253" s="113">
        <f>'25'!M59</f>
        <v>0</v>
      </c>
    </row>
    <row r="9254" spans="2:9" ht="12.75">
      <c r="B9254" s="114" t="str">
        <f>INDEX(SUM!D:D,MATCH(SUM!$F$3,SUM!B:B,0),0)</f>
        <v>P085</v>
      </c>
      <c r="E9254" s="116">
        <v>2020</v>
      </c>
      <c r="F9254" s="112" t="s">
        <v>15417</v>
      </c>
      <c r="G9254" s="117" t="s">
        <v>16677</v>
      </c>
      <c r="H9254" s="114" t="s">
        <v>6743</v>
      </c>
      <c r="I9254" s="113">
        <f>'25'!M60</f>
        <v>0</v>
      </c>
    </row>
    <row r="9255" spans="2:9" ht="12.75">
      <c r="B9255" s="114" t="str">
        <f>INDEX(SUM!D:D,MATCH(SUM!$F$3,SUM!B:B,0),0)</f>
        <v>P085</v>
      </c>
      <c r="E9255" s="116">
        <v>2020</v>
      </c>
      <c r="F9255" s="112" t="s">
        <v>15418</v>
      </c>
      <c r="G9255" s="117" t="s">
        <v>16678</v>
      </c>
      <c r="H9255" s="114" t="s">
        <v>6743</v>
      </c>
      <c r="I9255" s="113">
        <f>'25'!M61</f>
        <v>0</v>
      </c>
    </row>
    <row r="9256" spans="2:9" ht="12.75">
      <c r="B9256" s="114" t="str">
        <f>INDEX(SUM!D:D,MATCH(SUM!$F$3,SUM!B:B,0),0)</f>
        <v>P085</v>
      </c>
      <c r="E9256" s="116">
        <v>2020</v>
      </c>
      <c r="F9256" s="112" t="s">
        <v>15419</v>
      </c>
      <c r="G9256" s="117" t="s">
        <v>16679</v>
      </c>
      <c r="H9256" s="114" t="s">
        <v>6743</v>
      </c>
      <c r="I9256" s="113">
        <f>'25'!M62</f>
        <v>0</v>
      </c>
    </row>
    <row r="9257" spans="2:9" ht="12.75">
      <c r="B9257" s="114" t="str">
        <f>INDEX(SUM!D:D,MATCH(SUM!$F$3,SUM!B:B,0),0)</f>
        <v>P085</v>
      </c>
      <c r="E9257" s="116">
        <v>2020</v>
      </c>
      <c r="F9257" s="112" t="s">
        <v>15420</v>
      </c>
      <c r="G9257" s="117" t="s">
        <v>16680</v>
      </c>
      <c r="H9257" s="114" t="s">
        <v>6743</v>
      </c>
      <c r="I9257" s="113">
        <f>'25'!M63</f>
        <v>0</v>
      </c>
    </row>
    <row r="9258" spans="2:9" ht="12.75">
      <c r="B9258" s="114" t="str">
        <f>INDEX(SUM!D:D,MATCH(SUM!$F$3,SUM!B:B,0),0)</f>
        <v>P085</v>
      </c>
      <c r="E9258" s="116">
        <v>2020</v>
      </c>
      <c r="F9258" s="112" t="s">
        <v>15421</v>
      </c>
      <c r="G9258" s="117" t="s">
        <v>16681</v>
      </c>
      <c r="H9258" s="114" t="s">
        <v>6743</v>
      </c>
      <c r="I9258" s="113">
        <f>'25'!M64</f>
        <v>0</v>
      </c>
    </row>
    <row r="9259" spans="2:9" ht="12.75">
      <c r="B9259" s="114" t="str">
        <f>INDEX(SUM!D:D,MATCH(SUM!$F$3,SUM!B:B,0),0)</f>
        <v>P085</v>
      </c>
      <c r="E9259" s="116">
        <v>2020</v>
      </c>
      <c r="F9259" s="112" t="s">
        <v>15422</v>
      </c>
      <c r="G9259" s="117" t="s">
        <v>16682</v>
      </c>
      <c r="H9259" s="114" t="s">
        <v>6743</v>
      </c>
      <c r="I9259" s="113">
        <f>'25'!M65</f>
        <v>0</v>
      </c>
    </row>
    <row r="9260" spans="2:9" ht="12.75">
      <c r="B9260" s="114" t="str">
        <f>INDEX(SUM!D:D,MATCH(SUM!$F$3,SUM!B:B,0),0)</f>
        <v>P085</v>
      </c>
      <c r="E9260" s="116">
        <v>2020</v>
      </c>
      <c r="F9260" s="112" t="s">
        <v>15423</v>
      </c>
      <c r="G9260" s="117" t="s">
        <v>16683</v>
      </c>
      <c r="H9260" s="114" t="s">
        <v>6743</v>
      </c>
      <c r="I9260" s="113">
        <f>'25'!M66</f>
        <v>0</v>
      </c>
    </row>
    <row r="9261" spans="2:9" ht="12.75">
      <c r="B9261" s="114" t="str">
        <f>INDEX(SUM!D:D,MATCH(SUM!$F$3,SUM!B:B,0),0)</f>
        <v>P085</v>
      </c>
      <c r="E9261" s="116">
        <v>2020</v>
      </c>
      <c r="F9261" s="112" t="s">
        <v>15424</v>
      </c>
      <c r="G9261" s="117" t="s">
        <v>16684</v>
      </c>
      <c r="H9261" s="114" t="s">
        <v>6743</v>
      </c>
      <c r="I9261" s="113">
        <f>'25'!M67</f>
        <v>0</v>
      </c>
    </row>
    <row r="9262" spans="2:9" ht="12.75">
      <c r="B9262" s="114" t="str">
        <f>INDEX(SUM!D:D,MATCH(SUM!$F$3,SUM!B:B,0),0)</f>
        <v>P085</v>
      </c>
      <c r="E9262" s="116">
        <v>2020</v>
      </c>
      <c r="F9262" s="112" t="s">
        <v>15425</v>
      </c>
      <c r="G9262" s="117" t="s">
        <v>16685</v>
      </c>
      <c r="H9262" s="114" t="s">
        <v>6743</v>
      </c>
      <c r="I9262" s="113">
        <f>'25'!M68</f>
        <v>0</v>
      </c>
    </row>
    <row r="9263" spans="2:9" ht="12.75">
      <c r="B9263" s="114" t="str">
        <f>INDEX(SUM!D:D,MATCH(SUM!$F$3,SUM!B:B,0),0)</f>
        <v>P085</v>
      </c>
      <c r="E9263" s="116">
        <v>2020</v>
      </c>
      <c r="F9263" s="112" t="s">
        <v>15426</v>
      </c>
      <c r="G9263" s="117" t="s">
        <v>16686</v>
      </c>
      <c r="H9263" s="114" t="s">
        <v>6743</v>
      </c>
      <c r="I9263" s="113">
        <f>'25'!M69</f>
        <v>0</v>
      </c>
    </row>
    <row r="9264" spans="2:9" ht="12.75">
      <c r="B9264" s="114" t="str">
        <f>INDEX(SUM!D:D,MATCH(SUM!$F$3,SUM!B:B,0),0)</f>
        <v>P085</v>
      </c>
      <c r="E9264" s="116">
        <v>2020</v>
      </c>
      <c r="F9264" s="112" t="s">
        <v>15427</v>
      </c>
      <c r="G9264" s="117" t="s">
        <v>16687</v>
      </c>
      <c r="H9264" s="114" t="s">
        <v>6743</v>
      </c>
      <c r="I9264" s="113">
        <f>'25'!M70</f>
        <v>0</v>
      </c>
    </row>
    <row r="9265" spans="2:9" ht="12.75">
      <c r="B9265" s="114" t="str">
        <f>INDEX(SUM!D:D,MATCH(SUM!$F$3,SUM!B:B,0),0)</f>
        <v>P085</v>
      </c>
      <c r="E9265" s="116">
        <v>2020</v>
      </c>
      <c r="F9265" s="112" t="s">
        <v>15428</v>
      </c>
      <c r="G9265" s="117" t="s">
        <v>16688</v>
      </c>
      <c r="H9265" s="114" t="s">
        <v>6743</v>
      </c>
      <c r="I9265" s="113">
        <f>'25'!M71</f>
        <v>0</v>
      </c>
    </row>
    <row r="9266" spans="2:9" ht="12.75">
      <c r="B9266" s="114" t="str">
        <f>INDEX(SUM!D:D,MATCH(SUM!$F$3,SUM!B:B,0),0)</f>
        <v>P085</v>
      </c>
      <c r="E9266" s="116">
        <v>2020</v>
      </c>
      <c r="F9266" s="112" t="s">
        <v>15429</v>
      </c>
      <c r="G9266" s="117" t="s">
        <v>16689</v>
      </c>
      <c r="H9266" s="114" t="s">
        <v>6743</v>
      </c>
      <c r="I9266" s="113">
        <f>'25'!M72</f>
        <v>0</v>
      </c>
    </row>
    <row r="9267" spans="2:9" ht="12.75">
      <c r="B9267" s="114" t="str">
        <f>INDEX(SUM!D:D,MATCH(SUM!$F$3,SUM!B:B,0),0)</f>
        <v>P085</v>
      </c>
      <c r="E9267" s="116">
        <v>2020</v>
      </c>
      <c r="F9267" s="112" t="s">
        <v>15430</v>
      </c>
      <c r="G9267" s="117" t="s">
        <v>16690</v>
      </c>
      <c r="H9267" s="114" t="s">
        <v>6743</v>
      </c>
      <c r="I9267" s="113">
        <f>'25'!M73</f>
        <v>0</v>
      </c>
    </row>
    <row r="9268" spans="2:9" ht="12.75">
      <c r="B9268" s="114" t="str">
        <f>INDEX(SUM!D:D,MATCH(SUM!$F$3,SUM!B:B,0),0)</f>
        <v>P085</v>
      </c>
      <c r="E9268" s="116">
        <v>2020</v>
      </c>
      <c r="F9268" s="112" t="s">
        <v>15431</v>
      </c>
      <c r="G9268" s="117" t="s">
        <v>16691</v>
      </c>
      <c r="H9268" s="114" t="s">
        <v>6743</v>
      </c>
      <c r="I9268" s="113">
        <f>'25'!M74</f>
        <v>0</v>
      </c>
    </row>
    <row r="9269" spans="2:9" ht="12.75">
      <c r="B9269" s="114" t="str">
        <f>INDEX(SUM!D:D,MATCH(SUM!$F$3,SUM!B:B,0),0)</f>
        <v>P085</v>
      </c>
      <c r="E9269" s="116">
        <v>2020</v>
      </c>
      <c r="F9269" s="112" t="s">
        <v>15432</v>
      </c>
      <c r="G9269" s="117" t="s">
        <v>16692</v>
      </c>
      <c r="H9269" s="114" t="s">
        <v>6743</v>
      </c>
      <c r="I9269" s="113">
        <f>'25'!M75</f>
        <v>0</v>
      </c>
    </row>
    <row r="9270" spans="2:9" ht="12.75">
      <c r="B9270" s="114" t="str">
        <f>INDEX(SUM!D:D,MATCH(SUM!$F$3,SUM!B:B,0),0)</f>
        <v>P085</v>
      </c>
      <c r="E9270" s="116">
        <v>2020</v>
      </c>
      <c r="F9270" s="112" t="s">
        <v>15433</v>
      </c>
      <c r="G9270" s="117" t="s">
        <v>16693</v>
      </c>
      <c r="H9270" s="114" t="s">
        <v>6743</v>
      </c>
      <c r="I9270" s="113">
        <f>'25'!M76</f>
        <v>0</v>
      </c>
    </row>
    <row r="9271" spans="2:9" ht="12.75">
      <c r="B9271" s="114" t="str">
        <f>INDEX(SUM!D:D,MATCH(SUM!$F$3,SUM!B:B,0),0)</f>
        <v>P085</v>
      </c>
      <c r="E9271" s="116">
        <v>2020</v>
      </c>
      <c r="F9271" s="112" t="s">
        <v>15434</v>
      </c>
      <c r="G9271" s="117" t="s">
        <v>16694</v>
      </c>
      <c r="H9271" s="114" t="s">
        <v>6743</v>
      </c>
      <c r="I9271" s="113">
        <f>'25'!M77</f>
        <v>0</v>
      </c>
    </row>
    <row r="9272" spans="2:9" ht="12.75">
      <c r="B9272" s="114" t="str">
        <f>INDEX(SUM!D:D,MATCH(SUM!$F$3,SUM!B:B,0),0)</f>
        <v>P085</v>
      </c>
      <c r="E9272" s="116">
        <v>2020</v>
      </c>
      <c r="F9272" s="112" t="s">
        <v>15435</v>
      </c>
      <c r="G9272" s="117" t="s">
        <v>16695</v>
      </c>
      <c r="H9272" s="114" t="s">
        <v>6743</v>
      </c>
      <c r="I9272" s="113">
        <f>'25'!M78</f>
        <v>0</v>
      </c>
    </row>
    <row r="9273" spans="2:9" ht="12.75">
      <c r="B9273" s="114" t="str">
        <f>INDEX(SUM!D:D,MATCH(SUM!$F$3,SUM!B:B,0),0)</f>
        <v>P085</v>
      </c>
      <c r="E9273" s="116">
        <v>2020</v>
      </c>
      <c r="F9273" s="112" t="s">
        <v>15436</v>
      </c>
      <c r="G9273" s="117" t="s">
        <v>16696</v>
      </c>
      <c r="H9273" s="114" t="s">
        <v>6743</v>
      </c>
      <c r="I9273" s="113">
        <f>'25'!M79</f>
        <v>0</v>
      </c>
    </row>
    <row r="9274" spans="2:9" ht="12.75">
      <c r="B9274" s="114" t="str">
        <f>INDEX(SUM!D:D,MATCH(SUM!$F$3,SUM!B:B,0),0)</f>
        <v>P085</v>
      </c>
      <c r="E9274" s="116">
        <v>2020</v>
      </c>
      <c r="F9274" s="112" t="s">
        <v>15437</v>
      </c>
      <c r="G9274" s="117" t="s">
        <v>16697</v>
      </c>
      <c r="H9274" s="114" t="s">
        <v>6743</v>
      </c>
      <c r="I9274" s="113">
        <f>'25'!M80</f>
        <v>0</v>
      </c>
    </row>
    <row r="9275" spans="2:9" ht="12.75">
      <c r="B9275" s="114" t="str">
        <f>INDEX(SUM!D:D,MATCH(SUM!$F$3,SUM!B:B,0),0)</f>
        <v>P085</v>
      </c>
      <c r="E9275" s="116">
        <v>2020</v>
      </c>
      <c r="F9275" s="112" t="s">
        <v>15438</v>
      </c>
      <c r="G9275" s="117" t="s">
        <v>16698</v>
      </c>
      <c r="H9275" s="114" t="s">
        <v>6743</v>
      </c>
      <c r="I9275" s="113">
        <f>'25'!M81</f>
        <v>0</v>
      </c>
    </row>
    <row r="9276" spans="2:9" ht="12.75">
      <c r="B9276" s="114" t="str">
        <f>INDEX(SUM!D:D,MATCH(SUM!$F$3,SUM!B:B,0),0)</f>
        <v>P085</v>
      </c>
      <c r="E9276" s="116">
        <v>2020</v>
      </c>
      <c r="F9276" s="112" t="s">
        <v>15439</v>
      </c>
      <c r="G9276" s="117" t="s">
        <v>16699</v>
      </c>
      <c r="H9276" s="114" t="s">
        <v>6743</v>
      </c>
      <c r="I9276" s="113">
        <f>'25'!M82</f>
        <v>0</v>
      </c>
    </row>
    <row r="9277" spans="2:9" ht="12.75">
      <c r="B9277" s="114" t="str">
        <f>INDEX(SUM!D:D,MATCH(SUM!$F$3,SUM!B:B,0),0)</f>
        <v>P085</v>
      </c>
      <c r="E9277" s="116">
        <v>2020</v>
      </c>
      <c r="F9277" s="112" t="s">
        <v>15440</v>
      </c>
      <c r="G9277" s="117" t="s">
        <v>16700</v>
      </c>
      <c r="H9277" s="114" t="s">
        <v>6743</v>
      </c>
      <c r="I9277" s="113">
        <f>'25'!M83</f>
        <v>0</v>
      </c>
    </row>
    <row r="9278" spans="2:9" ht="12.75">
      <c r="B9278" s="114" t="str">
        <f>INDEX(SUM!D:D,MATCH(SUM!$F$3,SUM!B:B,0),0)</f>
        <v>P085</v>
      </c>
      <c r="E9278" s="116">
        <v>2020</v>
      </c>
      <c r="F9278" s="112" t="s">
        <v>15441</v>
      </c>
      <c r="G9278" s="117" t="s">
        <v>16701</v>
      </c>
      <c r="H9278" s="114" t="s">
        <v>6743</v>
      </c>
      <c r="I9278" s="113">
        <f>'25'!M84</f>
        <v>0</v>
      </c>
    </row>
    <row r="9279" spans="2:9" ht="12.75">
      <c r="B9279" s="114" t="str">
        <f>INDEX(SUM!D:D,MATCH(SUM!$F$3,SUM!B:B,0),0)</f>
        <v>P085</v>
      </c>
      <c r="E9279" s="116">
        <v>2020</v>
      </c>
      <c r="F9279" s="112" t="s">
        <v>15442</v>
      </c>
      <c r="G9279" s="117" t="s">
        <v>16702</v>
      </c>
      <c r="H9279" s="114" t="s">
        <v>6743</v>
      </c>
      <c r="I9279" s="113">
        <f>'25'!M85</f>
        <v>0</v>
      </c>
    </row>
    <row r="9280" spans="2:9" ht="12.75">
      <c r="B9280" s="114" t="str">
        <f>INDEX(SUM!D:D,MATCH(SUM!$F$3,SUM!B:B,0),0)</f>
        <v>P085</v>
      </c>
      <c r="E9280" s="116">
        <v>2020</v>
      </c>
      <c r="F9280" s="112" t="s">
        <v>15443</v>
      </c>
      <c r="G9280" s="117" t="s">
        <v>16703</v>
      </c>
      <c r="H9280" s="114" t="s">
        <v>6743</v>
      </c>
      <c r="I9280" s="113">
        <f>'25'!M86</f>
        <v>0</v>
      </c>
    </row>
    <row r="9281" spans="2:9" ht="12.75">
      <c r="B9281" s="114" t="str">
        <f>INDEX(SUM!D:D,MATCH(SUM!$F$3,SUM!B:B,0),0)</f>
        <v>P085</v>
      </c>
      <c r="E9281" s="116">
        <v>2020</v>
      </c>
      <c r="F9281" s="112" t="s">
        <v>15444</v>
      </c>
      <c r="G9281" s="117" t="s">
        <v>16704</v>
      </c>
      <c r="H9281" s="114" t="s">
        <v>6743</v>
      </c>
      <c r="I9281" s="113">
        <f>'25'!M87</f>
        <v>0</v>
      </c>
    </row>
    <row r="9282" spans="2:9" ht="12.75">
      <c r="B9282" s="114" t="str">
        <f>INDEX(SUM!D:D,MATCH(SUM!$F$3,SUM!B:B,0),0)</f>
        <v>P085</v>
      </c>
      <c r="E9282" s="116">
        <v>2020</v>
      </c>
      <c r="F9282" s="112" t="s">
        <v>15445</v>
      </c>
      <c r="G9282" s="117" t="s">
        <v>16705</v>
      </c>
      <c r="H9282" s="114" t="s">
        <v>6743</v>
      </c>
      <c r="I9282" s="113">
        <f>'25'!M88</f>
        <v>0</v>
      </c>
    </row>
    <row r="9283" spans="2:9" ht="12.75">
      <c r="B9283" s="114" t="str">
        <f>INDEX(SUM!D:D,MATCH(SUM!$F$3,SUM!B:B,0),0)</f>
        <v>P085</v>
      </c>
      <c r="E9283" s="116">
        <v>2020</v>
      </c>
      <c r="F9283" s="112" t="s">
        <v>15446</v>
      </c>
      <c r="G9283" s="117" t="s">
        <v>16706</v>
      </c>
      <c r="H9283" s="114" t="s">
        <v>6743</v>
      </c>
      <c r="I9283" s="113">
        <f>'25'!M89</f>
        <v>0</v>
      </c>
    </row>
    <row r="9284" spans="2:9" ht="12.75">
      <c r="B9284" s="114" t="str">
        <f>INDEX(SUM!D:D,MATCH(SUM!$F$3,SUM!B:B,0),0)</f>
        <v>P085</v>
      </c>
      <c r="E9284" s="116">
        <v>2020</v>
      </c>
      <c r="F9284" s="112" t="s">
        <v>15447</v>
      </c>
      <c r="G9284" s="117" t="s">
        <v>16707</v>
      </c>
      <c r="H9284" s="114" t="s">
        <v>6743</v>
      </c>
      <c r="I9284" s="113">
        <f>'25'!M90</f>
        <v>0</v>
      </c>
    </row>
    <row r="9285" spans="2:9" ht="12.75">
      <c r="B9285" s="114" t="str">
        <f>INDEX(SUM!D:D,MATCH(SUM!$F$3,SUM!B:B,0),0)</f>
        <v>P085</v>
      </c>
      <c r="E9285" s="116">
        <v>2020</v>
      </c>
      <c r="F9285" s="112" t="s">
        <v>15448</v>
      </c>
      <c r="G9285" s="117" t="s">
        <v>16708</v>
      </c>
      <c r="H9285" s="114" t="s">
        <v>6743</v>
      </c>
      <c r="I9285" s="113">
        <f>'25'!M91</f>
        <v>0</v>
      </c>
    </row>
    <row r="9286" spans="2:9" ht="12.75">
      <c r="B9286" s="114" t="str">
        <f>INDEX(SUM!D:D,MATCH(SUM!$F$3,SUM!B:B,0),0)</f>
        <v>P085</v>
      </c>
      <c r="E9286" s="116">
        <v>2020</v>
      </c>
      <c r="F9286" s="112" t="s">
        <v>15449</v>
      </c>
      <c r="G9286" s="117" t="s">
        <v>16709</v>
      </c>
      <c r="H9286" s="114" t="s">
        <v>6743</v>
      </c>
      <c r="I9286" s="113">
        <f>'25'!M92</f>
        <v>0</v>
      </c>
    </row>
    <row r="9287" spans="2:9" ht="12.75">
      <c r="B9287" s="114" t="str">
        <f>INDEX(SUM!D:D,MATCH(SUM!$F$3,SUM!B:B,0),0)</f>
        <v>P085</v>
      </c>
      <c r="E9287" s="116">
        <v>2020</v>
      </c>
      <c r="F9287" s="112" t="s">
        <v>15450</v>
      </c>
      <c r="G9287" s="117" t="s">
        <v>16710</v>
      </c>
      <c r="H9287" s="114" t="s">
        <v>6743</v>
      </c>
      <c r="I9287" s="113">
        <f>'25'!M93</f>
        <v>0</v>
      </c>
    </row>
    <row r="9288" spans="2:9" ht="12.75">
      <c r="B9288" s="114" t="str">
        <f>INDEX(SUM!D:D,MATCH(SUM!$F$3,SUM!B:B,0),0)</f>
        <v>P085</v>
      </c>
      <c r="E9288" s="116">
        <v>2020</v>
      </c>
      <c r="F9288" s="112" t="s">
        <v>15451</v>
      </c>
      <c r="G9288" s="117" t="s">
        <v>16711</v>
      </c>
      <c r="H9288" s="114" t="s">
        <v>6743</v>
      </c>
      <c r="I9288" s="113">
        <f>'25'!M94</f>
        <v>0</v>
      </c>
    </row>
    <row r="9289" spans="2:9" ht="12.75">
      <c r="B9289" s="114" t="str">
        <f>INDEX(SUM!D:D,MATCH(SUM!$F$3,SUM!B:B,0),0)</f>
        <v>P085</v>
      </c>
      <c r="E9289" s="116">
        <v>2020</v>
      </c>
      <c r="F9289" s="112" t="s">
        <v>15452</v>
      </c>
      <c r="G9289" s="117" t="s">
        <v>16712</v>
      </c>
      <c r="H9289" s="114" t="s">
        <v>6743</v>
      </c>
      <c r="I9289" s="113">
        <f>'25'!M95</f>
        <v>0</v>
      </c>
    </row>
    <row r="9290" spans="2:9" ht="12.75">
      <c r="B9290" s="114" t="str">
        <f>INDEX(SUM!D:D,MATCH(SUM!$F$3,SUM!B:B,0),0)</f>
        <v>P085</v>
      </c>
      <c r="E9290" s="116">
        <v>2020</v>
      </c>
      <c r="F9290" s="112" t="s">
        <v>15453</v>
      </c>
      <c r="G9290" s="117" t="s">
        <v>16713</v>
      </c>
      <c r="H9290" s="114" t="s">
        <v>6743</v>
      </c>
      <c r="I9290" s="113">
        <f>'25'!M96</f>
        <v>0</v>
      </c>
    </row>
    <row r="9291" spans="2:9" ht="12.75">
      <c r="B9291" s="114" t="str">
        <f>INDEX(SUM!D:D,MATCH(SUM!$F$3,SUM!B:B,0),0)</f>
        <v>P085</v>
      </c>
      <c r="E9291" s="116">
        <v>2020</v>
      </c>
      <c r="F9291" s="112" t="s">
        <v>15454</v>
      </c>
      <c r="G9291" s="117" t="s">
        <v>16714</v>
      </c>
      <c r="H9291" s="114" t="s">
        <v>6743</v>
      </c>
      <c r="I9291" s="113">
        <f>'25'!M97</f>
        <v>0</v>
      </c>
    </row>
    <row r="9292" spans="2:9" ht="12.75">
      <c r="B9292" s="114" t="str">
        <f>INDEX(SUM!D:D,MATCH(SUM!$F$3,SUM!B:B,0),0)</f>
        <v>P085</v>
      </c>
      <c r="E9292" s="116">
        <v>2020</v>
      </c>
      <c r="F9292" s="112" t="s">
        <v>15455</v>
      </c>
      <c r="G9292" s="117" t="s">
        <v>16715</v>
      </c>
      <c r="H9292" s="114" t="s">
        <v>6743</v>
      </c>
      <c r="I9292" s="113">
        <f>'25'!M98</f>
        <v>0</v>
      </c>
    </row>
    <row r="9293" spans="2:9" ht="12.75">
      <c r="B9293" s="114" t="str">
        <f>INDEX(SUM!D:D,MATCH(SUM!$F$3,SUM!B:B,0),0)</f>
        <v>P085</v>
      </c>
      <c r="E9293" s="116">
        <v>2020</v>
      </c>
      <c r="F9293" s="112" t="s">
        <v>15456</v>
      </c>
      <c r="G9293" s="117" t="s">
        <v>16716</v>
      </c>
      <c r="H9293" s="114" t="s">
        <v>6743</v>
      </c>
      <c r="I9293" s="113">
        <f>'25'!M99</f>
        <v>0</v>
      </c>
    </row>
    <row r="9294" spans="2:9" ht="12.75">
      <c r="B9294" s="114" t="str">
        <f>INDEX(SUM!D:D,MATCH(SUM!$F$3,SUM!B:B,0),0)</f>
        <v>P085</v>
      </c>
      <c r="E9294" s="116">
        <v>2020</v>
      </c>
      <c r="F9294" s="112" t="s">
        <v>15457</v>
      </c>
      <c r="G9294" s="117" t="s">
        <v>16717</v>
      </c>
      <c r="H9294" s="114" t="s">
        <v>6743</v>
      </c>
      <c r="I9294" s="113">
        <f>'25'!M100</f>
        <v>0</v>
      </c>
    </row>
    <row r="9295" spans="2:9" ht="12.75">
      <c r="B9295" s="114" t="str">
        <f>INDEX(SUM!D:D,MATCH(SUM!$F$3,SUM!B:B,0),0)</f>
        <v>P085</v>
      </c>
      <c r="E9295" s="116">
        <v>2020</v>
      </c>
      <c r="F9295" s="112" t="s">
        <v>15458</v>
      </c>
      <c r="G9295" s="117" t="s">
        <v>16718</v>
      </c>
      <c r="H9295" s="114" t="s">
        <v>6744</v>
      </c>
      <c r="I9295" s="113">
        <f>'25'!N11</f>
        <v>1</v>
      </c>
    </row>
    <row r="9296" spans="2:9" ht="12.75">
      <c r="B9296" s="114" t="str">
        <f>INDEX(SUM!D:D,MATCH(SUM!$F$3,SUM!B:B,0),0)</f>
        <v>P085</v>
      </c>
      <c r="E9296" s="116">
        <v>2020</v>
      </c>
      <c r="F9296" s="112" t="s">
        <v>15459</v>
      </c>
      <c r="G9296" s="117" t="s">
        <v>16719</v>
      </c>
      <c r="H9296" s="114" t="s">
        <v>6744</v>
      </c>
      <c r="I9296" s="113">
        <f>'25'!N12</f>
        <v>0</v>
      </c>
    </row>
    <row r="9297" spans="2:9" ht="12.75">
      <c r="B9297" s="114" t="str">
        <f>INDEX(SUM!D:D,MATCH(SUM!$F$3,SUM!B:B,0),0)</f>
        <v>P085</v>
      </c>
      <c r="E9297" s="116">
        <v>2020</v>
      </c>
      <c r="F9297" s="112" t="s">
        <v>15460</v>
      </c>
      <c r="G9297" s="117" t="s">
        <v>16720</v>
      </c>
      <c r="H9297" s="114" t="s">
        <v>6744</v>
      </c>
      <c r="I9297" s="113">
        <f>'25'!N13</f>
        <v>0</v>
      </c>
    </row>
    <row r="9298" spans="2:9" ht="12.75">
      <c r="B9298" s="114" t="str">
        <f>INDEX(SUM!D:D,MATCH(SUM!$F$3,SUM!B:B,0),0)</f>
        <v>P085</v>
      </c>
      <c r="E9298" s="116">
        <v>2020</v>
      </c>
      <c r="F9298" s="112" t="s">
        <v>15461</v>
      </c>
      <c r="G9298" s="117" t="s">
        <v>16721</v>
      </c>
      <c r="H9298" s="114" t="s">
        <v>6744</v>
      </c>
      <c r="I9298" s="113">
        <f>'25'!N14</f>
        <v>0</v>
      </c>
    </row>
    <row r="9299" spans="2:9" ht="12.75">
      <c r="B9299" s="114" t="str">
        <f>INDEX(SUM!D:D,MATCH(SUM!$F$3,SUM!B:B,0),0)</f>
        <v>P085</v>
      </c>
      <c r="E9299" s="116">
        <v>2020</v>
      </c>
      <c r="F9299" s="112" t="s">
        <v>15462</v>
      </c>
      <c r="G9299" s="117" t="s">
        <v>16722</v>
      </c>
      <c r="H9299" s="114" t="s">
        <v>6744</v>
      </c>
      <c r="I9299" s="113">
        <f>'25'!N15</f>
        <v>0</v>
      </c>
    </row>
    <row r="9300" spans="2:9" ht="12.75">
      <c r="B9300" s="114" t="str">
        <f>INDEX(SUM!D:D,MATCH(SUM!$F$3,SUM!B:B,0),0)</f>
        <v>P085</v>
      </c>
      <c r="E9300" s="116">
        <v>2020</v>
      </c>
      <c r="F9300" s="112" t="s">
        <v>15463</v>
      </c>
      <c r="G9300" s="117" t="s">
        <v>16723</v>
      </c>
      <c r="H9300" s="114" t="s">
        <v>6744</v>
      </c>
      <c r="I9300" s="113">
        <f>'25'!N16</f>
        <v>0</v>
      </c>
    </row>
    <row r="9301" spans="2:9" ht="12.75">
      <c r="B9301" s="114" t="str">
        <f>INDEX(SUM!D:D,MATCH(SUM!$F$3,SUM!B:B,0),0)</f>
        <v>P085</v>
      </c>
      <c r="E9301" s="116">
        <v>2020</v>
      </c>
      <c r="F9301" s="112" t="s">
        <v>15464</v>
      </c>
      <c r="G9301" s="117" t="s">
        <v>16724</v>
      </c>
      <c r="H9301" s="114" t="s">
        <v>6744</v>
      </c>
      <c r="I9301" s="113">
        <f>'25'!N17</f>
        <v>0</v>
      </c>
    </row>
    <row r="9302" spans="2:9" ht="12.75">
      <c r="B9302" s="114" t="str">
        <f>INDEX(SUM!D:D,MATCH(SUM!$F$3,SUM!B:B,0),0)</f>
        <v>P085</v>
      </c>
      <c r="E9302" s="116">
        <v>2020</v>
      </c>
      <c r="F9302" s="112" t="s">
        <v>15465</v>
      </c>
      <c r="G9302" s="117" t="s">
        <v>16725</v>
      </c>
      <c r="H9302" s="114" t="s">
        <v>6744</v>
      </c>
      <c r="I9302" s="113">
        <f>'25'!N18</f>
        <v>0</v>
      </c>
    </row>
    <row r="9303" spans="2:9" ht="12.75">
      <c r="B9303" s="114" t="str">
        <f>INDEX(SUM!D:D,MATCH(SUM!$F$3,SUM!B:B,0),0)</f>
        <v>P085</v>
      </c>
      <c r="E9303" s="116">
        <v>2020</v>
      </c>
      <c r="F9303" s="112" t="s">
        <v>15466</v>
      </c>
      <c r="G9303" s="117" t="s">
        <v>16726</v>
      </c>
      <c r="H9303" s="114" t="s">
        <v>6744</v>
      </c>
      <c r="I9303" s="113">
        <f>'25'!N19</f>
        <v>0</v>
      </c>
    </row>
    <row r="9304" spans="2:9" ht="12.75">
      <c r="B9304" s="114" t="str">
        <f>INDEX(SUM!D:D,MATCH(SUM!$F$3,SUM!B:B,0),0)</f>
        <v>P085</v>
      </c>
      <c r="E9304" s="116">
        <v>2020</v>
      </c>
      <c r="F9304" s="112" t="s">
        <v>15467</v>
      </c>
      <c r="G9304" s="117" t="s">
        <v>16727</v>
      </c>
      <c r="H9304" s="114" t="s">
        <v>6744</v>
      </c>
      <c r="I9304" s="113">
        <f>'25'!N20</f>
        <v>0</v>
      </c>
    </row>
    <row r="9305" spans="2:9" ht="12.75">
      <c r="B9305" s="114" t="str">
        <f>INDEX(SUM!D:D,MATCH(SUM!$F$3,SUM!B:B,0),0)</f>
        <v>P085</v>
      </c>
      <c r="E9305" s="116">
        <v>2020</v>
      </c>
      <c r="F9305" s="112" t="s">
        <v>15468</v>
      </c>
      <c r="G9305" s="117" t="s">
        <v>16728</v>
      </c>
      <c r="H9305" s="114" t="s">
        <v>6744</v>
      </c>
      <c r="I9305" s="113">
        <f>'25'!N21</f>
        <v>0</v>
      </c>
    </row>
    <row r="9306" spans="2:9" ht="12.75">
      <c r="B9306" s="114" t="str">
        <f>INDEX(SUM!D:D,MATCH(SUM!$F$3,SUM!B:B,0),0)</f>
        <v>P085</v>
      </c>
      <c r="E9306" s="116">
        <v>2020</v>
      </c>
      <c r="F9306" s="112" t="s">
        <v>15469</v>
      </c>
      <c r="G9306" s="117" t="s">
        <v>16729</v>
      </c>
      <c r="H9306" s="114" t="s">
        <v>6744</v>
      </c>
      <c r="I9306" s="113">
        <f>'25'!N22</f>
        <v>0</v>
      </c>
    </row>
    <row r="9307" spans="2:9" ht="12.75">
      <c r="B9307" s="114" t="str">
        <f>INDEX(SUM!D:D,MATCH(SUM!$F$3,SUM!B:B,0),0)</f>
        <v>P085</v>
      </c>
      <c r="E9307" s="116">
        <v>2020</v>
      </c>
      <c r="F9307" s="112" t="s">
        <v>15470</v>
      </c>
      <c r="G9307" s="117" t="s">
        <v>16730</v>
      </c>
      <c r="H9307" s="114" t="s">
        <v>6744</v>
      </c>
      <c r="I9307" s="113">
        <f>'25'!N23</f>
        <v>0</v>
      </c>
    </row>
    <row r="9308" spans="2:9" ht="12.75">
      <c r="B9308" s="114" t="str">
        <f>INDEX(SUM!D:D,MATCH(SUM!$F$3,SUM!B:B,0),0)</f>
        <v>P085</v>
      </c>
      <c r="E9308" s="116">
        <v>2020</v>
      </c>
      <c r="F9308" s="112" t="s">
        <v>15471</v>
      </c>
      <c r="G9308" s="117" t="s">
        <v>16731</v>
      </c>
      <c r="H9308" s="114" t="s">
        <v>6744</v>
      </c>
      <c r="I9308" s="113">
        <f>'25'!N24</f>
        <v>0</v>
      </c>
    </row>
    <row r="9309" spans="2:9" ht="12.75">
      <c r="B9309" s="114" t="str">
        <f>INDEX(SUM!D:D,MATCH(SUM!$F$3,SUM!B:B,0),0)</f>
        <v>P085</v>
      </c>
      <c r="E9309" s="116">
        <v>2020</v>
      </c>
      <c r="F9309" s="112" t="s">
        <v>15472</v>
      </c>
      <c r="G9309" s="117" t="s">
        <v>16732</v>
      </c>
      <c r="H9309" s="114" t="s">
        <v>6744</v>
      </c>
      <c r="I9309" s="113">
        <f>'25'!N25</f>
        <v>0</v>
      </c>
    </row>
    <row r="9310" spans="2:9" ht="12.75">
      <c r="B9310" s="114" t="str">
        <f>INDEX(SUM!D:D,MATCH(SUM!$F$3,SUM!B:B,0),0)</f>
        <v>P085</v>
      </c>
      <c r="E9310" s="116">
        <v>2020</v>
      </c>
      <c r="F9310" s="112" t="s">
        <v>15473</v>
      </c>
      <c r="G9310" s="117" t="s">
        <v>16733</v>
      </c>
      <c r="H9310" s="114" t="s">
        <v>6744</v>
      </c>
      <c r="I9310" s="113">
        <f>'25'!N26</f>
        <v>0</v>
      </c>
    </row>
    <row r="9311" spans="2:9" ht="12.75">
      <c r="B9311" s="114" t="str">
        <f>INDEX(SUM!D:D,MATCH(SUM!$F$3,SUM!B:B,0),0)</f>
        <v>P085</v>
      </c>
      <c r="E9311" s="116">
        <v>2020</v>
      </c>
      <c r="F9311" s="112" t="s">
        <v>15474</v>
      </c>
      <c r="G9311" s="117" t="s">
        <v>16734</v>
      </c>
      <c r="H9311" s="114" t="s">
        <v>6744</v>
      </c>
      <c r="I9311" s="113">
        <f>'25'!N27</f>
        <v>0</v>
      </c>
    </row>
    <row r="9312" spans="2:9" ht="12.75">
      <c r="B9312" s="114" t="str">
        <f>INDEX(SUM!D:D,MATCH(SUM!$F$3,SUM!B:B,0),0)</f>
        <v>P085</v>
      </c>
      <c r="E9312" s="116">
        <v>2020</v>
      </c>
      <c r="F9312" s="112" t="s">
        <v>15475</v>
      </c>
      <c r="G9312" s="117" t="s">
        <v>16735</v>
      </c>
      <c r="H9312" s="114" t="s">
        <v>6744</v>
      </c>
      <c r="I9312" s="113">
        <f>'25'!N28</f>
        <v>0</v>
      </c>
    </row>
    <row r="9313" spans="2:9" ht="12.75">
      <c r="B9313" s="114" t="str">
        <f>INDEX(SUM!D:D,MATCH(SUM!$F$3,SUM!B:B,0),0)</f>
        <v>P085</v>
      </c>
      <c r="E9313" s="116">
        <v>2020</v>
      </c>
      <c r="F9313" s="112" t="s">
        <v>15476</v>
      </c>
      <c r="G9313" s="117" t="s">
        <v>16736</v>
      </c>
      <c r="H9313" s="114" t="s">
        <v>6744</v>
      </c>
      <c r="I9313" s="113">
        <f>'25'!N29</f>
        <v>0</v>
      </c>
    </row>
    <row r="9314" spans="2:9" ht="12.75">
      <c r="B9314" s="114" t="str">
        <f>INDEX(SUM!D:D,MATCH(SUM!$F$3,SUM!B:B,0),0)</f>
        <v>P085</v>
      </c>
      <c r="E9314" s="116">
        <v>2020</v>
      </c>
      <c r="F9314" s="112" t="s">
        <v>15477</v>
      </c>
      <c r="G9314" s="117" t="s">
        <v>16737</v>
      </c>
      <c r="H9314" s="114" t="s">
        <v>6744</v>
      </c>
      <c r="I9314" s="113">
        <f>'25'!N30</f>
        <v>0</v>
      </c>
    </row>
    <row r="9315" spans="2:9" ht="12.75">
      <c r="B9315" s="114" t="str">
        <f>INDEX(SUM!D:D,MATCH(SUM!$F$3,SUM!B:B,0),0)</f>
        <v>P085</v>
      </c>
      <c r="E9315" s="116">
        <v>2020</v>
      </c>
      <c r="F9315" s="112" t="s">
        <v>15478</v>
      </c>
      <c r="G9315" s="117" t="s">
        <v>16738</v>
      </c>
      <c r="H9315" s="114" t="s">
        <v>6744</v>
      </c>
      <c r="I9315" s="113">
        <f>'25'!N31</f>
        <v>0</v>
      </c>
    </row>
    <row r="9316" spans="2:9" ht="12.75">
      <c r="B9316" s="114" t="str">
        <f>INDEX(SUM!D:D,MATCH(SUM!$F$3,SUM!B:B,0),0)</f>
        <v>P085</v>
      </c>
      <c r="E9316" s="116">
        <v>2020</v>
      </c>
      <c r="F9316" s="112" t="s">
        <v>15479</v>
      </c>
      <c r="G9316" s="117" t="s">
        <v>16739</v>
      </c>
      <c r="H9316" s="114" t="s">
        <v>6744</v>
      </c>
      <c r="I9316" s="113">
        <f>'25'!N32</f>
        <v>0</v>
      </c>
    </row>
    <row r="9317" spans="2:9" ht="12.75">
      <c r="B9317" s="114" t="str">
        <f>INDEX(SUM!D:D,MATCH(SUM!$F$3,SUM!B:B,0),0)</f>
        <v>P085</v>
      </c>
      <c r="E9317" s="116">
        <v>2020</v>
      </c>
      <c r="F9317" s="112" t="s">
        <v>15480</v>
      </c>
      <c r="G9317" s="117" t="s">
        <v>16740</v>
      </c>
      <c r="H9317" s="114" t="s">
        <v>6744</v>
      </c>
      <c r="I9317" s="113">
        <f>'25'!N33</f>
        <v>0</v>
      </c>
    </row>
    <row r="9318" spans="2:9" ht="12.75">
      <c r="B9318" s="114" t="str">
        <f>INDEX(SUM!D:D,MATCH(SUM!$F$3,SUM!B:B,0),0)</f>
        <v>P085</v>
      </c>
      <c r="E9318" s="116">
        <v>2020</v>
      </c>
      <c r="F9318" s="112" t="s">
        <v>15481</v>
      </c>
      <c r="G9318" s="117" t="s">
        <v>16741</v>
      </c>
      <c r="H9318" s="114" t="s">
        <v>6744</v>
      </c>
      <c r="I9318" s="113">
        <f>'25'!N34</f>
        <v>0</v>
      </c>
    </row>
    <row r="9319" spans="2:9" ht="12.75">
      <c r="B9319" s="114" t="str">
        <f>INDEX(SUM!D:D,MATCH(SUM!$F$3,SUM!B:B,0),0)</f>
        <v>P085</v>
      </c>
      <c r="E9319" s="116">
        <v>2020</v>
      </c>
      <c r="F9319" s="112" t="s">
        <v>15482</v>
      </c>
      <c r="G9319" s="117" t="s">
        <v>16742</v>
      </c>
      <c r="H9319" s="114" t="s">
        <v>6744</v>
      </c>
      <c r="I9319" s="113">
        <f>'25'!N35</f>
        <v>0</v>
      </c>
    </row>
    <row r="9320" spans="2:9" ht="12.75">
      <c r="B9320" s="114" t="str">
        <f>INDEX(SUM!D:D,MATCH(SUM!$F$3,SUM!B:B,0),0)</f>
        <v>P085</v>
      </c>
      <c r="E9320" s="116">
        <v>2020</v>
      </c>
      <c r="F9320" s="112" t="s">
        <v>15483</v>
      </c>
      <c r="G9320" s="117" t="s">
        <v>16743</v>
      </c>
      <c r="H9320" s="114" t="s">
        <v>6744</v>
      </c>
      <c r="I9320" s="113">
        <f>'25'!N36</f>
        <v>0</v>
      </c>
    </row>
    <row r="9321" spans="2:9" ht="12.75">
      <c r="B9321" s="114" t="str">
        <f>INDEX(SUM!D:D,MATCH(SUM!$F$3,SUM!B:B,0),0)</f>
        <v>P085</v>
      </c>
      <c r="E9321" s="116">
        <v>2020</v>
      </c>
      <c r="F9321" s="112" t="s">
        <v>15484</v>
      </c>
      <c r="G9321" s="117" t="s">
        <v>16744</v>
      </c>
      <c r="H9321" s="114" t="s">
        <v>6744</v>
      </c>
      <c r="I9321" s="113">
        <f>'25'!N37</f>
        <v>0</v>
      </c>
    </row>
    <row r="9322" spans="2:9" ht="12.75">
      <c r="B9322" s="114" t="str">
        <f>INDEX(SUM!D:D,MATCH(SUM!$F$3,SUM!B:B,0),0)</f>
        <v>P085</v>
      </c>
      <c r="E9322" s="116">
        <v>2020</v>
      </c>
      <c r="F9322" s="112" t="s">
        <v>15485</v>
      </c>
      <c r="G9322" s="117" t="s">
        <v>16745</v>
      </c>
      <c r="H9322" s="114" t="s">
        <v>6744</v>
      </c>
      <c r="I9322" s="113">
        <f>'25'!N38</f>
        <v>0</v>
      </c>
    </row>
    <row r="9323" spans="2:9" ht="12.75">
      <c r="B9323" s="114" t="str">
        <f>INDEX(SUM!D:D,MATCH(SUM!$F$3,SUM!B:B,0),0)</f>
        <v>P085</v>
      </c>
      <c r="E9323" s="116">
        <v>2020</v>
      </c>
      <c r="F9323" s="112" t="s">
        <v>15486</v>
      </c>
      <c r="G9323" s="117" t="s">
        <v>16746</v>
      </c>
      <c r="H9323" s="114" t="s">
        <v>6744</v>
      </c>
      <c r="I9323" s="113">
        <f>'25'!N39</f>
        <v>0</v>
      </c>
    </row>
    <row r="9324" spans="2:9" ht="12.75">
      <c r="B9324" s="114" t="str">
        <f>INDEX(SUM!D:D,MATCH(SUM!$F$3,SUM!B:B,0),0)</f>
        <v>P085</v>
      </c>
      <c r="E9324" s="116">
        <v>2020</v>
      </c>
      <c r="F9324" s="112" t="s">
        <v>15487</v>
      </c>
      <c r="G9324" s="117" t="s">
        <v>16747</v>
      </c>
      <c r="H9324" s="114" t="s">
        <v>6744</v>
      </c>
      <c r="I9324" s="113">
        <f>'25'!N40</f>
        <v>0</v>
      </c>
    </row>
    <row r="9325" spans="2:9" ht="12.75">
      <c r="B9325" s="114" t="str">
        <f>INDEX(SUM!D:D,MATCH(SUM!$F$3,SUM!B:B,0),0)</f>
        <v>P085</v>
      </c>
      <c r="E9325" s="116">
        <v>2020</v>
      </c>
      <c r="F9325" s="112" t="s">
        <v>15488</v>
      </c>
      <c r="G9325" s="117" t="s">
        <v>16748</v>
      </c>
      <c r="H9325" s="114" t="s">
        <v>6744</v>
      </c>
      <c r="I9325" s="113">
        <f>'25'!N41</f>
        <v>0</v>
      </c>
    </row>
    <row r="9326" spans="2:9" ht="12.75">
      <c r="B9326" s="114" t="str">
        <f>INDEX(SUM!D:D,MATCH(SUM!$F$3,SUM!B:B,0),0)</f>
        <v>P085</v>
      </c>
      <c r="E9326" s="116">
        <v>2020</v>
      </c>
      <c r="F9326" s="112" t="s">
        <v>15489</v>
      </c>
      <c r="G9326" s="117" t="s">
        <v>16749</v>
      </c>
      <c r="H9326" s="114" t="s">
        <v>6744</v>
      </c>
      <c r="I9326" s="113">
        <f>'25'!N42</f>
        <v>0</v>
      </c>
    </row>
    <row r="9327" spans="2:9" ht="12.75">
      <c r="B9327" s="114" t="str">
        <f>INDEX(SUM!D:D,MATCH(SUM!$F$3,SUM!B:B,0),0)</f>
        <v>P085</v>
      </c>
      <c r="E9327" s="116">
        <v>2020</v>
      </c>
      <c r="F9327" s="112" t="s">
        <v>15490</v>
      </c>
      <c r="G9327" s="117" t="s">
        <v>16750</v>
      </c>
      <c r="H9327" s="114" t="s">
        <v>6744</v>
      </c>
      <c r="I9327" s="113">
        <f>'25'!N43</f>
        <v>0</v>
      </c>
    </row>
    <row r="9328" spans="2:9" ht="12.75">
      <c r="B9328" s="114" t="str">
        <f>INDEX(SUM!D:D,MATCH(SUM!$F$3,SUM!B:B,0),0)</f>
        <v>P085</v>
      </c>
      <c r="E9328" s="116">
        <v>2020</v>
      </c>
      <c r="F9328" s="112" t="s">
        <v>15491</v>
      </c>
      <c r="G9328" s="117" t="s">
        <v>16751</v>
      </c>
      <c r="H9328" s="114" t="s">
        <v>6744</v>
      </c>
      <c r="I9328" s="113">
        <f>'25'!N44</f>
        <v>0</v>
      </c>
    </row>
    <row r="9329" spans="2:9" ht="12.75">
      <c r="B9329" s="114" t="str">
        <f>INDEX(SUM!D:D,MATCH(SUM!$F$3,SUM!B:B,0),0)</f>
        <v>P085</v>
      </c>
      <c r="E9329" s="116">
        <v>2020</v>
      </c>
      <c r="F9329" s="112" t="s">
        <v>15492</v>
      </c>
      <c r="G9329" s="117" t="s">
        <v>16752</v>
      </c>
      <c r="H9329" s="114" t="s">
        <v>6744</v>
      </c>
      <c r="I9329" s="113">
        <f>'25'!N45</f>
        <v>0</v>
      </c>
    </row>
    <row r="9330" spans="2:9" ht="12.75">
      <c r="B9330" s="114" t="str">
        <f>INDEX(SUM!D:D,MATCH(SUM!$F$3,SUM!B:B,0),0)</f>
        <v>P085</v>
      </c>
      <c r="E9330" s="116">
        <v>2020</v>
      </c>
      <c r="F9330" s="112" t="s">
        <v>15493</v>
      </c>
      <c r="G9330" s="117" t="s">
        <v>16753</v>
      </c>
      <c r="H9330" s="114" t="s">
        <v>6744</v>
      </c>
      <c r="I9330" s="113">
        <f>'25'!N46</f>
        <v>0</v>
      </c>
    </row>
    <row r="9331" spans="2:9" ht="12.75">
      <c r="B9331" s="114" t="str">
        <f>INDEX(SUM!D:D,MATCH(SUM!$F$3,SUM!B:B,0),0)</f>
        <v>P085</v>
      </c>
      <c r="E9331" s="116">
        <v>2020</v>
      </c>
      <c r="F9331" s="112" t="s">
        <v>15494</v>
      </c>
      <c r="G9331" s="117" t="s">
        <v>16754</v>
      </c>
      <c r="H9331" s="114" t="s">
        <v>6744</v>
      </c>
      <c r="I9331" s="113">
        <f>'25'!N47</f>
        <v>0</v>
      </c>
    </row>
    <row r="9332" spans="2:9" ht="12.75">
      <c r="B9332" s="114" t="str">
        <f>INDEX(SUM!D:D,MATCH(SUM!$F$3,SUM!B:B,0),0)</f>
        <v>P085</v>
      </c>
      <c r="E9332" s="116">
        <v>2020</v>
      </c>
      <c r="F9332" s="112" t="s">
        <v>15495</v>
      </c>
      <c r="G9332" s="117" t="s">
        <v>16755</v>
      </c>
      <c r="H9332" s="114" t="s">
        <v>6744</v>
      </c>
      <c r="I9332" s="113">
        <f>'25'!N48</f>
        <v>0</v>
      </c>
    </row>
    <row r="9333" spans="2:9" ht="12.75">
      <c r="B9333" s="114" t="str">
        <f>INDEX(SUM!D:D,MATCH(SUM!$F$3,SUM!B:B,0),0)</f>
        <v>P085</v>
      </c>
      <c r="E9333" s="116">
        <v>2020</v>
      </c>
      <c r="F9333" s="112" t="s">
        <v>15496</v>
      </c>
      <c r="G9333" s="117" t="s">
        <v>16756</v>
      </c>
      <c r="H9333" s="114" t="s">
        <v>6744</v>
      </c>
      <c r="I9333" s="113">
        <f>'25'!N49</f>
        <v>0</v>
      </c>
    </row>
    <row r="9334" spans="2:9" ht="12.75">
      <c r="B9334" s="114" t="str">
        <f>INDEX(SUM!D:D,MATCH(SUM!$F$3,SUM!B:B,0),0)</f>
        <v>P085</v>
      </c>
      <c r="E9334" s="116">
        <v>2020</v>
      </c>
      <c r="F9334" s="112" t="s">
        <v>15497</v>
      </c>
      <c r="G9334" s="117" t="s">
        <v>16757</v>
      </c>
      <c r="H9334" s="114" t="s">
        <v>6744</v>
      </c>
      <c r="I9334" s="113">
        <f>'25'!N50</f>
        <v>0</v>
      </c>
    </row>
    <row r="9335" spans="2:9" ht="12.75">
      <c r="B9335" s="114" t="str">
        <f>INDEX(SUM!D:D,MATCH(SUM!$F$3,SUM!B:B,0),0)</f>
        <v>P085</v>
      </c>
      <c r="E9335" s="116">
        <v>2020</v>
      </c>
      <c r="F9335" s="112" t="s">
        <v>15498</v>
      </c>
      <c r="G9335" s="117" t="s">
        <v>16758</v>
      </c>
      <c r="H9335" s="114" t="s">
        <v>6744</v>
      </c>
      <c r="I9335" s="113">
        <f>'25'!N51</f>
        <v>0</v>
      </c>
    </row>
    <row r="9336" spans="2:9" ht="12.75">
      <c r="B9336" s="114" t="str">
        <f>INDEX(SUM!D:D,MATCH(SUM!$F$3,SUM!B:B,0),0)</f>
        <v>P085</v>
      </c>
      <c r="E9336" s="116">
        <v>2020</v>
      </c>
      <c r="F9336" s="112" t="s">
        <v>15499</v>
      </c>
      <c r="G9336" s="117" t="s">
        <v>16759</v>
      </c>
      <c r="H9336" s="114" t="s">
        <v>6744</v>
      </c>
      <c r="I9336" s="113">
        <f>'25'!N52</f>
        <v>0</v>
      </c>
    </row>
    <row r="9337" spans="2:9" ht="12.75">
      <c r="B9337" s="114" t="str">
        <f>INDEX(SUM!D:D,MATCH(SUM!$F$3,SUM!B:B,0),0)</f>
        <v>P085</v>
      </c>
      <c r="E9337" s="116">
        <v>2020</v>
      </c>
      <c r="F9337" s="112" t="s">
        <v>15500</v>
      </c>
      <c r="G9337" s="117" t="s">
        <v>16760</v>
      </c>
      <c r="H9337" s="114" t="s">
        <v>6744</v>
      </c>
      <c r="I9337" s="113">
        <f>'25'!N53</f>
        <v>0</v>
      </c>
    </row>
    <row r="9338" spans="2:9" ht="12.75">
      <c r="B9338" s="114" t="str">
        <f>INDEX(SUM!D:D,MATCH(SUM!$F$3,SUM!B:B,0),0)</f>
        <v>P085</v>
      </c>
      <c r="E9338" s="116">
        <v>2020</v>
      </c>
      <c r="F9338" s="112" t="s">
        <v>15501</v>
      </c>
      <c r="G9338" s="117" t="s">
        <v>16761</v>
      </c>
      <c r="H9338" s="114" t="s">
        <v>6744</v>
      </c>
      <c r="I9338" s="113">
        <f>'25'!N54</f>
        <v>0</v>
      </c>
    </row>
    <row r="9339" spans="2:9" ht="12.75">
      <c r="B9339" s="114" t="str">
        <f>INDEX(SUM!D:D,MATCH(SUM!$F$3,SUM!B:B,0),0)</f>
        <v>P085</v>
      </c>
      <c r="E9339" s="116">
        <v>2020</v>
      </c>
      <c r="F9339" s="112" t="s">
        <v>15502</v>
      </c>
      <c r="G9339" s="117" t="s">
        <v>16762</v>
      </c>
      <c r="H9339" s="114" t="s">
        <v>6744</v>
      </c>
      <c r="I9339" s="113">
        <f>'25'!N55</f>
        <v>0</v>
      </c>
    </row>
    <row r="9340" spans="2:9" ht="12.75">
      <c r="B9340" s="114" t="str">
        <f>INDEX(SUM!D:D,MATCH(SUM!$F$3,SUM!B:B,0),0)</f>
        <v>P085</v>
      </c>
      <c r="E9340" s="116">
        <v>2020</v>
      </c>
      <c r="F9340" s="112" t="s">
        <v>15503</v>
      </c>
      <c r="G9340" s="117" t="s">
        <v>16763</v>
      </c>
      <c r="H9340" s="114" t="s">
        <v>6744</v>
      </c>
      <c r="I9340" s="113">
        <f>'25'!N56</f>
        <v>0</v>
      </c>
    </row>
    <row r="9341" spans="2:9" ht="12.75">
      <c r="B9341" s="114" t="str">
        <f>INDEX(SUM!D:D,MATCH(SUM!$F$3,SUM!B:B,0),0)</f>
        <v>P085</v>
      </c>
      <c r="E9341" s="116">
        <v>2020</v>
      </c>
      <c r="F9341" s="112" t="s">
        <v>15504</v>
      </c>
      <c r="G9341" s="117" t="s">
        <v>16764</v>
      </c>
      <c r="H9341" s="114" t="s">
        <v>6744</v>
      </c>
      <c r="I9341" s="113">
        <f>'25'!N57</f>
        <v>0</v>
      </c>
    </row>
    <row r="9342" spans="2:9" ht="12.75">
      <c r="B9342" s="114" t="str">
        <f>INDEX(SUM!D:D,MATCH(SUM!$F$3,SUM!B:B,0),0)</f>
        <v>P085</v>
      </c>
      <c r="E9342" s="116">
        <v>2020</v>
      </c>
      <c r="F9342" s="112" t="s">
        <v>15505</v>
      </c>
      <c r="G9342" s="117" t="s">
        <v>16765</v>
      </c>
      <c r="H9342" s="114" t="s">
        <v>6744</v>
      </c>
      <c r="I9342" s="113">
        <f>'25'!N58</f>
        <v>0</v>
      </c>
    </row>
    <row r="9343" spans="2:9" ht="12.75">
      <c r="B9343" s="114" t="str">
        <f>INDEX(SUM!D:D,MATCH(SUM!$F$3,SUM!B:B,0),0)</f>
        <v>P085</v>
      </c>
      <c r="E9343" s="116">
        <v>2020</v>
      </c>
      <c r="F9343" s="112" t="s">
        <v>15506</v>
      </c>
      <c r="G9343" s="117" t="s">
        <v>16766</v>
      </c>
      <c r="H9343" s="114" t="s">
        <v>6744</v>
      </c>
      <c r="I9343" s="113">
        <f>'25'!N59</f>
        <v>0</v>
      </c>
    </row>
    <row r="9344" spans="2:9" ht="12.75">
      <c r="B9344" s="114" t="str">
        <f>INDEX(SUM!D:D,MATCH(SUM!$F$3,SUM!B:B,0),0)</f>
        <v>P085</v>
      </c>
      <c r="E9344" s="116">
        <v>2020</v>
      </c>
      <c r="F9344" s="112" t="s">
        <v>15507</v>
      </c>
      <c r="G9344" s="117" t="s">
        <v>16767</v>
      </c>
      <c r="H9344" s="114" t="s">
        <v>6744</v>
      </c>
      <c r="I9344" s="113">
        <f>'25'!N60</f>
        <v>0</v>
      </c>
    </row>
    <row r="9345" spans="2:9" ht="12.75">
      <c r="B9345" s="114" t="str">
        <f>INDEX(SUM!D:D,MATCH(SUM!$F$3,SUM!B:B,0),0)</f>
        <v>P085</v>
      </c>
      <c r="E9345" s="116">
        <v>2020</v>
      </c>
      <c r="F9345" s="112" t="s">
        <v>15508</v>
      </c>
      <c r="G9345" s="117" t="s">
        <v>16768</v>
      </c>
      <c r="H9345" s="114" t="s">
        <v>6744</v>
      </c>
      <c r="I9345" s="113">
        <f>'25'!N61</f>
        <v>0</v>
      </c>
    </row>
    <row r="9346" spans="2:9" ht="12.75">
      <c r="B9346" s="114" t="str">
        <f>INDEX(SUM!D:D,MATCH(SUM!$F$3,SUM!B:B,0),0)</f>
        <v>P085</v>
      </c>
      <c r="E9346" s="116">
        <v>2020</v>
      </c>
      <c r="F9346" s="112" t="s">
        <v>15509</v>
      </c>
      <c r="G9346" s="117" t="s">
        <v>16769</v>
      </c>
      <c r="H9346" s="114" t="s">
        <v>6744</v>
      </c>
      <c r="I9346" s="113">
        <f>'25'!N62</f>
        <v>0</v>
      </c>
    </row>
    <row r="9347" spans="2:9" ht="12.75">
      <c r="B9347" s="114" t="str">
        <f>INDEX(SUM!D:D,MATCH(SUM!$F$3,SUM!B:B,0),0)</f>
        <v>P085</v>
      </c>
      <c r="E9347" s="116">
        <v>2020</v>
      </c>
      <c r="F9347" s="112" t="s">
        <v>15510</v>
      </c>
      <c r="G9347" s="117" t="s">
        <v>16770</v>
      </c>
      <c r="H9347" s="114" t="s">
        <v>6744</v>
      </c>
      <c r="I9347" s="113">
        <f>'25'!N63</f>
        <v>0</v>
      </c>
    </row>
    <row r="9348" spans="2:9" ht="12.75">
      <c r="B9348" s="114" t="str">
        <f>INDEX(SUM!D:D,MATCH(SUM!$F$3,SUM!B:B,0),0)</f>
        <v>P085</v>
      </c>
      <c r="E9348" s="116">
        <v>2020</v>
      </c>
      <c r="F9348" s="112" t="s">
        <v>15511</v>
      </c>
      <c r="G9348" s="117" t="s">
        <v>16771</v>
      </c>
      <c r="H9348" s="114" t="s">
        <v>6744</v>
      </c>
      <c r="I9348" s="113">
        <f>'25'!N64</f>
        <v>0</v>
      </c>
    </row>
    <row r="9349" spans="2:9" ht="12.75">
      <c r="B9349" s="114" t="str">
        <f>INDEX(SUM!D:D,MATCH(SUM!$F$3,SUM!B:B,0),0)</f>
        <v>P085</v>
      </c>
      <c r="E9349" s="116">
        <v>2020</v>
      </c>
      <c r="F9349" s="112" t="s">
        <v>15512</v>
      </c>
      <c r="G9349" s="117" t="s">
        <v>16772</v>
      </c>
      <c r="H9349" s="114" t="s">
        <v>6744</v>
      </c>
      <c r="I9349" s="113">
        <f>'25'!N65</f>
        <v>0</v>
      </c>
    </row>
    <row r="9350" spans="2:9" ht="12.75">
      <c r="B9350" s="114" t="str">
        <f>INDEX(SUM!D:D,MATCH(SUM!$F$3,SUM!B:B,0),0)</f>
        <v>P085</v>
      </c>
      <c r="E9350" s="116">
        <v>2020</v>
      </c>
      <c r="F9350" s="112" t="s">
        <v>15513</v>
      </c>
      <c r="G9350" s="117" t="s">
        <v>16773</v>
      </c>
      <c r="H9350" s="114" t="s">
        <v>6744</v>
      </c>
      <c r="I9350" s="113">
        <f>'25'!N66</f>
        <v>0</v>
      </c>
    </row>
    <row r="9351" spans="2:9" ht="12.75">
      <c r="B9351" s="114" t="str">
        <f>INDEX(SUM!D:D,MATCH(SUM!$F$3,SUM!B:B,0),0)</f>
        <v>P085</v>
      </c>
      <c r="E9351" s="116">
        <v>2020</v>
      </c>
      <c r="F9351" s="112" t="s">
        <v>15514</v>
      </c>
      <c r="G9351" s="117" t="s">
        <v>16774</v>
      </c>
      <c r="H9351" s="114" t="s">
        <v>6744</v>
      </c>
      <c r="I9351" s="113">
        <f>'25'!N67</f>
        <v>0</v>
      </c>
    </row>
    <row r="9352" spans="2:9" ht="12.75">
      <c r="B9352" s="114" t="str">
        <f>INDEX(SUM!D:D,MATCH(SUM!$F$3,SUM!B:B,0),0)</f>
        <v>P085</v>
      </c>
      <c r="E9352" s="116">
        <v>2020</v>
      </c>
      <c r="F9352" s="112" t="s">
        <v>15515</v>
      </c>
      <c r="G9352" s="117" t="s">
        <v>16775</v>
      </c>
      <c r="H9352" s="114" t="s">
        <v>6744</v>
      </c>
      <c r="I9352" s="113">
        <f>'25'!N68</f>
        <v>0</v>
      </c>
    </row>
    <row r="9353" spans="2:9" ht="12.75">
      <c r="B9353" s="114" t="str">
        <f>INDEX(SUM!D:D,MATCH(SUM!$F$3,SUM!B:B,0),0)</f>
        <v>P085</v>
      </c>
      <c r="E9353" s="116">
        <v>2020</v>
      </c>
      <c r="F9353" s="112" t="s">
        <v>15516</v>
      </c>
      <c r="G9353" s="117" t="s">
        <v>16776</v>
      </c>
      <c r="H9353" s="114" t="s">
        <v>6744</v>
      </c>
      <c r="I9353" s="113">
        <f>'25'!N69</f>
        <v>0</v>
      </c>
    </row>
    <row r="9354" spans="2:9" ht="12.75">
      <c r="B9354" s="114" t="str">
        <f>INDEX(SUM!D:D,MATCH(SUM!$F$3,SUM!B:B,0),0)</f>
        <v>P085</v>
      </c>
      <c r="E9354" s="116">
        <v>2020</v>
      </c>
      <c r="F9354" s="112" t="s">
        <v>15517</v>
      </c>
      <c r="G9354" s="117" t="s">
        <v>16777</v>
      </c>
      <c r="H9354" s="114" t="s">
        <v>6744</v>
      </c>
      <c r="I9354" s="113">
        <f>'25'!N70</f>
        <v>0</v>
      </c>
    </row>
    <row r="9355" spans="2:9" ht="12.75">
      <c r="B9355" s="114" t="str">
        <f>INDEX(SUM!D:D,MATCH(SUM!$F$3,SUM!B:B,0),0)</f>
        <v>P085</v>
      </c>
      <c r="E9355" s="116">
        <v>2020</v>
      </c>
      <c r="F9355" s="112" t="s">
        <v>15518</v>
      </c>
      <c r="G9355" s="117" t="s">
        <v>16778</v>
      </c>
      <c r="H9355" s="114" t="s">
        <v>6744</v>
      </c>
      <c r="I9355" s="113">
        <f>'25'!N71</f>
        <v>0</v>
      </c>
    </row>
    <row r="9356" spans="2:9" ht="12.75">
      <c r="B9356" s="114" t="str">
        <f>INDEX(SUM!D:D,MATCH(SUM!$F$3,SUM!B:B,0),0)</f>
        <v>P085</v>
      </c>
      <c r="E9356" s="116">
        <v>2020</v>
      </c>
      <c r="F9356" s="112" t="s">
        <v>15519</v>
      </c>
      <c r="G9356" s="117" t="s">
        <v>16779</v>
      </c>
      <c r="H9356" s="114" t="s">
        <v>6744</v>
      </c>
      <c r="I9356" s="113">
        <f>'25'!N72</f>
        <v>0</v>
      </c>
    </row>
    <row r="9357" spans="2:9" ht="12.75">
      <c r="B9357" s="114" t="str">
        <f>INDEX(SUM!D:D,MATCH(SUM!$F$3,SUM!B:B,0),0)</f>
        <v>P085</v>
      </c>
      <c r="E9357" s="116">
        <v>2020</v>
      </c>
      <c r="F9357" s="112" t="s">
        <v>15520</v>
      </c>
      <c r="G9357" s="117" t="s">
        <v>16780</v>
      </c>
      <c r="H9357" s="114" t="s">
        <v>6744</v>
      </c>
      <c r="I9357" s="113">
        <f>'25'!N73</f>
        <v>0</v>
      </c>
    </row>
    <row r="9358" spans="2:9" ht="12.75">
      <c r="B9358" s="114" t="str">
        <f>INDEX(SUM!D:D,MATCH(SUM!$F$3,SUM!B:B,0),0)</f>
        <v>P085</v>
      </c>
      <c r="E9358" s="116">
        <v>2020</v>
      </c>
      <c r="F9358" s="112" t="s">
        <v>15521</v>
      </c>
      <c r="G9358" s="117" t="s">
        <v>16781</v>
      </c>
      <c r="H9358" s="114" t="s">
        <v>6744</v>
      </c>
      <c r="I9358" s="113">
        <f>'25'!N74</f>
        <v>0</v>
      </c>
    </row>
    <row r="9359" spans="2:9" ht="12.75">
      <c r="B9359" s="114" t="str">
        <f>INDEX(SUM!D:D,MATCH(SUM!$F$3,SUM!B:B,0),0)</f>
        <v>P085</v>
      </c>
      <c r="E9359" s="116">
        <v>2020</v>
      </c>
      <c r="F9359" s="112" t="s">
        <v>15522</v>
      </c>
      <c r="G9359" s="117" t="s">
        <v>16782</v>
      </c>
      <c r="H9359" s="114" t="s">
        <v>6744</v>
      </c>
      <c r="I9359" s="113">
        <f>'25'!N75</f>
        <v>0</v>
      </c>
    </row>
    <row r="9360" spans="2:9" ht="12.75">
      <c r="B9360" s="114" t="str">
        <f>INDEX(SUM!D:D,MATCH(SUM!$F$3,SUM!B:B,0),0)</f>
        <v>P085</v>
      </c>
      <c r="E9360" s="116">
        <v>2020</v>
      </c>
      <c r="F9360" s="112" t="s">
        <v>15523</v>
      </c>
      <c r="G9360" s="117" t="s">
        <v>16783</v>
      </c>
      <c r="H9360" s="114" t="s">
        <v>6744</v>
      </c>
      <c r="I9360" s="113">
        <f>'25'!N76</f>
        <v>0</v>
      </c>
    </row>
    <row r="9361" spans="2:9" ht="12.75">
      <c r="B9361" s="114" t="str">
        <f>INDEX(SUM!D:D,MATCH(SUM!$F$3,SUM!B:B,0),0)</f>
        <v>P085</v>
      </c>
      <c r="E9361" s="116">
        <v>2020</v>
      </c>
      <c r="F9361" s="112" t="s">
        <v>15524</v>
      </c>
      <c r="G9361" s="117" t="s">
        <v>16784</v>
      </c>
      <c r="H9361" s="114" t="s">
        <v>6744</v>
      </c>
      <c r="I9361" s="113">
        <f>'25'!N77</f>
        <v>0</v>
      </c>
    </row>
    <row r="9362" spans="2:9" ht="12.75">
      <c r="B9362" s="114" t="str">
        <f>INDEX(SUM!D:D,MATCH(SUM!$F$3,SUM!B:B,0),0)</f>
        <v>P085</v>
      </c>
      <c r="E9362" s="116">
        <v>2020</v>
      </c>
      <c r="F9362" s="112" t="s">
        <v>15525</v>
      </c>
      <c r="G9362" s="117" t="s">
        <v>16785</v>
      </c>
      <c r="H9362" s="114" t="s">
        <v>6744</v>
      </c>
      <c r="I9362" s="113">
        <f>'25'!N78</f>
        <v>0</v>
      </c>
    </row>
    <row r="9363" spans="2:9" ht="12.75">
      <c r="B9363" s="114" t="str">
        <f>INDEX(SUM!D:D,MATCH(SUM!$F$3,SUM!B:B,0),0)</f>
        <v>P085</v>
      </c>
      <c r="E9363" s="116">
        <v>2020</v>
      </c>
      <c r="F9363" s="112" t="s">
        <v>15526</v>
      </c>
      <c r="G9363" s="117" t="s">
        <v>16786</v>
      </c>
      <c r="H9363" s="114" t="s">
        <v>6744</v>
      </c>
      <c r="I9363" s="113">
        <f>'25'!N79</f>
        <v>0</v>
      </c>
    </row>
    <row r="9364" spans="2:9" ht="12.75">
      <c r="B9364" s="114" t="str">
        <f>INDEX(SUM!D:D,MATCH(SUM!$F$3,SUM!B:B,0),0)</f>
        <v>P085</v>
      </c>
      <c r="E9364" s="116">
        <v>2020</v>
      </c>
      <c r="F9364" s="112" t="s">
        <v>15527</v>
      </c>
      <c r="G9364" s="117" t="s">
        <v>16787</v>
      </c>
      <c r="H9364" s="114" t="s">
        <v>6744</v>
      </c>
      <c r="I9364" s="113">
        <f>'25'!N80</f>
        <v>0</v>
      </c>
    </row>
    <row r="9365" spans="2:9" ht="12.75">
      <c r="B9365" s="114" t="str">
        <f>INDEX(SUM!D:D,MATCH(SUM!$F$3,SUM!B:B,0),0)</f>
        <v>P085</v>
      </c>
      <c r="E9365" s="116">
        <v>2020</v>
      </c>
      <c r="F9365" s="112" t="s">
        <v>15528</v>
      </c>
      <c r="G9365" s="117" t="s">
        <v>16788</v>
      </c>
      <c r="H9365" s="114" t="s">
        <v>6744</v>
      </c>
      <c r="I9365" s="113">
        <f>'25'!N81</f>
        <v>0</v>
      </c>
    </row>
    <row r="9366" spans="2:9" ht="12.75">
      <c r="B9366" s="114" t="str">
        <f>INDEX(SUM!D:D,MATCH(SUM!$F$3,SUM!B:B,0),0)</f>
        <v>P085</v>
      </c>
      <c r="E9366" s="116">
        <v>2020</v>
      </c>
      <c r="F9366" s="112" t="s">
        <v>15529</v>
      </c>
      <c r="G9366" s="117" t="s">
        <v>16789</v>
      </c>
      <c r="H9366" s="114" t="s">
        <v>6744</v>
      </c>
      <c r="I9366" s="113">
        <f>'25'!N82</f>
        <v>0</v>
      </c>
    </row>
    <row r="9367" spans="2:9" ht="12.75">
      <c r="B9367" s="114" t="str">
        <f>INDEX(SUM!D:D,MATCH(SUM!$F$3,SUM!B:B,0),0)</f>
        <v>P085</v>
      </c>
      <c r="E9367" s="116">
        <v>2020</v>
      </c>
      <c r="F9367" s="112" t="s">
        <v>15530</v>
      </c>
      <c r="G9367" s="117" t="s">
        <v>16790</v>
      </c>
      <c r="H9367" s="114" t="s">
        <v>6744</v>
      </c>
      <c r="I9367" s="113">
        <f>'25'!N83</f>
        <v>0</v>
      </c>
    </row>
    <row r="9368" spans="2:9" ht="12.75">
      <c r="B9368" s="114" t="str">
        <f>INDEX(SUM!D:D,MATCH(SUM!$F$3,SUM!B:B,0),0)</f>
        <v>P085</v>
      </c>
      <c r="E9368" s="116">
        <v>2020</v>
      </c>
      <c r="F9368" s="112" t="s">
        <v>15531</v>
      </c>
      <c r="G9368" s="117" t="s">
        <v>16791</v>
      </c>
      <c r="H9368" s="114" t="s">
        <v>6744</v>
      </c>
      <c r="I9368" s="113">
        <f>'25'!N84</f>
        <v>0</v>
      </c>
    </row>
    <row r="9369" spans="2:9" ht="12.75">
      <c r="B9369" s="114" t="str">
        <f>INDEX(SUM!D:D,MATCH(SUM!$F$3,SUM!B:B,0),0)</f>
        <v>P085</v>
      </c>
      <c r="E9369" s="116">
        <v>2020</v>
      </c>
      <c r="F9369" s="112" t="s">
        <v>15532</v>
      </c>
      <c r="G9369" s="117" t="s">
        <v>16792</v>
      </c>
      <c r="H9369" s="114" t="s">
        <v>6744</v>
      </c>
      <c r="I9369" s="113">
        <f>'25'!N85</f>
        <v>0</v>
      </c>
    </row>
    <row r="9370" spans="2:9" ht="12.75">
      <c r="B9370" s="114" t="str">
        <f>INDEX(SUM!D:D,MATCH(SUM!$F$3,SUM!B:B,0),0)</f>
        <v>P085</v>
      </c>
      <c r="E9370" s="116">
        <v>2020</v>
      </c>
      <c r="F9370" s="112" t="s">
        <v>15533</v>
      </c>
      <c r="G9370" s="117" t="s">
        <v>16793</v>
      </c>
      <c r="H9370" s="114" t="s">
        <v>6744</v>
      </c>
      <c r="I9370" s="113">
        <f>'25'!N86</f>
        <v>0</v>
      </c>
    </row>
    <row r="9371" spans="2:9" ht="12.75">
      <c r="B9371" s="114" t="str">
        <f>INDEX(SUM!D:D,MATCH(SUM!$F$3,SUM!B:B,0),0)</f>
        <v>P085</v>
      </c>
      <c r="E9371" s="116">
        <v>2020</v>
      </c>
      <c r="F9371" s="112" t="s">
        <v>15534</v>
      </c>
      <c r="G9371" s="117" t="s">
        <v>16794</v>
      </c>
      <c r="H9371" s="114" t="s">
        <v>6744</v>
      </c>
      <c r="I9371" s="113">
        <f>'25'!N87</f>
        <v>0</v>
      </c>
    </row>
    <row r="9372" spans="2:9" ht="12.75">
      <c r="B9372" s="114" t="str">
        <f>INDEX(SUM!D:D,MATCH(SUM!$F$3,SUM!B:B,0),0)</f>
        <v>P085</v>
      </c>
      <c r="E9372" s="116">
        <v>2020</v>
      </c>
      <c r="F9372" s="112" t="s">
        <v>15535</v>
      </c>
      <c r="G9372" s="117" t="s">
        <v>16795</v>
      </c>
      <c r="H9372" s="114" t="s">
        <v>6744</v>
      </c>
      <c r="I9372" s="113">
        <f>'25'!N88</f>
        <v>0</v>
      </c>
    </row>
    <row r="9373" spans="2:9" ht="12.75">
      <c r="B9373" s="114" t="str">
        <f>INDEX(SUM!D:D,MATCH(SUM!$F$3,SUM!B:B,0),0)</f>
        <v>P085</v>
      </c>
      <c r="E9373" s="116">
        <v>2020</v>
      </c>
      <c r="F9373" s="112" t="s">
        <v>15536</v>
      </c>
      <c r="G9373" s="117" t="s">
        <v>16796</v>
      </c>
      <c r="H9373" s="114" t="s">
        <v>6744</v>
      </c>
      <c r="I9373" s="113">
        <f>'25'!N89</f>
        <v>0</v>
      </c>
    </row>
    <row r="9374" spans="2:9" ht="12.75">
      <c r="B9374" s="114" t="str">
        <f>INDEX(SUM!D:D,MATCH(SUM!$F$3,SUM!B:B,0),0)</f>
        <v>P085</v>
      </c>
      <c r="E9374" s="116">
        <v>2020</v>
      </c>
      <c r="F9374" s="112" t="s">
        <v>15537</v>
      </c>
      <c r="G9374" s="117" t="s">
        <v>16797</v>
      </c>
      <c r="H9374" s="114" t="s">
        <v>6744</v>
      </c>
      <c r="I9374" s="113">
        <f>'25'!N90</f>
        <v>0</v>
      </c>
    </row>
    <row r="9375" spans="2:9" ht="12.75">
      <c r="B9375" s="114" t="str">
        <f>INDEX(SUM!D:D,MATCH(SUM!$F$3,SUM!B:B,0),0)</f>
        <v>P085</v>
      </c>
      <c r="E9375" s="116">
        <v>2020</v>
      </c>
      <c r="F9375" s="112" t="s">
        <v>15538</v>
      </c>
      <c r="G9375" s="117" t="s">
        <v>16798</v>
      </c>
      <c r="H9375" s="114" t="s">
        <v>6744</v>
      </c>
      <c r="I9375" s="113">
        <f>'25'!N91</f>
        <v>0</v>
      </c>
    </row>
    <row r="9376" spans="2:9" ht="12.75">
      <c r="B9376" s="114" t="str">
        <f>INDEX(SUM!D:D,MATCH(SUM!$F$3,SUM!B:B,0),0)</f>
        <v>P085</v>
      </c>
      <c r="E9376" s="116">
        <v>2020</v>
      </c>
      <c r="F9376" s="112" t="s">
        <v>15539</v>
      </c>
      <c r="G9376" s="117" t="s">
        <v>16799</v>
      </c>
      <c r="H9376" s="114" t="s">
        <v>6744</v>
      </c>
      <c r="I9376" s="113">
        <f>'25'!N92</f>
        <v>0</v>
      </c>
    </row>
    <row r="9377" spans="2:9" ht="12.75">
      <c r="B9377" s="114" t="str">
        <f>INDEX(SUM!D:D,MATCH(SUM!$F$3,SUM!B:B,0),0)</f>
        <v>P085</v>
      </c>
      <c r="E9377" s="116">
        <v>2020</v>
      </c>
      <c r="F9377" s="112" t="s">
        <v>15540</v>
      </c>
      <c r="G9377" s="117" t="s">
        <v>16800</v>
      </c>
      <c r="H9377" s="114" t="s">
        <v>6744</v>
      </c>
      <c r="I9377" s="113">
        <f>'25'!N93</f>
        <v>0</v>
      </c>
    </row>
    <row r="9378" spans="2:9" ht="12.75">
      <c r="B9378" s="114" t="str">
        <f>INDEX(SUM!D:D,MATCH(SUM!$F$3,SUM!B:B,0),0)</f>
        <v>P085</v>
      </c>
      <c r="E9378" s="116">
        <v>2020</v>
      </c>
      <c r="F9378" s="112" t="s">
        <v>15541</v>
      </c>
      <c r="G9378" s="117" t="s">
        <v>16801</v>
      </c>
      <c r="H9378" s="114" t="s">
        <v>6744</v>
      </c>
      <c r="I9378" s="113">
        <f>'25'!N94</f>
        <v>0</v>
      </c>
    </row>
    <row r="9379" spans="2:9" ht="12.75">
      <c r="B9379" s="114" t="str">
        <f>INDEX(SUM!D:D,MATCH(SUM!$F$3,SUM!B:B,0),0)</f>
        <v>P085</v>
      </c>
      <c r="E9379" s="116">
        <v>2020</v>
      </c>
      <c r="F9379" s="112" t="s">
        <v>15542</v>
      </c>
      <c r="G9379" s="117" t="s">
        <v>16802</v>
      </c>
      <c r="H9379" s="114" t="s">
        <v>6744</v>
      </c>
      <c r="I9379" s="113">
        <f>'25'!N95</f>
        <v>0</v>
      </c>
    </row>
    <row r="9380" spans="2:9" ht="12.75">
      <c r="B9380" s="114" t="str">
        <f>INDEX(SUM!D:D,MATCH(SUM!$F$3,SUM!B:B,0),0)</f>
        <v>P085</v>
      </c>
      <c r="E9380" s="116">
        <v>2020</v>
      </c>
      <c r="F9380" s="112" t="s">
        <v>15543</v>
      </c>
      <c r="G9380" s="117" t="s">
        <v>16803</v>
      </c>
      <c r="H9380" s="114" t="s">
        <v>6744</v>
      </c>
      <c r="I9380" s="113">
        <f>'25'!N96</f>
        <v>0</v>
      </c>
    </row>
    <row r="9381" spans="2:9" ht="12.75">
      <c r="B9381" s="114" t="str">
        <f>INDEX(SUM!D:D,MATCH(SUM!$F$3,SUM!B:B,0),0)</f>
        <v>P085</v>
      </c>
      <c r="E9381" s="116">
        <v>2020</v>
      </c>
      <c r="F9381" s="112" t="s">
        <v>15544</v>
      </c>
      <c r="G9381" s="117" t="s">
        <v>16804</v>
      </c>
      <c r="H9381" s="114" t="s">
        <v>6744</v>
      </c>
      <c r="I9381" s="113">
        <f>'25'!N97</f>
        <v>0</v>
      </c>
    </row>
    <row r="9382" spans="2:9" ht="12.75">
      <c r="B9382" s="114" t="str">
        <f>INDEX(SUM!D:D,MATCH(SUM!$F$3,SUM!B:B,0),0)</f>
        <v>P085</v>
      </c>
      <c r="E9382" s="116">
        <v>2020</v>
      </c>
      <c r="F9382" s="112" t="s">
        <v>15545</v>
      </c>
      <c r="G9382" s="117" t="s">
        <v>16805</v>
      </c>
      <c r="H9382" s="114" t="s">
        <v>6744</v>
      </c>
      <c r="I9382" s="113">
        <f>'25'!N98</f>
        <v>0</v>
      </c>
    </row>
    <row r="9383" spans="2:9" ht="12.75">
      <c r="B9383" s="114" t="str">
        <f>INDEX(SUM!D:D,MATCH(SUM!$F$3,SUM!B:B,0),0)</f>
        <v>P085</v>
      </c>
      <c r="E9383" s="116">
        <v>2020</v>
      </c>
      <c r="F9383" s="112" t="s">
        <v>15546</v>
      </c>
      <c r="G9383" s="117" t="s">
        <v>16806</v>
      </c>
      <c r="H9383" s="114" t="s">
        <v>6744</v>
      </c>
      <c r="I9383" s="113">
        <f>'25'!N99</f>
        <v>0</v>
      </c>
    </row>
    <row r="9384" spans="2:9" ht="12.75">
      <c r="B9384" s="114" t="str">
        <f>INDEX(SUM!D:D,MATCH(SUM!$F$3,SUM!B:B,0),0)</f>
        <v>P085</v>
      </c>
      <c r="E9384" s="116">
        <v>2020</v>
      </c>
      <c r="F9384" s="112" t="s">
        <v>15547</v>
      </c>
      <c r="G9384" s="117" t="s">
        <v>16807</v>
      </c>
      <c r="H9384" s="114" t="s">
        <v>6744</v>
      </c>
      <c r="I9384" s="113">
        <f>'25'!N100</f>
        <v>0</v>
      </c>
    </row>
    <row r="9385" spans="2:9" ht="12.75">
      <c r="B9385" s="114" t="str">
        <f>INDEX(SUM!D:D,MATCH(SUM!$F$3,SUM!B:B,0),0)</f>
        <v>P085</v>
      </c>
      <c r="E9385" s="116">
        <v>2020</v>
      </c>
      <c r="F9385" s="112" t="s">
        <v>15548</v>
      </c>
      <c r="G9385" s="117" t="s">
        <v>16808</v>
      </c>
      <c r="H9385" s="114" t="s">
        <v>6745</v>
      </c>
      <c r="I9385" s="113">
        <f>'25'!O11</f>
        <v>0</v>
      </c>
    </row>
    <row r="9386" spans="2:9" ht="12.75">
      <c r="B9386" s="114" t="str">
        <f>INDEX(SUM!D:D,MATCH(SUM!$F$3,SUM!B:B,0),0)</f>
        <v>P085</v>
      </c>
      <c r="E9386" s="116">
        <v>2020</v>
      </c>
      <c r="F9386" s="112" t="s">
        <v>15549</v>
      </c>
      <c r="G9386" s="117" t="s">
        <v>16809</v>
      </c>
      <c r="H9386" s="114" t="s">
        <v>6745</v>
      </c>
      <c r="I9386" s="113">
        <f>'25'!O12</f>
        <v>0</v>
      </c>
    </row>
    <row r="9387" spans="2:9" ht="12.75">
      <c r="B9387" s="114" t="str">
        <f>INDEX(SUM!D:D,MATCH(SUM!$F$3,SUM!B:B,0),0)</f>
        <v>P085</v>
      </c>
      <c r="E9387" s="116">
        <v>2020</v>
      </c>
      <c r="F9387" s="112" t="s">
        <v>15550</v>
      </c>
      <c r="G9387" s="117" t="s">
        <v>16810</v>
      </c>
      <c r="H9387" s="114" t="s">
        <v>6745</v>
      </c>
      <c r="I9387" s="113">
        <f>'25'!O13</f>
        <v>0</v>
      </c>
    </row>
    <row r="9388" spans="2:9" ht="12.75">
      <c r="B9388" s="114" t="str">
        <f>INDEX(SUM!D:D,MATCH(SUM!$F$3,SUM!B:B,0),0)</f>
        <v>P085</v>
      </c>
      <c r="E9388" s="116">
        <v>2020</v>
      </c>
      <c r="F9388" s="112" t="s">
        <v>15551</v>
      </c>
      <c r="G9388" s="117" t="s">
        <v>16811</v>
      </c>
      <c r="H9388" s="114" t="s">
        <v>6745</v>
      </c>
      <c r="I9388" s="113">
        <f>'25'!O14</f>
        <v>1</v>
      </c>
    </row>
    <row r="9389" spans="2:9" ht="12.75">
      <c r="B9389" s="114" t="str">
        <f>INDEX(SUM!D:D,MATCH(SUM!$F$3,SUM!B:B,0),0)</f>
        <v>P085</v>
      </c>
      <c r="E9389" s="116">
        <v>2020</v>
      </c>
      <c r="F9389" s="112" t="s">
        <v>15552</v>
      </c>
      <c r="G9389" s="117" t="s">
        <v>16812</v>
      </c>
      <c r="H9389" s="114" t="s">
        <v>6745</v>
      </c>
      <c r="I9389" s="113">
        <f>'25'!O15</f>
        <v>0</v>
      </c>
    </row>
    <row r="9390" spans="2:9" ht="12.75">
      <c r="B9390" s="114" t="str">
        <f>INDEX(SUM!D:D,MATCH(SUM!$F$3,SUM!B:B,0),0)</f>
        <v>P085</v>
      </c>
      <c r="E9390" s="116">
        <v>2020</v>
      </c>
      <c r="F9390" s="112" t="s">
        <v>15553</v>
      </c>
      <c r="G9390" s="117" t="s">
        <v>16813</v>
      </c>
      <c r="H9390" s="114" t="s">
        <v>6745</v>
      </c>
      <c r="I9390" s="113">
        <f>'25'!O16</f>
        <v>0</v>
      </c>
    </row>
    <row r="9391" spans="2:9" ht="12.75">
      <c r="B9391" s="114" t="str">
        <f>INDEX(SUM!D:D,MATCH(SUM!$F$3,SUM!B:B,0),0)</f>
        <v>P085</v>
      </c>
      <c r="E9391" s="116">
        <v>2020</v>
      </c>
      <c r="F9391" s="112" t="s">
        <v>15554</v>
      </c>
      <c r="G9391" s="117" t="s">
        <v>16814</v>
      </c>
      <c r="H9391" s="114" t="s">
        <v>6745</v>
      </c>
      <c r="I9391" s="113">
        <f>'25'!O17</f>
        <v>0</v>
      </c>
    </row>
    <row r="9392" spans="2:9" ht="12.75">
      <c r="B9392" s="114" t="str">
        <f>INDEX(SUM!D:D,MATCH(SUM!$F$3,SUM!B:B,0),0)</f>
        <v>P085</v>
      </c>
      <c r="E9392" s="116">
        <v>2020</v>
      </c>
      <c r="F9392" s="112" t="s">
        <v>15555</v>
      </c>
      <c r="G9392" s="117" t="s">
        <v>16815</v>
      </c>
      <c r="H9392" s="114" t="s">
        <v>6745</v>
      </c>
      <c r="I9392" s="113">
        <f>'25'!O18</f>
        <v>0</v>
      </c>
    </row>
    <row r="9393" spans="2:9" ht="12.75">
      <c r="B9393" s="114" t="str">
        <f>INDEX(SUM!D:D,MATCH(SUM!$F$3,SUM!B:B,0),0)</f>
        <v>P085</v>
      </c>
      <c r="E9393" s="116">
        <v>2020</v>
      </c>
      <c r="F9393" s="112" t="s">
        <v>15556</v>
      </c>
      <c r="G9393" s="117" t="s">
        <v>16816</v>
      </c>
      <c r="H9393" s="114" t="s">
        <v>6745</v>
      </c>
      <c r="I9393" s="113">
        <f>'25'!O19</f>
        <v>0</v>
      </c>
    </row>
    <row r="9394" spans="2:9" ht="12.75">
      <c r="B9394" s="114" t="str">
        <f>INDEX(SUM!D:D,MATCH(SUM!$F$3,SUM!B:B,0),0)</f>
        <v>P085</v>
      </c>
      <c r="E9394" s="116">
        <v>2020</v>
      </c>
      <c r="F9394" s="112" t="s">
        <v>15557</v>
      </c>
      <c r="G9394" s="117" t="s">
        <v>16817</v>
      </c>
      <c r="H9394" s="114" t="s">
        <v>6745</v>
      </c>
      <c r="I9394" s="113">
        <f>'25'!O20</f>
        <v>0</v>
      </c>
    </row>
    <row r="9395" spans="2:9" ht="12.75">
      <c r="B9395" s="114" t="str">
        <f>INDEX(SUM!D:D,MATCH(SUM!$F$3,SUM!B:B,0),0)</f>
        <v>P085</v>
      </c>
      <c r="E9395" s="116">
        <v>2020</v>
      </c>
      <c r="F9395" s="112" t="s">
        <v>15558</v>
      </c>
      <c r="G9395" s="117" t="s">
        <v>16818</v>
      </c>
      <c r="H9395" s="114" t="s">
        <v>6745</v>
      </c>
      <c r="I9395" s="113">
        <f>'25'!O21</f>
        <v>0</v>
      </c>
    </row>
    <row r="9396" spans="2:9" ht="12.75">
      <c r="B9396" s="114" t="str">
        <f>INDEX(SUM!D:D,MATCH(SUM!$F$3,SUM!B:B,0),0)</f>
        <v>P085</v>
      </c>
      <c r="E9396" s="116">
        <v>2020</v>
      </c>
      <c r="F9396" s="112" t="s">
        <v>15559</v>
      </c>
      <c r="G9396" s="117" t="s">
        <v>16819</v>
      </c>
      <c r="H9396" s="114" t="s">
        <v>6745</v>
      </c>
      <c r="I9396" s="113">
        <f>'25'!O22</f>
        <v>0</v>
      </c>
    </row>
    <row r="9397" spans="2:9" ht="12.75">
      <c r="B9397" s="114" t="str">
        <f>INDEX(SUM!D:D,MATCH(SUM!$F$3,SUM!B:B,0),0)</f>
        <v>P085</v>
      </c>
      <c r="E9397" s="116">
        <v>2020</v>
      </c>
      <c r="F9397" s="112" t="s">
        <v>15560</v>
      </c>
      <c r="G9397" s="117" t="s">
        <v>16820</v>
      </c>
      <c r="H9397" s="114" t="s">
        <v>6745</v>
      </c>
      <c r="I9397" s="113">
        <f>'25'!O23</f>
        <v>0</v>
      </c>
    </row>
    <row r="9398" spans="2:9" ht="12.75">
      <c r="B9398" s="114" t="str">
        <f>INDEX(SUM!D:D,MATCH(SUM!$F$3,SUM!B:B,0),0)</f>
        <v>P085</v>
      </c>
      <c r="E9398" s="116">
        <v>2020</v>
      </c>
      <c r="F9398" s="112" t="s">
        <v>15561</v>
      </c>
      <c r="G9398" s="117" t="s">
        <v>16821</v>
      </c>
      <c r="H9398" s="114" t="s">
        <v>6745</v>
      </c>
      <c r="I9398" s="113">
        <f>'25'!O24</f>
        <v>0</v>
      </c>
    </row>
    <row r="9399" spans="2:9" ht="12.75">
      <c r="B9399" s="114" t="str">
        <f>INDEX(SUM!D:D,MATCH(SUM!$F$3,SUM!B:B,0),0)</f>
        <v>P085</v>
      </c>
      <c r="E9399" s="116">
        <v>2020</v>
      </c>
      <c r="F9399" s="112" t="s">
        <v>15562</v>
      </c>
      <c r="G9399" s="117" t="s">
        <v>16822</v>
      </c>
      <c r="H9399" s="114" t="s">
        <v>6745</v>
      </c>
      <c r="I9399" s="113">
        <f>'25'!O25</f>
        <v>0</v>
      </c>
    </row>
    <row r="9400" spans="2:9" ht="12.75">
      <c r="B9400" s="114" t="str">
        <f>INDEX(SUM!D:D,MATCH(SUM!$F$3,SUM!B:B,0),0)</f>
        <v>P085</v>
      </c>
      <c r="E9400" s="116">
        <v>2020</v>
      </c>
      <c r="F9400" s="112" t="s">
        <v>15563</v>
      </c>
      <c r="G9400" s="117" t="s">
        <v>16823</v>
      </c>
      <c r="H9400" s="114" t="s">
        <v>6745</v>
      </c>
      <c r="I9400" s="113">
        <f>'25'!O26</f>
        <v>0</v>
      </c>
    </row>
    <row r="9401" spans="2:9" ht="12.75">
      <c r="B9401" s="114" t="str">
        <f>INDEX(SUM!D:D,MATCH(SUM!$F$3,SUM!B:B,0),0)</f>
        <v>P085</v>
      </c>
      <c r="E9401" s="116">
        <v>2020</v>
      </c>
      <c r="F9401" s="112" t="s">
        <v>15564</v>
      </c>
      <c r="G9401" s="117" t="s">
        <v>16824</v>
      </c>
      <c r="H9401" s="114" t="s">
        <v>6745</v>
      </c>
      <c r="I9401" s="113">
        <f>'25'!O27</f>
        <v>0</v>
      </c>
    </row>
    <row r="9402" spans="2:9" ht="12.75">
      <c r="B9402" s="114" t="str">
        <f>INDEX(SUM!D:D,MATCH(SUM!$F$3,SUM!B:B,0),0)</f>
        <v>P085</v>
      </c>
      <c r="E9402" s="116">
        <v>2020</v>
      </c>
      <c r="F9402" s="112" t="s">
        <v>15565</v>
      </c>
      <c r="G9402" s="117" t="s">
        <v>16825</v>
      </c>
      <c r="H9402" s="114" t="s">
        <v>6745</v>
      </c>
      <c r="I9402" s="113">
        <f>'25'!O28</f>
        <v>0</v>
      </c>
    </row>
    <row r="9403" spans="2:9" ht="12.75">
      <c r="B9403" s="114" t="str">
        <f>INDEX(SUM!D:D,MATCH(SUM!$F$3,SUM!B:B,0),0)</f>
        <v>P085</v>
      </c>
      <c r="E9403" s="116">
        <v>2020</v>
      </c>
      <c r="F9403" s="112" t="s">
        <v>15566</v>
      </c>
      <c r="G9403" s="117" t="s">
        <v>16826</v>
      </c>
      <c r="H9403" s="114" t="s">
        <v>6745</v>
      </c>
      <c r="I9403" s="113">
        <f>'25'!O29</f>
        <v>0</v>
      </c>
    </row>
    <row r="9404" spans="2:9" ht="12.75">
      <c r="B9404" s="114" t="str">
        <f>INDEX(SUM!D:D,MATCH(SUM!$F$3,SUM!B:B,0),0)</f>
        <v>P085</v>
      </c>
      <c r="E9404" s="116">
        <v>2020</v>
      </c>
      <c r="F9404" s="112" t="s">
        <v>15567</v>
      </c>
      <c r="G9404" s="117" t="s">
        <v>16827</v>
      </c>
      <c r="H9404" s="114" t="s">
        <v>6745</v>
      </c>
      <c r="I9404" s="113">
        <f>'25'!O30</f>
        <v>0</v>
      </c>
    </row>
    <row r="9405" spans="2:9" ht="12.75">
      <c r="B9405" s="114" t="str">
        <f>INDEX(SUM!D:D,MATCH(SUM!$F$3,SUM!B:B,0),0)</f>
        <v>P085</v>
      </c>
      <c r="E9405" s="116">
        <v>2020</v>
      </c>
      <c r="F9405" s="112" t="s">
        <v>15568</v>
      </c>
      <c r="G9405" s="117" t="s">
        <v>16828</v>
      </c>
      <c r="H9405" s="114" t="s">
        <v>6745</v>
      </c>
      <c r="I9405" s="113">
        <f>'25'!O31</f>
        <v>0</v>
      </c>
    </row>
    <row r="9406" spans="2:9" ht="12.75">
      <c r="B9406" s="114" t="str">
        <f>INDEX(SUM!D:D,MATCH(SUM!$F$3,SUM!B:B,0),0)</f>
        <v>P085</v>
      </c>
      <c r="E9406" s="116">
        <v>2020</v>
      </c>
      <c r="F9406" s="112" t="s">
        <v>15569</v>
      </c>
      <c r="G9406" s="117" t="s">
        <v>16829</v>
      </c>
      <c r="H9406" s="114" t="s">
        <v>6745</v>
      </c>
      <c r="I9406" s="113">
        <f>'25'!O32</f>
        <v>0</v>
      </c>
    </row>
    <row r="9407" spans="2:9" ht="12.75">
      <c r="B9407" s="114" t="str">
        <f>INDEX(SUM!D:D,MATCH(SUM!$F$3,SUM!B:B,0),0)</f>
        <v>P085</v>
      </c>
      <c r="E9407" s="116">
        <v>2020</v>
      </c>
      <c r="F9407" s="112" t="s">
        <v>15570</v>
      </c>
      <c r="G9407" s="117" t="s">
        <v>16830</v>
      </c>
      <c r="H9407" s="114" t="s">
        <v>6745</v>
      </c>
      <c r="I9407" s="113">
        <f>'25'!O33</f>
        <v>0</v>
      </c>
    </row>
    <row r="9408" spans="2:9" ht="12.75">
      <c r="B9408" s="114" t="str">
        <f>INDEX(SUM!D:D,MATCH(SUM!$F$3,SUM!B:B,0),0)</f>
        <v>P085</v>
      </c>
      <c r="E9408" s="116">
        <v>2020</v>
      </c>
      <c r="F9408" s="112" t="s">
        <v>15571</v>
      </c>
      <c r="G9408" s="117" t="s">
        <v>16831</v>
      </c>
      <c r="H9408" s="114" t="s">
        <v>6745</v>
      </c>
      <c r="I9408" s="113">
        <f>'25'!O34</f>
        <v>0</v>
      </c>
    </row>
    <row r="9409" spans="2:9" ht="12.75">
      <c r="B9409" s="114" t="str">
        <f>INDEX(SUM!D:D,MATCH(SUM!$F$3,SUM!B:B,0),0)</f>
        <v>P085</v>
      </c>
      <c r="E9409" s="116">
        <v>2020</v>
      </c>
      <c r="F9409" s="112" t="s">
        <v>15572</v>
      </c>
      <c r="G9409" s="117" t="s">
        <v>16832</v>
      </c>
      <c r="H9409" s="114" t="s">
        <v>6745</v>
      </c>
      <c r="I9409" s="113">
        <f>'25'!O35</f>
        <v>0</v>
      </c>
    </row>
    <row r="9410" spans="2:9" ht="12.75">
      <c r="B9410" s="114" t="str">
        <f>INDEX(SUM!D:D,MATCH(SUM!$F$3,SUM!B:B,0),0)</f>
        <v>P085</v>
      </c>
      <c r="E9410" s="116">
        <v>2020</v>
      </c>
      <c r="F9410" s="112" t="s">
        <v>15573</v>
      </c>
      <c r="G9410" s="117" t="s">
        <v>16833</v>
      </c>
      <c r="H9410" s="114" t="s">
        <v>6745</v>
      </c>
      <c r="I9410" s="113">
        <f>'25'!O36</f>
        <v>0</v>
      </c>
    </row>
    <row r="9411" spans="2:9" ht="12.75">
      <c r="B9411" s="114" t="str">
        <f>INDEX(SUM!D:D,MATCH(SUM!$F$3,SUM!B:B,0),0)</f>
        <v>P085</v>
      </c>
      <c r="E9411" s="116">
        <v>2020</v>
      </c>
      <c r="F9411" s="112" t="s">
        <v>15574</v>
      </c>
      <c r="G9411" s="117" t="s">
        <v>16834</v>
      </c>
      <c r="H9411" s="114" t="s">
        <v>6745</v>
      </c>
      <c r="I9411" s="113">
        <f>'25'!O37</f>
        <v>0</v>
      </c>
    </row>
    <row r="9412" spans="2:9" ht="12.75">
      <c r="B9412" s="114" t="str">
        <f>INDEX(SUM!D:D,MATCH(SUM!$F$3,SUM!B:B,0),0)</f>
        <v>P085</v>
      </c>
      <c r="E9412" s="116">
        <v>2020</v>
      </c>
      <c r="F9412" s="112" t="s">
        <v>15575</v>
      </c>
      <c r="G9412" s="117" t="s">
        <v>16835</v>
      </c>
      <c r="H9412" s="114" t="s">
        <v>6745</v>
      </c>
      <c r="I9412" s="113">
        <f>'25'!O38</f>
        <v>0</v>
      </c>
    </row>
    <row r="9413" spans="2:9" ht="12.75">
      <c r="B9413" s="114" t="str">
        <f>INDEX(SUM!D:D,MATCH(SUM!$F$3,SUM!B:B,0),0)</f>
        <v>P085</v>
      </c>
      <c r="E9413" s="116">
        <v>2020</v>
      </c>
      <c r="F9413" s="112" t="s">
        <v>15576</v>
      </c>
      <c r="G9413" s="117" t="s">
        <v>16836</v>
      </c>
      <c r="H9413" s="114" t="s">
        <v>6745</v>
      </c>
      <c r="I9413" s="113">
        <f>'25'!O39</f>
        <v>0</v>
      </c>
    </row>
    <row r="9414" spans="2:9" ht="12.75">
      <c r="B9414" s="114" t="str">
        <f>INDEX(SUM!D:D,MATCH(SUM!$F$3,SUM!B:B,0),0)</f>
        <v>P085</v>
      </c>
      <c r="E9414" s="116">
        <v>2020</v>
      </c>
      <c r="F9414" s="112" t="s">
        <v>15577</v>
      </c>
      <c r="G9414" s="117" t="s">
        <v>16837</v>
      </c>
      <c r="H9414" s="114" t="s">
        <v>6745</v>
      </c>
      <c r="I9414" s="113">
        <f>'25'!O40</f>
        <v>0</v>
      </c>
    </row>
    <row r="9415" spans="2:9" ht="12.75">
      <c r="B9415" s="114" t="str">
        <f>INDEX(SUM!D:D,MATCH(SUM!$F$3,SUM!B:B,0),0)</f>
        <v>P085</v>
      </c>
      <c r="E9415" s="116">
        <v>2020</v>
      </c>
      <c r="F9415" s="112" t="s">
        <v>15578</v>
      </c>
      <c r="G9415" s="117" t="s">
        <v>16838</v>
      </c>
      <c r="H9415" s="114" t="s">
        <v>6745</v>
      </c>
      <c r="I9415" s="113">
        <f>'25'!O41</f>
        <v>0</v>
      </c>
    </row>
    <row r="9416" spans="2:9" ht="12.75">
      <c r="B9416" s="114" t="str">
        <f>INDEX(SUM!D:D,MATCH(SUM!$F$3,SUM!B:B,0),0)</f>
        <v>P085</v>
      </c>
      <c r="E9416" s="116">
        <v>2020</v>
      </c>
      <c r="F9416" s="112" t="s">
        <v>15579</v>
      </c>
      <c r="G9416" s="117" t="s">
        <v>16839</v>
      </c>
      <c r="H9416" s="114" t="s">
        <v>6745</v>
      </c>
      <c r="I9416" s="113">
        <f>'25'!O42</f>
        <v>0</v>
      </c>
    </row>
    <row r="9417" spans="2:9" ht="12.75">
      <c r="B9417" s="114" t="str">
        <f>INDEX(SUM!D:D,MATCH(SUM!$F$3,SUM!B:B,0),0)</f>
        <v>P085</v>
      </c>
      <c r="E9417" s="116">
        <v>2020</v>
      </c>
      <c r="F9417" s="112" t="s">
        <v>15580</v>
      </c>
      <c r="G9417" s="117" t="s">
        <v>16840</v>
      </c>
      <c r="H9417" s="114" t="s">
        <v>6745</v>
      </c>
      <c r="I9417" s="113">
        <f>'25'!O43</f>
        <v>0</v>
      </c>
    </row>
    <row r="9418" spans="2:9" ht="12.75">
      <c r="B9418" s="114" t="str">
        <f>INDEX(SUM!D:D,MATCH(SUM!$F$3,SUM!B:B,0),0)</f>
        <v>P085</v>
      </c>
      <c r="E9418" s="116">
        <v>2020</v>
      </c>
      <c r="F9418" s="112" t="s">
        <v>15581</v>
      </c>
      <c r="G9418" s="117" t="s">
        <v>16841</v>
      </c>
      <c r="H9418" s="114" t="s">
        <v>6745</v>
      </c>
      <c r="I9418" s="113">
        <f>'25'!O44</f>
        <v>0</v>
      </c>
    </row>
    <row r="9419" spans="2:9" ht="12.75">
      <c r="B9419" s="114" t="str">
        <f>INDEX(SUM!D:D,MATCH(SUM!$F$3,SUM!B:B,0),0)</f>
        <v>P085</v>
      </c>
      <c r="E9419" s="116">
        <v>2020</v>
      </c>
      <c r="F9419" s="112" t="s">
        <v>15582</v>
      </c>
      <c r="G9419" s="117" t="s">
        <v>16842</v>
      </c>
      <c r="H9419" s="114" t="s">
        <v>6745</v>
      </c>
      <c r="I9419" s="113">
        <f>'25'!O45</f>
        <v>0</v>
      </c>
    </row>
    <row r="9420" spans="2:9" ht="12.75">
      <c r="B9420" s="114" t="str">
        <f>INDEX(SUM!D:D,MATCH(SUM!$F$3,SUM!B:B,0),0)</f>
        <v>P085</v>
      </c>
      <c r="E9420" s="116">
        <v>2020</v>
      </c>
      <c r="F9420" s="112" t="s">
        <v>15583</v>
      </c>
      <c r="G9420" s="117" t="s">
        <v>16843</v>
      </c>
      <c r="H9420" s="114" t="s">
        <v>6745</v>
      </c>
      <c r="I9420" s="113">
        <f>'25'!O46</f>
        <v>0</v>
      </c>
    </row>
    <row r="9421" spans="2:9" ht="12.75">
      <c r="B9421" s="114" t="str">
        <f>INDEX(SUM!D:D,MATCH(SUM!$F$3,SUM!B:B,0),0)</f>
        <v>P085</v>
      </c>
      <c r="E9421" s="116">
        <v>2020</v>
      </c>
      <c r="F9421" s="112" t="s">
        <v>15584</v>
      </c>
      <c r="G9421" s="117" t="s">
        <v>16844</v>
      </c>
      <c r="H9421" s="114" t="s">
        <v>6745</v>
      </c>
      <c r="I9421" s="113">
        <f>'25'!O47</f>
        <v>0</v>
      </c>
    </row>
    <row r="9422" spans="2:9" ht="12.75">
      <c r="B9422" s="114" t="str">
        <f>INDEX(SUM!D:D,MATCH(SUM!$F$3,SUM!B:B,0),0)</f>
        <v>P085</v>
      </c>
      <c r="E9422" s="116">
        <v>2020</v>
      </c>
      <c r="F9422" s="112" t="s">
        <v>15585</v>
      </c>
      <c r="G9422" s="117" t="s">
        <v>16845</v>
      </c>
      <c r="H9422" s="114" t="s">
        <v>6745</v>
      </c>
      <c r="I9422" s="113">
        <f>'25'!O48</f>
        <v>0</v>
      </c>
    </row>
    <row r="9423" spans="2:9" ht="12.75">
      <c r="B9423" s="114" t="str">
        <f>INDEX(SUM!D:D,MATCH(SUM!$F$3,SUM!B:B,0),0)</f>
        <v>P085</v>
      </c>
      <c r="E9423" s="116">
        <v>2020</v>
      </c>
      <c r="F9423" s="112" t="s">
        <v>15586</v>
      </c>
      <c r="G9423" s="117" t="s">
        <v>16846</v>
      </c>
      <c r="H9423" s="114" t="s">
        <v>6745</v>
      </c>
      <c r="I9423" s="113">
        <f>'25'!O49</f>
        <v>0</v>
      </c>
    </row>
    <row r="9424" spans="2:9" ht="12.75">
      <c r="B9424" s="114" t="str">
        <f>INDEX(SUM!D:D,MATCH(SUM!$F$3,SUM!B:B,0),0)</f>
        <v>P085</v>
      </c>
      <c r="E9424" s="116">
        <v>2020</v>
      </c>
      <c r="F9424" s="112" t="s">
        <v>15587</v>
      </c>
      <c r="G9424" s="117" t="s">
        <v>16847</v>
      </c>
      <c r="H9424" s="114" t="s">
        <v>6745</v>
      </c>
      <c r="I9424" s="113">
        <f>'25'!O50</f>
        <v>0</v>
      </c>
    </row>
    <row r="9425" spans="2:9" ht="12.75">
      <c r="B9425" s="114" t="str">
        <f>INDEX(SUM!D:D,MATCH(SUM!$F$3,SUM!B:B,0),0)</f>
        <v>P085</v>
      </c>
      <c r="E9425" s="116">
        <v>2020</v>
      </c>
      <c r="F9425" s="112" t="s">
        <v>15588</v>
      </c>
      <c r="G9425" s="117" t="s">
        <v>16848</v>
      </c>
      <c r="H9425" s="114" t="s">
        <v>6745</v>
      </c>
      <c r="I9425" s="113">
        <f>'25'!O51</f>
        <v>0</v>
      </c>
    </row>
    <row r="9426" spans="2:9" ht="12.75">
      <c r="B9426" s="114" t="str">
        <f>INDEX(SUM!D:D,MATCH(SUM!$F$3,SUM!B:B,0),0)</f>
        <v>P085</v>
      </c>
      <c r="E9426" s="116">
        <v>2020</v>
      </c>
      <c r="F9426" s="112" t="s">
        <v>15589</v>
      </c>
      <c r="G9426" s="117" t="s">
        <v>16849</v>
      </c>
      <c r="H9426" s="114" t="s">
        <v>6745</v>
      </c>
      <c r="I9426" s="113">
        <f>'25'!O52</f>
        <v>0</v>
      </c>
    </row>
    <row r="9427" spans="2:9" ht="12.75">
      <c r="B9427" s="114" t="str">
        <f>INDEX(SUM!D:D,MATCH(SUM!$F$3,SUM!B:B,0),0)</f>
        <v>P085</v>
      </c>
      <c r="E9427" s="116">
        <v>2020</v>
      </c>
      <c r="F9427" s="112" t="s">
        <v>15590</v>
      </c>
      <c r="G9427" s="117" t="s">
        <v>16850</v>
      </c>
      <c r="H9427" s="114" t="s">
        <v>6745</v>
      </c>
      <c r="I9427" s="113">
        <f>'25'!O53</f>
        <v>0</v>
      </c>
    </row>
    <row r="9428" spans="2:9" ht="12.75">
      <c r="B9428" s="114" t="str">
        <f>INDEX(SUM!D:D,MATCH(SUM!$F$3,SUM!B:B,0),0)</f>
        <v>P085</v>
      </c>
      <c r="E9428" s="116">
        <v>2020</v>
      </c>
      <c r="F9428" s="112" t="s">
        <v>15591</v>
      </c>
      <c r="G9428" s="117" t="s">
        <v>16851</v>
      </c>
      <c r="H9428" s="114" t="s">
        <v>6745</v>
      </c>
      <c r="I9428" s="113">
        <f>'25'!O54</f>
        <v>0</v>
      </c>
    </row>
    <row r="9429" spans="2:9" ht="12.75">
      <c r="B9429" s="114" t="str">
        <f>INDEX(SUM!D:D,MATCH(SUM!$F$3,SUM!B:B,0),0)</f>
        <v>P085</v>
      </c>
      <c r="E9429" s="116">
        <v>2020</v>
      </c>
      <c r="F9429" s="112" t="s">
        <v>15592</v>
      </c>
      <c r="G9429" s="117" t="s">
        <v>16852</v>
      </c>
      <c r="H9429" s="114" t="s">
        <v>6745</v>
      </c>
      <c r="I9429" s="113">
        <f>'25'!O55</f>
        <v>0</v>
      </c>
    </row>
    <row r="9430" spans="2:9" ht="12.75">
      <c r="B9430" s="114" t="str">
        <f>INDEX(SUM!D:D,MATCH(SUM!$F$3,SUM!B:B,0),0)</f>
        <v>P085</v>
      </c>
      <c r="E9430" s="116">
        <v>2020</v>
      </c>
      <c r="F9430" s="112" t="s">
        <v>15593</v>
      </c>
      <c r="G9430" s="117" t="s">
        <v>16853</v>
      </c>
      <c r="H9430" s="114" t="s">
        <v>6745</v>
      </c>
      <c r="I9430" s="113">
        <f>'25'!O56</f>
        <v>0</v>
      </c>
    </row>
    <row r="9431" spans="2:9" ht="12.75">
      <c r="B9431" s="114" t="str">
        <f>INDEX(SUM!D:D,MATCH(SUM!$F$3,SUM!B:B,0),0)</f>
        <v>P085</v>
      </c>
      <c r="E9431" s="116">
        <v>2020</v>
      </c>
      <c r="F9431" s="112" t="s">
        <v>15594</v>
      </c>
      <c r="G9431" s="117" t="s">
        <v>16854</v>
      </c>
      <c r="H9431" s="114" t="s">
        <v>6745</v>
      </c>
      <c r="I9431" s="113">
        <f>'25'!O57</f>
        <v>0</v>
      </c>
    </row>
    <row r="9432" spans="2:9" ht="12.75">
      <c r="B9432" s="114" t="str">
        <f>INDEX(SUM!D:D,MATCH(SUM!$F$3,SUM!B:B,0),0)</f>
        <v>P085</v>
      </c>
      <c r="E9432" s="116">
        <v>2020</v>
      </c>
      <c r="F9432" s="112" t="s">
        <v>15595</v>
      </c>
      <c r="G9432" s="117" t="s">
        <v>16855</v>
      </c>
      <c r="H9432" s="114" t="s">
        <v>6745</v>
      </c>
      <c r="I9432" s="113">
        <f>'25'!O58</f>
        <v>0</v>
      </c>
    </row>
    <row r="9433" spans="2:9" ht="12.75">
      <c r="B9433" s="114" t="str">
        <f>INDEX(SUM!D:D,MATCH(SUM!$F$3,SUM!B:B,0),0)</f>
        <v>P085</v>
      </c>
      <c r="E9433" s="116">
        <v>2020</v>
      </c>
      <c r="F9433" s="112" t="s">
        <v>15596</v>
      </c>
      <c r="G9433" s="117" t="s">
        <v>16856</v>
      </c>
      <c r="H9433" s="114" t="s">
        <v>6745</v>
      </c>
      <c r="I9433" s="113">
        <f>'25'!O59</f>
        <v>0</v>
      </c>
    </row>
    <row r="9434" spans="2:9" ht="12.75">
      <c r="B9434" s="114" t="str">
        <f>INDEX(SUM!D:D,MATCH(SUM!$F$3,SUM!B:B,0),0)</f>
        <v>P085</v>
      </c>
      <c r="E9434" s="116">
        <v>2020</v>
      </c>
      <c r="F9434" s="112" t="s">
        <v>15597</v>
      </c>
      <c r="G9434" s="117" t="s">
        <v>16857</v>
      </c>
      <c r="H9434" s="114" t="s">
        <v>6745</v>
      </c>
      <c r="I9434" s="113">
        <f>'25'!O60</f>
        <v>0</v>
      </c>
    </row>
    <row r="9435" spans="2:9" ht="12.75">
      <c r="B9435" s="114" t="str">
        <f>INDEX(SUM!D:D,MATCH(SUM!$F$3,SUM!B:B,0),0)</f>
        <v>P085</v>
      </c>
      <c r="E9435" s="116">
        <v>2020</v>
      </c>
      <c r="F9435" s="112" t="s">
        <v>15598</v>
      </c>
      <c r="G9435" s="117" t="s">
        <v>16858</v>
      </c>
      <c r="H9435" s="114" t="s">
        <v>6745</v>
      </c>
      <c r="I9435" s="113">
        <f>'25'!O61</f>
        <v>0</v>
      </c>
    </row>
    <row r="9436" spans="2:9" ht="12.75">
      <c r="B9436" s="114" t="str">
        <f>INDEX(SUM!D:D,MATCH(SUM!$F$3,SUM!B:B,0),0)</f>
        <v>P085</v>
      </c>
      <c r="E9436" s="116">
        <v>2020</v>
      </c>
      <c r="F9436" s="112" t="s">
        <v>15599</v>
      </c>
      <c r="G9436" s="117" t="s">
        <v>16859</v>
      </c>
      <c r="H9436" s="114" t="s">
        <v>6745</v>
      </c>
      <c r="I9436" s="113">
        <f>'25'!O62</f>
        <v>0</v>
      </c>
    </row>
    <row r="9437" spans="2:9" ht="12.75">
      <c r="B9437" s="114" t="str">
        <f>INDEX(SUM!D:D,MATCH(SUM!$F$3,SUM!B:B,0),0)</f>
        <v>P085</v>
      </c>
      <c r="E9437" s="116">
        <v>2020</v>
      </c>
      <c r="F9437" s="112" t="s">
        <v>15600</v>
      </c>
      <c r="G9437" s="117" t="s">
        <v>16860</v>
      </c>
      <c r="H9437" s="114" t="s">
        <v>6745</v>
      </c>
      <c r="I9437" s="113">
        <f>'25'!O63</f>
        <v>0</v>
      </c>
    </row>
    <row r="9438" spans="2:9" ht="12.75">
      <c r="B9438" s="114" t="str">
        <f>INDEX(SUM!D:D,MATCH(SUM!$F$3,SUM!B:B,0),0)</f>
        <v>P085</v>
      </c>
      <c r="E9438" s="116">
        <v>2020</v>
      </c>
      <c r="F9438" s="112" t="s">
        <v>15601</v>
      </c>
      <c r="G9438" s="117" t="s">
        <v>16861</v>
      </c>
      <c r="H9438" s="114" t="s">
        <v>6745</v>
      </c>
      <c r="I9438" s="113">
        <f>'25'!O64</f>
        <v>0</v>
      </c>
    </row>
    <row r="9439" spans="2:9" ht="12.75">
      <c r="B9439" s="114" t="str">
        <f>INDEX(SUM!D:D,MATCH(SUM!$F$3,SUM!B:B,0),0)</f>
        <v>P085</v>
      </c>
      <c r="E9439" s="116">
        <v>2020</v>
      </c>
      <c r="F9439" s="112" t="s">
        <v>15602</v>
      </c>
      <c r="G9439" s="117" t="s">
        <v>16862</v>
      </c>
      <c r="H9439" s="114" t="s">
        <v>6745</v>
      </c>
      <c r="I9439" s="113">
        <f>'25'!O65</f>
        <v>0</v>
      </c>
    </row>
    <row r="9440" spans="2:9" ht="12.75">
      <c r="B9440" s="114" t="str">
        <f>INDEX(SUM!D:D,MATCH(SUM!$F$3,SUM!B:B,0),0)</f>
        <v>P085</v>
      </c>
      <c r="E9440" s="116">
        <v>2020</v>
      </c>
      <c r="F9440" s="112" t="s">
        <v>15603</v>
      </c>
      <c r="G9440" s="117" t="s">
        <v>16863</v>
      </c>
      <c r="H9440" s="114" t="s">
        <v>6745</v>
      </c>
      <c r="I9440" s="113">
        <f>'25'!O66</f>
        <v>0</v>
      </c>
    </row>
    <row r="9441" spans="2:9" ht="12.75">
      <c r="B9441" s="114" t="str">
        <f>INDEX(SUM!D:D,MATCH(SUM!$F$3,SUM!B:B,0),0)</f>
        <v>P085</v>
      </c>
      <c r="E9441" s="116">
        <v>2020</v>
      </c>
      <c r="F9441" s="112" t="s">
        <v>15604</v>
      </c>
      <c r="G9441" s="117" t="s">
        <v>16864</v>
      </c>
      <c r="H9441" s="114" t="s">
        <v>6745</v>
      </c>
      <c r="I9441" s="113">
        <f>'25'!O67</f>
        <v>0</v>
      </c>
    </row>
    <row r="9442" spans="2:9" ht="12.75">
      <c r="B9442" s="114" t="str">
        <f>INDEX(SUM!D:D,MATCH(SUM!$F$3,SUM!B:B,0),0)</f>
        <v>P085</v>
      </c>
      <c r="E9442" s="116">
        <v>2020</v>
      </c>
      <c r="F9442" s="112" t="s">
        <v>15605</v>
      </c>
      <c r="G9442" s="117" t="s">
        <v>16865</v>
      </c>
      <c r="H9442" s="114" t="s">
        <v>6745</v>
      </c>
      <c r="I9442" s="113">
        <f>'25'!O68</f>
        <v>0</v>
      </c>
    </row>
    <row r="9443" spans="2:9" ht="12.75">
      <c r="B9443" s="114" t="str">
        <f>INDEX(SUM!D:D,MATCH(SUM!$F$3,SUM!B:B,0),0)</f>
        <v>P085</v>
      </c>
      <c r="E9443" s="116">
        <v>2020</v>
      </c>
      <c r="F9443" s="112" t="s">
        <v>15606</v>
      </c>
      <c r="G9443" s="117" t="s">
        <v>16866</v>
      </c>
      <c r="H9443" s="114" t="s">
        <v>6745</v>
      </c>
      <c r="I9443" s="113">
        <f>'25'!O69</f>
        <v>0</v>
      </c>
    </row>
    <row r="9444" spans="2:9" ht="12.75">
      <c r="B9444" s="114" t="str">
        <f>INDEX(SUM!D:D,MATCH(SUM!$F$3,SUM!B:B,0),0)</f>
        <v>P085</v>
      </c>
      <c r="E9444" s="116">
        <v>2020</v>
      </c>
      <c r="F9444" s="112" t="s">
        <v>15607</v>
      </c>
      <c r="G9444" s="117" t="s">
        <v>16867</v>
      </c>
      <c r="H9444" s="114" t="s">
        <v>6745</v>
      </c>
      <c r="I9444" s="113">
        <f>'25'!O70</f>
        <v>0</v>
      </c>
    </row>
    <row r="9445" spans="2:9" ht="12.75">
      <c r="B9445" s="114" t="str">
        <f>INDEX(SUM!D:D,MATCH(SUM!$F$3,SUM!B:B,0),0)</f>
        <v>P085</v>
      </c>
      <c r="E9445" s="116">
        <v>2020</v>
      </c>
      <c r="F9445" s="112" t="s">
        <v>15608</v>
      </c>
      <c r="G9445" s="117" t="s">
        <v>16868</v>
      </c>
      <c r="H9445" s="114" t="s">
        <v>6745</v>
      </c>
      <c r="I9445" s="113">
        <f>'25'!O71</f>
        <v>0</v>
      </c>
    </row>
    <row r="9446" spans="2:9" ht="12.75">
      <c r="B9446" s="114" t="str">
        <f>INDEX(SUM!D:D,MATCH(SUM!$F$3,SUM!B:B,0),0)</f>
        <v>P085</v>
      </c>
      <c r="E9446" s="116">
        <v>2020</v>
      </c>
      <c r="F9446" s="112" t="s">
        <v>15609</v>
      </c>
      <c r="G9446" s="117" t="s">
        <v>16869</v>
      </c>
      <c r="H9446" s="114" t="s">
        <v>6745</v>
      </c>
      <c r="I9446" s="113">
        <f>'25'!O72</f>
        <v>0</v>
      </c>
    </row>
    <row r="9447" spans="2:9" ht="12.75">
      <c r="B9447" s="114" t="str">
        <f>INDEX(SUM!D:D,MATCH(SUM!$F$3,SUM!B:B,0),0)</f>
        <v>P085</v>
      </c>
      <c r="E9447" s="116">
        <v>2020</v>
      </c>
      <c r="F9447" s="112" t="s">
        <v>15610</v>
      </c>
      <c r="G9447" s="117" t="s">
        <v>16870</v>
      </c>
      <c r="H9447" s="114" t="s">
        <v>6745</v>
      </c>
      <c r="I9447" s="113">
        <f>'25'!O73</f>
        <v>0</v>
      </c>
    </row>
    <row r="9448" spans="2:9" ht="12.75">
      <c r="B9448" s="114" t="str">
        <f>INDEX(SUM!D:D,MATCH(SUM!$F$3,SUM!B:B,0),0)</f>
        <v>P085</v>
      </c>
      <c r="E9448" s="116">
        <v>2020</v>
      </c>
      <c r="F9448" s="112" t="s">
        <v>15611</v>
      </c>
      <c r="G9448" s="117" t="s">
        <v>16871</v>
      </c>
      <c r="H9448" s="114" t="s">
        <v>6745</v>
      </c>
      <c r="I9448" s="113">
        <f>'25'!O74</f>
        <v>0</v>
      </c>
    </row>
    <row r="9449" spans="2:9" ht="12.75">
      <c r="B9449" s="114" t="str">
        <f>INDEX(SUM!D:D,MATCH(SUM!$F$3,SUM!B:B,0),0)</f>
        <v>P085</v>
      </c>
      <c r="E9449" s="116">
        <v>2020</v>
      </c>
      <c r="F9449" s="112" t="s">
        <v>15612</v>
      </c>
      <c r="G9449" s="117" t="s">
        <v>16872</v>
      </c>
      <c r="H9449" s="114" t="s">
        <v>6745</v>
      </c>
      <c r="I9449" s="113">
        <f>'25'!O75</f>
        <v>0</v>
      </c>
    </row>
    <row r="9450" spans="2:9" ht="12.75">
      <c r="B9450" s="114" t="str">
        <f>INDEX(SUM!D:D,MATCH(SUM!$F$3,SUM!B:B,0),0)</f>
        <v>P085</v>
      </c>
      <c r="E9450" s="116">
        <v>2020</v>
      </c>
      <c r="F9450" s="112" t="s">
        <v>15613</v>
      </c>
      <c r="G9450" s="117" t="s">
        <v>16873</v>
      </c>
      <c r="H9450" s="114" t="s">
        <v>6745</v>
      </c>
      <c r="I9450" s="113">
        <f>'25'!O76</f>
        <v>0</v>
      </c>
    </row>
    <row r="9451" spans="2:9" ht="12.75">
      <c r="B9451" s="114" t="str">
        <f>INDEX(SUM!D:D,MATCH(SUM!$F$3,SUM!B:B,0),0)</f>
        <v>P085</v>
      </c>
      <c r="E9451" s="116">
        <v>2020</v>
      </c>
      <c r="F9451" s="112" t="s">
        <v>15614</v>
      </c>
      <c r="G9451" s="117" t="s">
        <v>16874</v>
      </c>
      <c r="H9451" s="114" t="s">
        <v>6745</v>
      </c>
      <c r="I9451" s="113">
        <f>'25'!O77</f>
        <v>0</v>
      </c>
    </row>
    <row r="9452" spans="2:9" ht="12.75">
      <c r="B9452" s="114" t="str">
        <f>INDEX(SUM!D:D,MATCH(SUM!$F$3,SUM!B:B,0),0)</f>
        <v>P085</v>
      </c>
      <c r="E9452" s="116">
        <v>2020</v>
      </c>
      <c r="F9452" s="112" t="s">
        <v>15615</v>
      </c>
      <c r="G9452" s="117" t="s">
        <v>16875</v>
      </c>
      <c r="H9452" s="114" t="s">
        <v>6745</v>
      </c>
      <c r="I9452" s="113">
        <f>'25'!O78</f>
        <v>0</v>
      </c>
    </row>
    <row r="9453" spans="2:9" ht="12.75">
      <c r="B9453" s="114" t="str">
        <f>INDEX(SUM!D:D,MATCH(SUM!$F$3,SUM!B:B,0),0)</f>
        <v>P085</v>
      </c>
      <c r="E9453" s="116">
        <v>2020</v>
      </c>
      <c r="F9453" s="112" t="s">
        <v>15616</v>
      </c>
      <c r="G9453" s="117" t="s">
        <v>16876</v>
      </c>
      <c r="H9453" s="114" t="s">
        <v>6745</v>
      </c>
      <c r="I9453" s="113">
        <f>'25'!O79</f>
        <v>0</v>
      </c>
    </row>
    <row r="9454" spans="2:9" ht="12.75">
      <c r="B9454" s="114" t="str">
        <f>INDEX(SUM!D:D,MATCH(SUM!$F$3,SUM!B:B,0),0)</f>
        <v>P085</v>
      </c>
      <c r="E9454" s="116">
        <v>2020</v>
      </c>
      <c r="F9454" s="112" t="s">
        <v>15617</v>
      </c>
      <c r="G9454" s="117" t="s">
        <v>16877</v>
      </c>
      <c r="H9454" s="114" t="s">
        <v>6745</v>
      </c>
      <c r="I9454" s="113">
        <f>'25'!O80</f>
        <v>0</v>
      </c>
    </row>
    <row r="9455" spans="2:9" ht="12.75">
      <c r="B9455" s="114" t="str">
        <f>INDEX(SUM!D:D,MATCH(SUM!$F$3,SUM!B:B,0),0)</f>
        <v>P085</v>
      </c>
      <c r="E9455" s="116">
        <v>2020</v>
      </c>
      <c r="F9455" s="112" t="s">
        <v>15618</v>
      </c>
      <c r="G9455" s="117" t="s">
        <v>16878</v>
      </c>
      <c r="H9455" s="114" t="s">
        <v>6745</v>
      </c>
      <c r="I9455" s="113">
        <f>'25'!O81</f>
        <v>0</v>
      </c>
    </row>
    <row r="9456" spans="2:9" ht="12.75">
      <c r="B9456" s="114" t="str">
        <f>INDEX(SUM!D:D,MATCH(SUM!$F$3,SUM!B:B,0),0)</f>
        <v>P085</v>
      </c>
      <c r="E9456" s="116">
        <v>2020</v>
      </c>
      <c r="F9456" s="112" t="s">
        <v>15619</v>
      </c>
      <c r="G9456" s="117" t="s">
        <v>16879</v>
      </c>
      <c r="H9456" s="114" t="s">
        <v>6745</v>
      </c>
      <c r="I9456" s="113">
        <f>'25'!O82</f>
        <v>0</v>
      </c>
    </row>
    <row r="9457" spans="2:9" ht="12.75">
      <c r="B9457" s="114" t="str">
        <f>INDEX(SUM!D:D,MATCH(SUM!$F$3,SUM!B:B,0),0)</f>
        <v>P085</v>
      </c>
      <c r="E9457" s="116">
        <v>2020</v>
      </c>
      <c r="F9457" s="112" t="s">
        <v>15620</v>
      </c>
      <c r="G9457" s="117" t="s">
        <v>16880</v>
      </c>
      <c r="H9457" s="114" t="s">
        <v>6745</v>
      </c>
      <c r="I9457" s="113">
        <f>'25'!O83</f>
        <v>0</v>
      </c>
    </row>
    <row r="9458" spans="2:9" ht="12.75">
      <c r="B9458" s="114" t="str">
        <f>INDEX(SUM!D:D,MATCH(SUM!$F$3,SUM!B:B,0),0)</f>
        <v>P085</v>
      </c>
      <c r="E9458" s="116">
        <v>2020</v>
      </c>
      <c r="F9458" s="112" t="s">
        <v>15621</v>
      </c>
      <c r="G9458" s="117" t="s">
        <v>16881</v>
      </c>
      <c r="H9458" s="114" t="s">
        <v>6745</v>
      </c>
      <c r="I9458" s="113">
        <f>'25'!O84</f>
        <v>0</v>
      </c>
    </row>
    <row r="9459" spans="2:9" ht="12.75">
      <c r="B9459" s="114" t="str">
        <f>INDEX(SUM!D:D,MATCH(SUM!$F$3,SUM!B:B,0),0)</f>
        <v>P085</v>
      </c>
      <c r="E9459" s="116">
        <v>2020</v>
      </c>
      <c r="F9459" s="112" t="s">
        <v>15622</v>
      </c>
      <c r="G9459" s="117" t="s">
        <v>16882</v>
      </c>
      <c r="H9459" s="114" t="s">
        <v>6745</v>
      </c>
      <c r="I9459" s="113">
        <f>'25'!O85</f>
        <v>0</v>
      </c>
    </row>
    <row r="9460" spans="2:9" ht="12.75">
      <c r="B9460" s="114" t="str">
        <f>INDEX(SUM!D:D,MATCH(SUM!$F$3,SUM!B:B,0),0)</f>
        <v>P085</v>
      </c>
      <c r="E9460" s="116">
        <v>2020</v>
      </c>
      <c r="F9460" s="112" t="s">
        <v>15623</v>
      </c>
      <c r="G9460" s="117" t="s">
        <v>16883</v>
      </c>
      <c r="H9460" s="114" t="s">
        <v>6745</v>
      </c>
      <c r="I9460" s="113">
        <f>'25'!O86</f>
        <v>0</v>
      </c>
    </row>
    <row r="9461" spans="2:9" ht="12.75">
      <c r="B9461" s="114" t="str">
        <f>INDEX(SUM!D:D,MATCH(SUM!$F$3,SUM!B:B,0),0)</f>
        <v>P085</v>
      </c>
      <c r="E9461" s="116">
        <v>2020</v>
      </c>
      <c r="F9461" s="112" t="s">
        <v>15624</v>
      </c>
      <c r="G9461" s="117" t="s">
        <v>16884</v>
      </c>
      <c r="H9461" s="114" t="s">
        <v>6745</v>
      </c>
      <c r="I9461" s="113">
        <f>'25'!O87</f>
        <v>0</v>
      </c>
    </row>
    <row r="9462" spans="2:9" ht="12.75">
      <c r="B9462" s="114" t="str">
        <f>INDEX(SUM!D:D,MATCH(SUM!$F$3,SUM!B:B,0),0)</f>
        <v>P085</v>
      </c>
      <c r="E9462" s="116">
        <v>2020</v>
      </c>
      <c r="F9462" s="112" t="s">
        <v>15625</v>
      </c>
      <c r="G9462" s="117" t="s">
        <v>16885</v>
      </c>
      <c r="H9462" s="114" t="s">
        <v>6745</v>
      </c>
      <c r="I9462" s="113">
        <f>'25'!O88</f>
        <v>0</v>
      </c>
    </row>
    <row r="9463" spans="2:9" ht="12.75">
      <c r="B9463" s="114" t="str">
        <f>INDEX(SUM!D:D,MATCH(SUM!$F$3,SUM!B:B,0),0)</f>
        <v>P085</v>
      </c>
      <c r="E9463" s="116">
        <v>2020</v>
      </c>
      <c r="F9463" s="112" t="s">
        <v>15626</v>
      </c>
      <c r="G9463" s="117" t="s">
        <v>16886</v>
      </c>
      <c r="H9463" s="114" t="s">
        <v>6745</v>
      </c>
      <c r="I9463" s="113">
        <f>'25'!O89</f>
        <v>0</v>
      </c>
    </row>
    <row r="9464" spans="2:9" ht="12.75">
      <c r="B9464" s="114" t="str">
        <f>INDEX(SUM!D:D,MATCH(SUM!$F$3,SUM!B:B,0),0)</f>
        <v>P085</v>
      </c>
      <c r="E9464" s="116">
        <v>2020</v>
      </c>
      <c r="F9464" s="112" t="s">
        <v>15627</v>
      </c>
      <c r="G9464" s="117" t="s">
        <v>16887</v>
      </c>
      <c r="H9464" s="114" t="s">
        <v>6745</v>
      </c>
      <c r="I9464" s="113">
        <f>'25'!O90</f>
        <v>0</v>
      </c>
    </row>
    <row r="9465" spans="2:9" ht="12.75">
      <c r="B9465" s="114" t="str">
        <f>INDEX(SUM!D:D,MATCH(SUM!$F$3,SUM!B:B,0),0)</f>
        <v>P085</v>
      </c>
      <c r="E9465" s="116">
        <v>2020</v>
      </c>
      <c r="F9465" s="112" t="s">
        <v>15628</v>
      </c>
      <c r="G9465" s="117" t="s">
        <v>16888</v>
      </c>
      <c r="H9465" s="114" t="s">
        <v>6745</v>
      </c>
      <c r="I9465" s="113">
        <f>'25'!O91</f>
        <v>0</v>
      </c>
    </row>
    <row r="9466" spans="2:9" ht="12.75">
      <c r="B9466" s="114" t="str">
        <f>INDEX(SUM!D:D,MATCH(SUM!$F$3,SUM!B:B,0),0)</f>
        <v>P085</v>
      </c>
      <c r="E9466" s="116">
        <v>2020</v>
      </c>
      <c r="F9466" s="112" t="s">
        <v>15629</v>
      </c>
      <c r="G9466" s="117" t="s">
        <v>16889</v>
      </c>
      <c r="H9466" s="114" t="s">
        <v>6745</v>
      </c>
      <c r="I9466" s="113">
        <f>'25'!O92</f>
        <v>0</v>
      </c>
    </row>
    <row r="9467" spans="2:9" ht="12.75">
      <c r="B9467" s="114" t="str">
        <f>INDEX(SUM!D:D,MATCH(SUM!$F$3,SUM!B:B,0),0)</f>
        <v>P085</v>
      </c>
      <c r="E9467" s="116">
        <v>2020</v>
      </c>
      <c r="F9467" s="112" t="s">
        <v>15630</v>
      </c>
      <c r="G9467" s="117" t="s">
        <v>16890</v>
      </c>
      <c r="H9467" s="114" t="s">
        <v>6745</v>
      </c>
      <c r="I9467" s="113">
        <f>'25'!O93</f>
        <v>0</v>
      </c>
    </row>
    <row r="9468" spans="2:9" ht="12.75">
      <c r="B9468" s="114" t="str">
        <f>INDEX(SUM!D:D,MATCH(SUM!$F$3,SUM!B:B,0),0)</f>
        <v>P085</v>
      </c>
      <c r="E9468" s="116">
        <v>2020</v>
      </c>
      <c r="F9468" s="112" t="s">
        <v>15631</v>
      </c>
      <c r="G9468" s="117" t="s">
        <v>16891</v>
      </c>
      <c r="H9468" s="114" t="s">
        <v>6745</v>
      </c>
      <c r="I9468" s="113">
        <f>'25'!O94</f>
        <v>0</v>
      </c>
    </row>
    <row r="9469" spans="2:9" ht="12.75">
      <c r="B9469" s="114" t="str">
        <f>INDEX(SUM!D:D,MATCH(SUM!$F$3,SUM!B:B,0),0)</f>
        <v>P085</v>
      </c>
      <c r="E9469" s="116">
        <v>2020</v>
      </c>
      <c r="F9469" s="112" t="s">
        <v>15632</v>
      </c>
      <c r="G9469" s="117" t="s">
        <v>16892</v>
      </c>
      <c r="H9469" s="114" t="s">
        <v>6745</v>
      </c>
      <c r="I9469" s="113">
        <f>'25'!O95</f>
        <v>0</v>
      </c>
    </row>
    <row r="9470" spans="2:9" ht="12.75">
      <c r="B9470" s="114" t="str">
        <f>INDEX(SUM!D:D,MATCH(SUM!$F$3,SUM!B:B,0),0)</f>
        <v>P085</v>
      </c>
      <c r="E9470" s="116">
        <v>2020</v>
      </c>
      <c r="F9470" s="112" t="s">
        <v>15633</v>
      </c>
      <c r="G9470" s="117" t="s">
        <v>16893</v>
      </c>
      <c r="H9470" s="114" t="s">
        <v>6745</v>
      </c>
      <c r="I9470" s="113">
        <f>'25'!O96</f>
        <v>0</v>
      </c>
    </row>
    <row r="9471" spans="2:9" ht="12.75">
      <c r="B9471" s="114" t="str">
        <f>INDEX(SUM!D:D,MATCH(SUM!$F$3,SUM!B:B,0),0)</f>
        <v>P085</v>
      </c>
      <c r="E9471" s="116">
        <v>2020</v>
      </c>
      <c r="F9471" s="112" t="s">
        <v>15634</v>
      </c>
      <c r="G9471" s="117" t="s">
        <v>16894</v>
      </c>
      <c r="H9471" s="114" t="s">
        <v>6745</v>
      </c>
      <c r="I9471" s="113">
        <f>'25'!O97</f>
        <v>0</v>
      </c>
    </row>
    <row r="9472" spans="2:9" ht="12.75">
      <c r="B9472" s="114" t="str">
        <f>INDEX(SUM!D:D,MATCH(SUM!$F$3,SUM!B:B,0),0)</f>
        <v>P085</v>
      </c>
      <c r="E9472" s="116">
        <v>2020</v>
      </c>
      <c r="F9472" s="112" t="s">
        <v>15635</v>
      </c>
      <c r="G9472" s="117" t="s">
        <v>16895</v>
      </c>
      <c r="H9472" s="114" t="s">
        <v>6745</v>
      </c>
      <c r="I9472" s="113">
        <f>'25'!O98</f>
        <v>0</v>
      </c>
    </row>
    <row r="9473" spans="2:9" ht="12.75">
      <c r="B9473" s="114" t="str">
        <f>INDEX(SUM!D:D,MATCH(SUM!$F$3,SUM!B:B,0),0)</f>
        <v>P085</v>
      </c>
      <c r="E9473" s="116">
        <v>2020</v>
      </c>
      <c r="F9473" s="112" t="s">
        <v>15636</v>
      </c>
      <c r="G9473" s="117" t="s">
        <v>16896</v>
      </c>
      <c r="H9473" s="114" t="s">
        <v>6745</v>
      </c>
      <c r="I9473" s="113">
        <f>'25'!O99</f>
        <v>0</v>
      </c>
    </row>
    <row r="9474" spans="2:9" ht="12.75">
      <c r="B9474" s="114" t="str">
        <f>INDEX(SUM!D:D,MATCH(SUM!$F$3,SUM!B:B,0),0)</f>
        <v>P085</v>
      </c>
      <c r="E9474" s="116">
        <v>2020</v>
      </c>
      <c r="F9474" s="112" t="s">
        <v>15637</v>
      </c>
      <c r="G9474" s="117" t="s">
        <v>16897</v>
      </c>
      <c r="H9474" s="114" t="s">
        <v>6745</v>
      </c>
      <c r="I9474" s="113">
        <f>'25'!O100</f>
        <v>0</v>
      </c>
    </row>
    <row r="9475" ht="12.75">
      <c r="E9475" s="116"/>
    </row>
    <row r="9476" spans="2:9" ht="12.75">
      <c r="B9476" s="114" t="str">
        <f>INDEX(SUM!D:D,MATCH(SUM!$F$3,SUM!B:B,0),0)</f>
        <v>P085</v>
      </c>
      <c r="E9476" s="116">
        <v>2020</v>
      </c>
      <c r="F9476" s="112" t="s">
        <v>6781</v>
      </c>
      <c r="G9476" s="117">
        <v>1</v>
      </c>
      <c r="H9476" s="117" t="str">
        <f>'26'!B10</f>
        <v>Covid 19 *</v>
      </c>
      <c r="I9476" s="113">
        <f>'26'!C10</f>
        <v>26</v>
      </c>
    </row>
    <row r="9477" spans="2:9" ht="12.75">
      <c r="B9477" s="114" t="str">
        <f>INDEX(SUM!D:D,MATCH(SUM!$F$3,SUM!B:B,0),0)</f>
        <v>P085</v>
      </c>
      <c r="E9477" s="116">
        <v>2020</v>
      </c>
      <c r="F9477" s="112" t="s">
        <v>6782</v>
      </c>
      <c r="G9477" s="117">
        <v>2</v>
      </c>
      <c r="H9477" s="117" t="str">
        <f>'26'!B11</f>
        <v>Neoplasias malignas</v>
      </c>
      <c r="I9477" s="113">
        <f>'26'!C11</f>
        <v>0</v>
      </c>
    </row>
    <row r="9478" spans="2:9" ht="12.75">
      <c r="B9478" s="114" t="str">
        <f>INDEX(SUM!D:D,MATCH(SUM!$F$3,SUM!B:B,0),0)</f>
        <v>P085</v>
      </c>
      <c r="E9478" s="116">
        <v>2020</v>
      </c>
      <c r="F9478" s="112" t="s">
        <v>6783</v>
      </c>
      <c r="G9478" s="117">
        <v>3</v>
      </c>
      <c r="H9478" s="117" t="str">
        <f>'26'!B12</f>
        <v>Diabetes mellitus</v>
      </c>
      <c r="I9478" s="113">
        <f>'26'!C12</f>
        <v>0</v>
      </c>
    </row>
    <row r="9479" spans="2:9" ht="12.75">
      <c r="B9479" s="114" t="str">
        <f>INDEX(SUM!D:D,MATCH(SUM!$F$3,SUM!B:B,0),0)</f>
        <v>P085</v>
      </c>
      <c r="E9479" s="116">
        <v>2020</v>
      </c>
      <c r="F9479" s="112" t="s">
        <v>6784</v>
      </c>
      <c r="G9479" s="117">
        <v>4</v>
      </c>
      <c r="H9479" s="117" t="str">
        <f>'26'!B13</f>
        <v>Doenças isquêmicas do coração</v>
      </c>
      <c r="I9479" s="113">
        <f>'26'!C13</f>
        <v>0</v>
      </c>
    </row>
    <row r="9480" spans="2:9" ht="12.75">
      <c r="B9480" s="114" t="str">
        <f>INDEX(SUM!D:D,MATCH(SUM!$F$3,SUM!B:B,0),0)</f>
        <v>P085</v>
      </c>
      <c r="E9480" s="116">
        <v>2020</v>
      </c>
      <c r="F9480" s="112" t="s">
        <v>6785</v>
      </c>
      <c r="G9480" s="117">
        <v>7</v>
      </c>
      <c r="H9480" s="117" t="str">
        <f>'26'!B14</f>
        <v>Doenças cerebrovasculares</v>
      </c>
      <c r="I9480" s="113">
        <f>'26'!C14</f>
        <v>0</v>
      </c>
    </row>
    <row r="9481" spans="2:9" ht="12.75">
      <c r="B9481" s="114" t="str">
        <f>INDEX(SUM!D:D,MATCH(SUM!$F$3,SUM!B:B,0),0)</f>
        <v>P085</v>
      </c>
      <c r="E9481" s="116">
        <v>2020</v>
      </c>
      <c r="F9481" s="112" t="s">
        <v>6786</v>
      </c>
      <c r="G9481" s="117">
        <v>8</v>
      </c>
      <c r="H9481" s="117" t="str">
        <f>'26'!B15</f>
        <v>Influenza [gripe] e pneumonia</v>
      </c>
      <c r="I9481" s="113">
        <f>'26'!C15</f>
        <v>0</v>
      </c>
    </row>
    <row r="9482" spans="2:9" ht="12.75">
      <c r="B9482" s="114" t="str">
        <f>INDEX(SUM!D:D,MATCH(SUM!$F$3,SUM!B:B,0),0)</f>
        <v>P085</v>
      </c>
      <c r="E9482" s="116">
        <v>2020</v>
      </c>
      <c r="F9482" s="112" t="s">
        <v>6793</v>
      </c>
      <c r="G9482" s="117">
        <v>9</v>
      </c>
      <c r="H9482" s="117" t="str">
        <f>'26'!B16</f>
        <v>Outras doenças do aparelho respiratório</v>
      </c>
      <c r="I9482" s="113">
        <f>'26'!C16</f>
        <v>0</v>
      </c>
    </row>
    <row r="9483" spans="2:9" ht="12.75">
      <c r="B9483" s="114" t="str">
        <f>INDEX(SUM!D:D,MATCH(SUM!$F$3,SUM!B:B,0),0)</f>
        <v>P085</v>
      </c>
      <c r="E9483" s="116">
        <v>2020</v>
      </c>
      <c r="F9483" s="112" t="s">
        <v>6787</v>
      </c>
      <c r="G9483" s="117">
        <v>10</v>
      </c>
      <c r="H9483" s="117" t="str">
        <f>'26'!B17</f>
        <v>Acidentes</v>
      </c>
      <c r="I9483" s="113">
        <f>'26'!C17</f>
        <v>0</v>
      </c>
    </row>
    <row r="9484" spans="2:9" ht="12.75">
      <c r="B9484" s="114" t="str">
        <f>INDEX(SUM!D:D,MATCH(SUM!$F$3,SUM!B:B,0),0)</f>
        <v>P085</v>
      </c>
      <c r="E9484" s="116">
        <v>2020</v>
      </c>
      <c r="F9484" s="112" t="s">
        <v>6788</v>
      </c>
      <c r="G9484" s="117">
        <v>11</v>
      </c>
      <c r="H9484" s="117" t="str">
        <f>'26'!B18</f>
        <v>Agressões</v>
      </c>
      <c r="I9484" s="113">
        <f>'26'!C18</f>
        <v>0</v>
      </c>
    </row>
    <row r="9485" spans="2:9" ht="12.75">
      <c r="B9485" s="114" t="str">
        <f>INDEX(SUM!D:D,MATCH(SUM!$F$3,SUM!B:B,0),0)</f>
        <v>P085</v>
      </c>
      <c r="E9485" s="116">
        <v>2020</v>
      </c>
      <c r="F9485" s="112" t="s">
        <v>6789</v>
      </c>
      <c r="G9485" s="117">
        <v>12</v>
      </c>
      <c r="H9485" s="117" t="str">
        <f>'26'!B19</f>
        <v>Demais óbitos de residentes</v>
      </c>
      <c r="I9485" s="113">
        <f>'26'!C19</f>
        <v>0</v>
      </c>
    </row>
    <row r="9486" spans="2:9" ht="12.75">
      <c r="B9486" s="114" t="str">
        <f>INDEX(SUM!D:D,MATCH(SUM!$F$3,SUM!B:B,0),0)</f>
        <v>P085</v>
      </c>
      <c r="E9486" s="116">
        <v>2020</v>
      </c>
      <c r="F9486" s="112" t="s">
        <v>6790</v>
      </c>
      <c r="G9486" s="117">
        <v>13</v>
      </c>
      <c r="H9486" s="117" t="str">
        <f>'26'!B20</f>
        <v>TOTAL</v>
      </c>
      <c r="I9486" s="113">
        <f>'26'!C20</f>
        <v>26</v>
      </c>
    </row>
    <row r="9487" spans="2:9" ht="12.75">
      <c r="B9487" s="114" t="str">
        <f>INDEX(SUM!D:D,MATCH(SUM!$F$3,SUM!B:B,0),0)</f>
        <v>P085</v>
      </c>
      <c r="E9487" s="116">
        <v>2020</v>
      </c>
      <c r="F9487" s="112" t="s">
        <v>6792</v>
      </c>
      <c r="G9487" s="117">
        <v>14</v>
      </c>
      <c r="H9487" s="117" t="str">
        <f>'26'!B25</f>
        <v>Total de Nascidos Vivos</v>
      </c>
      <c r="I9487" s="113">
        <f>'26'!C25</f>
        <v>0</v>
      </c>
    </row>
    <row r="9488" spans="2:9" ht="12.75">
      <c r="B9488" s="114" t="str">
        <f>INDEX(SUM!D:D,MATCH(SUM!$F$3,SUM!B:B,0),0)</f>
        <v>P085</v>
      </c>
      <c r="E9488" s="116">
        <v>2020</v>
      </c>
      <c r="F9488" s="112" t="s">
        <v>6791</v>
      </c>
      <c r="G9488" s="117">
        <v>15</v>
      </c>
      <c r="H9488" s="117" t="str">
        <f>'26'!B27</f>
        <v>Taxa de mortalidade/1000</v>
      </c>
      <c r="I9488" s="113" t="str">
        <f>'26'!C27</f>
        <v/>
      </c>
    </row>
    <row r="9489" ht="12.75">
      <c r="C9489" s="117"/>
    </row>
    <row r="9490" ht="12.75">
      <c r="C9490" s="117"/>
    </row>
    <row r="9491" ht="12.75">
      <c r="C9491" s="117"/>
    </row>
    <row r="9492" ht="12.75">
      <c r="C9492" s="117"/>
    </row>
    <row r="9493" ht="12.75">
      <c r="C9493" s="117"/>
    </row>
    <row r="9494" ht="12.75">
      <c r="C9494" s="117"/>
    </row>
    <row r="9495" ht="12.75">
      <c r="C9495" s="117"/>
    </row>
  </sheetData>
  <sheetProtection selectLockedCells="1" selectUnlockedCells="1"/>
  <printOptions horizontalCentered="1"/>
  <pageMargins left="0.1968503937007874" right="0.1968503937007874" top="0.5905511811023623" bottom="0.3937007874015748" header="0.1968503937007874" footer="0.31496062992125984"/>
  <pageSetup horizontalDpi="600" verticalDpi="600"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9"/>
  <sheetViews>
    <sheetView workbookViewId="0" topLeftCell="A7">
      <selection activeCell="D98" sqref="D98"/>
    </sheetView>
  </sheetViews>
  <sheetFormatPr defaultColWidth="9.33203125" defaultRowHeight="12.75"/>
  <cols>
    <col min="1" max="1" width="3.83203125" style="82" bestFit="1" customWidth="1"/>
    <col min="2" max="2" width="33.33203125" style="82" customWidth="1"/>
    <col min="3" max="3" width="22.5" style="197" customWidth="1"/>
    <col min="4" max="4" width="100.33203125" style="82" customWidth="1"/>
    <col min="5" max="5" width="24.66015625" style="82" customWidth="1"/>
    <col min="6" max="6" width="62" style="82" customWidth="1"/>
    <col min="7" max="16384" width="9.33203125" style="82" customWidth="1"/>
  </cols>
  <sheetData>
    <row r="1" spans="3:9" s="4" customFormat="1" ht="12.75">
      <c r="C1" s="195"/>
      <c r="D1" s="34"/>
      <c r="E1" s="5"/>
      <c r="F1" s="6"/>
      <c r="G1" s="6"/>
      <c r="H1" s="6"/>
      <c r="I1" s="6"/>
    </row>
    <row r="2" spans="3:10" s="4" customFormat="1" ht="15.75">
      <c r="C2" s="239" t="str">
        <f>"APLICATIVO DE INFORMAÇÕES MUNICIPAIS ESTRUTURADAS "&amp;BDValores!E2&amp;" - PRESTAÇÃO DE CONTAS DO PREFEITO MUNICIPAL"</f>
        <v>APLICATIVO DE INFORMAÇÕES MUNICIPAIS ESTRUTURADAS 2020 - PRESTAÇÃO DE CONTAS DO PREFEITO MUNICIPAL</v>
      </c>
      <c r="D2" s="239"/>
      <c r="E2" s="239"/>
      <c r="F2" s="6"/>
      <c r="G2" s="6"/>
      <c r="H2" s="6"/>
      <c r="I2" s="6"/>
      <c r="J2" s="9"/>
    </row>
    <row r="3" spans="3:10" s="10" customFormat="1" ht="18.75">
      <c r="C3" s="249" t="str">
        <f>IF(SUM!$G$3="","",IF(SUM!$G$3="RECIFE","CIDADE DO RECIFE","MUNICÍPIO DE "&amp;UPPER(SUM!G3)))</f>
        <v>MUNICÍPIO DE JOÃO ALFREDO</v>
      </c>
      <c r="D3" s="249"/>
      <c r="E3" s="249"/>
      <c r="F3" s="6"/>
      <c r="G3" s="6"/>
      <c r="H3" s="6"/>
      <c r="I3" s="6"/>
      <c r="J3" s="32"/>
    </row>
    <row r="4" spans="1:10" s="10" customFormat="1" ht="18.75">
      <c r="A4" s="125"/>
      <c r="B4" s="125"/>
      <c r="C4" s="125"/>
      <c r="D4" s="125"/>
      <c r="E4" s="125"/>
      <c r="F4" s="6"/>
      <c r="G4" s="6"/>
      <c r="H4" s="6"/>
      <c r="I4" s="6"/>
      <c r="J4" s="32"/>
    </row>
    <row r="5" spans="1:10" s="10" customFormat="1" ht="15.75" customHeight="1">
      <c r="A5" s="125"/>
      <c r="B5" s="125"/>
      <c r="C5" s="125"/>
      <c r="D5" s="125"/>
      <c r="E5" s="125"/>
      <c r="F5" s="6"/>
      <c r="G5" s="6"/>
      <c r="H5" s="6"/>
      <c r="I5" s="6"/>
      <c r="J5" s="32"/>
    </row>
    <row r="6" spans="1:9" s="9" customFormat="1" ht="15.75">
      <c r="A6" s="7"/>
      <c r="B6" s="7"/>
      <c r="C6" s="196"/>
      <c r="D6" s="36" t="str">
        <f>""</f>
        <v/>
      </c>
      <c r="E6" s="37"/>
      <c r="F6" s="37"/>
      <c r="G6" s="38"/>
      <c r="I6" s="8"/>
    </row>
    <row r="7" spans="1:8" s="4" customFormat="1" ht="21" customHeight="1">
      <c r="A7" s="3" t="str">
        <f>""</f>
        <v/>
      </c>
      <c r="B7" s="3"/>
      <c r="C7" s="250" t="e">
        <f>UPPER(MENU!#REF!)</f>
        <v>#REF!</v>
      </c>
      <c r="D7" s="250"/>
      <c r="E7" s="250"/>
      <c r="F7" s="7"/>
      <c r="G7" s="8"/>
      <c r="H7" s="9"/>
    </row>
    <row r="8" spans="1:8" s="4" customFormat="1" ht="6.75" customHeight="1">
      <c r="A8" s="3" t="str">
        <f>""</f>
        <v/>
      </c>
      <c r="B8" s="3"/>
      <c r="C8" s="146"/>
      <c r="D8" s="12"/>
      <c r="E8" s="6"/>
      <c r="F8" s="7"/>
      <c r="G8" s="8"/>
      <c r="H8" s="9"/>
    </row>
    <row r="9" spans="3:5" s="50" customFormat="1" ht="15.75">
      <c r="C9" s="39" t="s">
        <v>1048</v>
      </c>
      <c r="D9" s="39" t="s">
        <v>121</v>
      </c>
      <c r="E9" s="80" t="s">
        <v>119</v>
      </c>
    </row>
    <row r="11" spans="1:6" s="50" customFormat="1" ht="15.75">
      <c r="A11" s="190"/>
      <c r="B11" s="190"/>
      <c r="C11" s="58"/>
      <c r="D11" s="190"/>
      <c r="F11" s="190"/>
    </row>
    <row r="12" spans="1:6" s="50" customFormat="1" ht="15.75">
      <c r="A12" s="190"/>
      <c r="B12" s="190"/>
      <c r="C12" s="170" t="s">
        <v>2109</v>
      </c>
      <c r="D12" s="190"/>
      <c r="F12" s="190"/>
    </row>
    <row r="13" spans="1:6" s="50" customFormat="1" ht="15.75">
      <c r="A13" s="190"/>
      <c r="B13" s="190"/>
      <c r="C13" s="58"/>
      <c r="D13" s="190"/>
      <c r="F13" s="190"/>
    </row>
    <row r="14" spans="1:6" s="50" customFormat="1" ht="15.75">
      <c r="A14" s="190">
        <v>37</v>
      </c>
      <c r="B14" s="190" t="s">
        <v>2140</v>
      </c>
      <c r="C14" s="58" t="s">
        <v>648</v>
      </c>
      <c r="D14" s="189" t="s">
        <v>2133</v>
      </c>
      <c r="E14" s="79">
        <f>E15-E16</f>
        <v>0</v>
      </c>
      <c r="F14" s="190" t="s">
        <v>2141</v>
      </c>
    </row>
    <row r="15" spans="1:6" s="50" customFormat="1" ht="15.75">
      <c r="A15" s="190">
        <v>37</v>
      </c>
      <c r="B15" s="190" t="s">
        <v>2024</v>
      </c>
      <c r="C15" s="58" t="s">
        <v>651</v>
      </c>
      <c r="D15" s="189" t="s">
        <v>2025</v>
      </c>
      <c r="E15" s="78"/>
      <c r="F15" s="190"/>
    </row>
    <row r="16" spans="1:6" s="50" customFormat="1" ht="15.75">
      <c r="A16" s="190">
        <v>37</v>
      </c>
      <c r="B16" s="190" t="s">
        <v>2142</v>
      </c>
      <c r="C16" s="58" t="s">
        <v>677</v>
      </c>
      <c r="D16" s="189" t="s">
        <v>2032</v>
      </c>
      <c r="E16" s="78"/>
      <c r="F16" s="190" t="s">
        <v>1892</v>
      </c>
    </row>
    <row r="17" spans="1:6" s="50" customFormat="1" ht="15.75">
      <c r="A17" s="190">
        <v>37</v>
      </c>
      <c r="B17" s="190" t="s">
        <v>2143</v>
      </c>
      <c r="C17" s="58" t="s">
        <v>705</v>
      </c>
      <c r="D17" s="189" t="s">
        <v>2136</v>
      </c>
      <c r="E17" s="79">
        <f>E18</f>
        <v>0</v>
      </c>
      <c r="F17" s="190" t="s">
        <v>2026</v>
      </c>
    </row>
    <row r="18" spans="1:6" s="50" customFormat="1" ht="15.75">
      <c r="A18" s="190">
        <v>37</v>
      </c>
      <c r="B18" s="190" t="s">
        <v>2026</v>
      </c>
      <c r="C18" s="58" t="s">
        <v>708</v>
      </c>
      <c r="D18" s="189" t="s">
        <v>2027</v>
      </c>
      <c r="E18" s="78"/>
      <c r="F18" s="190"/>
    </row>
    <row r="19" spans="1:6" s="50" customFormat="1" ht="15.75">
      <c r="A19" s="190">
        <v>37</v>
      </c>
      <c r="B19" s="190" t="s">
        <v>2144</v>
      </c>
      <c r="C19" s="58" t="s">
        <v>731</v>
      </c>
      <c r="D19" s="189" t="s">
        <v>2138</v>
      </c>
      <c r="E19" s="79">
        <f>E14-E17</f>
        <v>0</v>
      </c>
      <c r="F19" s="190" t="s">
        <v>2145</v>
      </c>
    </row>
    <row r="20" spans="1:6" s="50" customFormat="1" ht="15.75">
      <c r="A20" s="190">
        <v>37</v>
      </c>
      <c r="B20" s="190" t="s">
        <v>2028</v>
      </c>
      <c r="C20" s="58" t="s">
        <v>780</v>
      </c>
      <c r="D20" s="189" t="str">
        <f>"Receita Previdenciária prevista no DRAA "&amp;BDValores!E2</f>
        <v>Receita Previdenciária prevista no DRAA 2020</v>
      </c>
      <c r="E20" s="78"/>
      <c r="F20" s="190"/>
    </row>
    <row r="21" spans="1:6" s="50" customFormat="1" ht="15.75">
      <c r="A21" s="190">
        <v>37</v>
      </c>
      <c r="B21" s="190" t="s">
        <v>2029</v>
      </c>
      <c r="C21" s="58" t="s">
        <v>783</v>
      </c>
      <c r="D21" s="189" t="str">
        <f>"Despesa Previdenciária prevista no DRAA "&amp;BDValores!E2</f>
        <v>Despesa Previdenciária prevista no DRAA 2020</v>
      </c>
      <c r="E21" s="78"/>
      <c r="F21" s="190"/>
    </row>
    <row r="22" spans="1:6" s="50" customFormat="1" ht="15.75">
      <c r="A22" s="190"/>
      <c r="B22" s="190"/>
      <c r="C22" s="58"/>
      <c r="D22" s="190"/>
      <c r="F22" s="190"/>
    </row>
    <row r="23" spans="1:6" s="50" customFormat="1" ht="15.75">
      <c r="A23" s="189">
        <v>43</v>
      </c>
      <c r="B23" s="189" t="s">
        <v>2111</v>
      </c>
      <c r="C23" s="170" t="s">
        <v>648</v>
      </c>
      <c r="D23" s="198" t="s">
        <v>2112</v>
      </c>
      <c r="E23" s="77">
        <f>E24</f>
        <v>0</v>
      </c>
      <c r="F23" s="189" t="s">
        <v>2041</v>
      </c>
    </row>
    <row r="24" spans="1:6" s="50" customFormat="1" ht="15.75">
      <c r="A24" s="189">
        <v>43</v>
      </c>
      <c r="B24" s="189" t="s">
        <v>2041</v>
      </c>
      <c r="C24" s="58" t="s">
        <v>651</v>
      </c>
      <c r="D24" s="189" t="s">
        <v>2042</v>
      </c>
      <c r="E24" s="78"/>
      <c r="F24" s="189"/>
    </row>
    <row r="25" spans="1:6" s="50" customFormat="1" ht="15.75">
      <c r="A25" s="189">
        <v>43</v>
      </c>
      <c r="B25" s="189" t="s">
        <v>2113</v>
      </c>
      <c r="C25" s="170" t="s">
        <v>705</v>
      </c>
      <c r="D25" s="198" t="s">
        <v>2114</v>
      </c>
      <c r="E25" s="77">
        <f>E26+E29-E32</f>
        <v>0</v>
      </c>
      <c r="F25" s="189" t="s">
        <v>2115</v>
      </c>
    </row>
    <row r="26" spans="1:6" s="50" customFormat="1" ht="15.75">
      <c r="A26" s="189">
        <v>43</v>
      </c>
      <c r="B26" s="189" t="s">
        <v>2116</v>
      </c>
      <c r="C26" s="58" t="s">
        <v>708</v>
      </c>
      <c r="D26" s="189" t="s">
        <v>2117</v>
      </c>
      <c r="E26" s="79">
        <f>E27-E28</f>
        <v>0</v>
      </c>
      <c r="F26" s="189" t="s">
        <v>2118</v>
      </c>
    </row>
    <row r="27" spans="1:6" s="50" customFormat="1" ht="15.75">
      <c r="A27" s="189">
        <v>43</v>
      </c>
      <c r="B27" s="189" t="s">
        <v>2043</v>
      </c>
      <c r="C27" s="58" t="s">
        <v>2119</v>
      </c>
      <c r="D27" s="189" t="s">
        <v>2044</v>
      </c>
      <c r="E27" s="78"/>
      <c r="F27" s="189"/>
    </row>
    <row r="28" spans="1:6" s="50" customFormat="1" ht="15.75">
      <c r="A28" s="189">
        <v>43</v>
      </c>
      <c r="B28" s="189" t="s">
        <v>2045</v>
      </c>
      <c r="C28" s="58" t="s">
        <v>2120</v>
      </c>
      <c r="D28" s="189" t="s">
        <v>2046</v>
      </c>
      <c r="E28" s="78"/>
      <c r="F28" s="189"/>
    </row>
    <row r="29" spans="1:6" s="50" customFormat="1" ht="15.75">
      <c r="A29" s="189">
        <v>43</v>
      </c>
      <c r="B29" s="189" t="s">
        <v>2121</v>
      </c>
      <c r="C29" s="58" t="s">
        <v>710</v>
      </c>
      <c r="D29" s="189" t="s">
        <v>2122</v>
      </c>
      <c r="E29" s="79">
        <f>E30-E31</f>
        <v>0</v>
      </c>
      <c r="F29" s="189" t="s">
        <v>2123</v>
      </c>
    </row>
    <row r="30" spans="1:6" s="50" customFormat="1" ht="15.75">
      <c r="A30" s="189">
        <v>43</v>
      </c>
      <c r="B30" s="189" t="s">
        <v>2047</v>
      </c>
      <c r="C30" s="58" t="s">
        <v>2124</v>
      </c>
      <c r="D30" s="189" t="s">
        <v>2048</v>
      </c>
      <c r="E30" s="78"/>
      <c r="F30" s="189"/>
    </row>
    <row r="31" spans="1:6" s="50" customFormat="1" ht="15.75">
      <c r="A31" s="189">
        <v>43</v>
      </c>
      <c r="B31" s="189" t="s">
        <v>2049</v>
      </c>
      <c r="C31" s="58" t="s">
        <v>2125</v>
      </c>
      <c r="D31" s="189" t="s">
        <v>2050</v>
      </c>
      <c r="E31" s="78"/>
      <c r="F31" s="189"/>
    </row>
    <row r="32" spans="1:6" s="50" customFormat="1" ht="15.75">
      <c r="A32" s="189">
        <v>43</v>
      </c>
      <c r="B32" s="189" t="s">
        <v>2126</v>
      </c>
      <c r="C32" s="58" t="s">
        <v>713</v>
      </c>
      <c r="D32" s="189" t="s">
        <v>2127</v>
      </c>
      <c r="E32" s="79">
        <f>E33+E34</f>
        <v>0</v>
      </c>
      <c r="F32" s="189" t="s">
        <v>2128</v>
      </c>
    </row>
    <row r="33" spans="1:6" s="50" customFormat="1" ht="15.75">
      <c r="A33" s="189">
        <v>43</v>
      </c>
      <c r="B33" s="189" t="s">
        <v>2051</v>
      </c>
      <c r="C33" s="58" t="s">
        <v>882</v>
      </c>
      <c r="D33" s="189" t="s">
        <v>2052</v>
      </c>
      <c r="E33" s="78"/>
      <c r="F33" s="189"/>
    </row>
    <row r="34" spans="1:6" s="50" customFormat="1" ht="15.75">
      <c r="A34" s="189">
        <v>43</v>
      </c>
      <c r="B34" s="189" t="s">
        <v>2053</v>
      </c>
      <c r="C34" s="58" t="s">
        <v>884</v>
      </c>
      <c r="D34" s="189" t="s">
        <v>2054</v>
      </c>
      <c r="E34" s="78"/>
      <c r="F34" s="189"/>
    </row>
    <row r="35" spans="1:6" s="50" customFormat="1" ht="15.75">
      <c r="A35" s="189">
        <v>43</v>
      </c>
      <c r="B35" s="189" t="s">
        <v>2129</v>
      </c>
      <c r="C35" s="170" t="s">
        <v>731</v>
      </c>
      <c r="D35" s="198" t="s">
        <v>2130</v>
      </c>
      <c r="E35" s="77">
        <f>E23-E25</f>
        <v>0</v>
      </c>
      <c r="F35" s="189" t="s">
        <v>2131</v>
      </c>
    </row>
    <row r="36" spans="1:6" s="50" customFormat="1" ht="15.75">
      <c r="A36" s="189"/>
      <c r="B36" s="189"/>
      <c r="C36" s="58"/>
      <c r="D36" s="189"/>
      <c r="F36" s="189"/>
    </row>
    <row r="37" spans="1:6" s="50" customFormat="1" ht="15.75">
      <c r="A37" s="189">
        <v>47</v>
      </c>
      <c r="B37" s="189" t="s">
        <v>2066</v>
      </c>
      <c r="C37" s="58" t="s">
        <v>651</v>
      </c>
      <c r="D37" s="189" t="s">
        <v>2146</v>
      </c>
      <c r="E37" s="199"/>
      <c r="F37" s="189"/>
    </row>
    <row r="38" spans="1:6" s="50" customFormat="1" ht="15.75">
      <c r="A38" s="189">
        <v>47</v>
      </c>
      <c r="B38" s="189" t="s">
        <v>2067</v>
      </c>
      <c r="C38" s="58" t="s">
        <v>677</v>
      </c>
      <c r="D38" s="189" t="s">
        <v>2147</v>
      </c>
      <c r="E38" s="199"/>
      <c r="F38" s="189"/>
    </row>
    <row r="39" spans="1:6" s="50" customFormat="1" ht="15.75">
      <c r="A39" s="189">
        <v>47</v>
      </c>
      <c r="B39" s="189" t="s">
        <v>2068</v>
      </c>
      <c r="C39" s="58" t="s">
        <v>703</v>
      </c>
      <c r="D39" s="189" t="s">
        <v>2148</v>
      </c>
      <c r="E39" s="199"/>
      <c r="F39" s="189"/>
    </row>
    <row r="40" spans="1:6" s="50" customFormat="1" ht="15.75">
      <c r="A40" s="189">
        <v>47</v>
      </c>
      <c r="B40" s="189" t="s">
        <v>2069</v>
      </c>
      <c r="C40" s="58" t="s">
        <v>708</v>
      </c>
      <c r="D40" s="189" t="s">
        <v>2149</v>
      </c>
      <c r="E40" s="199"/>
      <c r="F40" s="189"/>
    </row>
    <row r="41" spans="1:6" s="50" customFormat="1" ht="15.75">
      <c r="A41" s="189">
        <v>47</v>
      </c>
      <c r="B41" s="189" t="s">
        <v>2070</v>
      </c>
      <c r="C41" s="58" t="s">
        <v>710</v>
      </c>
      <c r="D41" s="189" t="s">
        <v>2150</v>
      </c>
      <c r="E41" s="199"/>
      <c r="F41" s="189"/>
    </row>
    <row r="42" spans="1:6" s="50" customFormat="1" ht="15.75">
      <c r="A42" s="189">
        <v>47</v>
      </c>
      <c r="B42" s="189" t="s">
        <v>2071</v>
      </c>
      <c r="C42" s="58" t="s">
        <v>713</v>
      </c>
      <c r="D42" s="189" t="s">
        <v>2151</v>
      </c>
      <c r="E42" s="199"/>
      <c r="F42" s="189"/>
    </row>
    <row r="43" spans="1:6" s="50" customFormat="1" ht="15.75">
      <c r="A43" s="189">
        <v>47</v>
      </c>
      <c r="B43" s="189" t="s">
        <v>2072</v>
      </c>
      <c r="C43" s="58" t="s">
        <v>1035</v>
      </c>
      <c r="D43" s="189" t="s">
        <v>2152</v>
      </c>
      <c r="E43" s="199"/>
      <c r="F43" s="189"/>
    </row>
    <row r="44" spans="1:6" s="50" customFormat="1" ht="15.75">
      <c r="A44" s="189">
        <v>47</v>
      </c>
      <c r="B44" s="189" t="s">
        <v>2073</v>
      </c>
      <c r="C44" s="58" t="s">
        <v>1036</v>
      </c>
      <c r="D44" s="189" t="s">
        <v>2153</v>
      </c>
      <c r="E44" s="199"/>
      <c r="F44" s="189"/>
    </row>
    <row r="45" spans="1:6" s="50" customFormat="1" ht="15.75">
      <c r="A45" s="189">
        <v>47</v>
      </c>
      <c r="B45" s="189" t="s">
        <v>2074</v>
      </c>
      <c r="C45" s="58" t="s">
        <v>1037</v>
      </c>
      <c r="D45" s="189" t="s">
        <v>2154</v>
      </c>
      <c r="E45" s="199"/>
      <c r="F45" s="189"/>
    </row>
    <row r="46" spans="1:6" s="50" customFormat="1" ht="15.75">
      <c r="A46" s="189">
        <v>47</v>
      </c>
      <c r="B46" s="189" t="s">
        <v>2075</v>
      </c>
      <c r="C46" s="58" t="s">
        <v>1038</v>
      </c>
      <c r="D46" s="189" t="s">
        <v>2155</v>
      </c>
      <c r="E46" s="199"/>
      <c r="F46" s="189"/>
    </row>
    <row r="47" spans="1:6" s="50" customFormat="1" ht="15.75">
      <c r="A47" s="189"/>
      <c r="B47" s="189"/>
      <c r="C47" s="58"/>
      <c r="D47" s="189"/>
      <c r="E47" s="189"/>
      <c r="F47" s="189"/>
    </row>
    <row r="48" spans="1:6" s="50" customFormat="1" ht="15.75">
      <c r="A48" s="189"/>
      <c r="B48" s="189"/>
      <c r="C48" s="58"/>
      <c r="D48" s="189"/>
      <c r="E48" s="189"/>
      <c r="F48" s="189"/>
    </row>
    <row r="49" spans="1:6" s="50" customFormat="1" ht="15.75">
      <c r="A49" s="190"/>
      <c r="B49" s="190"/>
      <c r="C49" s="170" t="s">
        <v>2110</v>
      </c>
      <c r="D49" s="190"/>
      <c r="F49" s="190"/>
    </row>
    <row r="50" spans="1:6" s="50" customFormat="1" ht="15.75">
      <c r="A50" s="190"/>
      <c r="B50" s="190"/>
      <c r="C50" s="58"/>
      <c r="D50" s="190"/>
      <c r="F50" s="190"/>
    </row>
    <row r="51" spans="1:6" s="50" customFormat="1" ht="15.75">
      <c r="A51" s="190"/>
      <c r="B51" s="190"/>
      <c r="C51" s="170" t="s">
        <v>2107</v>
      </c>
      <c r="D51" s="190"/>
      <c r="F51" s="190"/>
    </row>
    <row r="52" spans="1:6" s="50" customFormat="1" ht="15.75">
      <c r="A52" s="190">
        <v>39</v>
      </c>
      <c r="B52" s="190" t="s">
        <v>2132</v>
      </c>
      <c r="C52" s="58" t="s">
        <v>648</v>
      </c>
      <c r="D52" s="189" t="s">
        <v>2133</v>
      </c>
      <c r="E52" s="79">
        <f>E53-E54</f>
        <v>0</v>
      </c>
      <c r="F52" s="190" t="s">
        <v>2134</v>
      </c>
    </row>
    <row r="53" spans="1:6" s="50" customFormat="1" ht="15.75">
      <c r="A53" s="190">
        <v>39</v>
      </c>
      <c r="B53" s="190" t="s">
        <v>2030</v>
      </c>
      <c r="C53" s="58" t="s">
        <v>651</v>
      </c>
      <c r="D53" s="189" t="s">
        <v>2025</v>
      </c>
      <c r="E53" s="78"/>
      <c r="F53" s="190"/>
    </row>
    <row r="54" spans="1:6" s="50" customFormat="1" ht="15.75">
      <c r="A54" s="190">
        <v>39</v>
      </c>
      <c r="B54" s="190" t="s">
        <v>2031</v>
      </c>
      <c r="C54" s="58" t="s">
        <v>677</v>
      </c>
      <c r="D54" s="189" t="s">
        <v>2032</v>
      </c>
      <c r="E54" s="78"/>
      <c r="F54" s="190"/>
    </row>
    <row r="55" spans="1:6" s="50" customFormat="1" ht="15.75">
      <c r="A55" s="190">
        <v>39</v>
      </c>
      <c r="B55" s="190" t="s">
        <v>2135</v>
      </c>
      <c r="C55" s="58" t="s">
        <v>705</v>
      </c>
      <c r="D55" s="189" t="s">
        <v>2136</v>
      </c>
      <c r="E55" s="79">
        <f>E56</f>
        <v>0</v>
      </c>
      <c r="F55" s="190" t="s">
        <v>2033</v>
      </c>
    </row>
    <row r="56" spans="1:6" s="50" customFormat="1" ht="15.75">
      <c r="A56" s="190">
        <v>39</v>
      </c>
      <c r="B56" s="190" t="s">
        <v>2033</v>
      </c>
      <c r="C56" s="58" t="s">
        <v>708</v>
      </c>
      <c r="D56" s="189" t="s">
        <v>2027</v>
      </c>
      <c r="E56" s="78"/>
      <c r="F56" s="190"/>
    </row>
    <row r="57" spans="1:6" s="50" customFormat="1" ht="15.75">
      <c r="A57" s="190">
        <v>39</v>
      </c>
      <c r="B57" s="190" t="s">
        <v>2137</v>
      </c>
      <c r="C57" s="58" t="s">
        <v>731</v>
      </c>
      <c r="D57" s="189" t="s">
        <v>2138</v>
      </c>
      <c r="E57" s="79">
        <f>E52-E55</f>
        <v>0</v>
      </c>
      <c r="F57" s="190" t="s">
        <v>2139</v>
      </c>
    </row>
    <row r="58" spans="1:6" s="50" customFormat="1" ht="15.75">
      <c r="A58" s="190">
        <v>39</v>
      </c>
      <c r="B58" s="190" t="s">
        <v>2034</v>
      </c>
      <c r="C58" s="58" t="s">
        <v>780</v>
      </c>
      <c r="D58" s="189" t="str">
        <f>"Receita Previdenciária prevista no DRAA "&amp;BDValores!E2</f>
        <v>Receita Previdenciária prevista no DRAA 2020</v>
      </c>
      <c r="E58" s="78"/>
      <c r="F58" s="190"/>
    </row>
    <row r="59" spans="1:6" s="50" customFormat="1" ht="15.75">
      <c r="A59" s="190">
        <v>39</v>
      </c>
      <c r="B59" s="190" t="s">
        <v>2035</v>
      </c>
      <c r="C59" s="58" t="s">
        <v>783</v>
      </c>
      <c r="D59" s="189" t="str">
        <f>"Despesa Previdenciária prevista no DRAA "&amp;BDValores!E2</f>
        <v>Despesa Previdenciária prevista no DRAA 2020</v>
      </c>
      <c r="E59" s="78"/>
      <c r="F59" s="190"/>
    </row>
    <row r="60" spans="1:6" s="50" customFormat="1" ht="15.75">
      <c r="A60" s="190"/>
      <c r="B60" s="190"/>
      <c r="C60" s="58"/>
      <c r="D60" s="189"/>
      <c r="E60" s="189"/>
      <c r="F60" s="190"/>
    </row>
    <row r="61" spans="1:6" s="50" customFormat="1" ht="15.75">
      <c r="A61" s="189">
        <v>43</v>
      </c>
      <c r="B61" s="189" t="s">
        <v>2111</v>
      </c>
      <c r="C61" s="170" t="s">
        <v>648</v>
      </c>
      <c r="D61" s="198" t="s">
        <v>2112</v>
      </c>
      <c r="E61" s="77">
        <f>E62</f>
        <v>0</v>
      </c>
      <c r="F61" s="189" t="s">
        <v>2041</v>
      </c>
    </row>
    <row r="62" spans="1:6" s="50" customFormat="1" ht="15.75">
      <c r="A62" s="189">
        <v>43</v>
      </c>
      <c r="B62" s="189" t="s">
        <v>2041</v>
      </c>
      <c r="C62" s="58" t="s">
        <v>651</v>
      </c>
      <c r="D62" s="189" t="s">
        <v>2042</v>
      </c>
      <c r="E62" s="78"/>
      <c r="F62" s="189"/>
    </row>
    <row r="63" spans="1:6" s="50" customFormat="1" ht="15.75">
      <c r="A63" s="189">
        <v>43</v>
      </c>
      <c r="B63" s="189" t="s">
        <v>2113</v>
      </c>
      <c r="C63" s="170" t="s">
        <v>705</v>
      </c>
      <c r="D63" s="198" t="s">
        <v>2114</v>
      </c>
      <c r="E63" s="77">
        <f>E64+E67-E70</f>
        <v>0</v>
      </c>
      <c r="F63" s="189" t="s">
        <v>2115</v>
      </c>
    </row>
    <row r="64" spans="1:6" s="50" customFormat="1" ht="15.75">
      <c r="A64" s="189">
        <v>43</v>
      </c>
      <c r="B64" s="189" t="s">
        <v>2116</v>
      </c>
      <c r="C64" s="58" t="s">
        <v>708</v>
      </c>
      <c r="D64" s="189" t="s">
        <v>2117</v>
      </c>
      <c r="E64" s="79">
        <f>E65-E66</f>
        <v>0</v>
      </c>
      <c r="F64" s="189" t="s">
        <v>2118</v>
      </c>
    </row>
    <row r="65" spans="1:6" s="50" customFormat="1" ht="15.75">
      <c r="A65" s="189">
        <v>43</v>
      </c>
      <c r="B65" s="189" t="s">
        <v>2043</v>
      </c>
      <c r="C65" s="58" t="s">
        <v>2119</v>
      </c>
      <c r="D65" s="189" t="s">
        <v>2044</v>
      </c>
      <c r="E65" s="78"/>
      <c r="F65" s="189"/>
    </row>
    <row r="66" spans="1:6" s="50" customFormat="1" ht="15.75">
      <c r="A66" s="189">
        <v>43</v>
      </c>
      <c r="B66" s="189" t="s">
        <v>2045</v>
      </c>
      <c r="C66" s="58" t="s">
        <v>2120</v>
      </c>
      <c r="D66" s="189" t="s">
        <v>2046</v>
      </c>
      <c r="E66" s="78"/>
      <c r="F66" s="189"/>
    </row>
    <row r="67" spans="1:6" s="50" customFormat="1" ht="15.75">
      <c r="A67" s="189">
        <v>43</v>
      </c>
      <c r="B67" s="189" t="s">
        <v>2121</v>
      </c>
      <c r="C67" s="58" t="s">
        <v>710</v>
      </c>
      <c r="D67" s="189" t="s">
        <v>2122</v>
      </c>
      <c r="E67" s="79">
        <f>E68-E69</f>
        <v>0</v>
      </c>
      <c r="F67" s="189" t="s">
        <v>2123</v>
      </c>
    </row>
    <row r="68" spans="1:6" s="50" customFormat="1" ht="15.75">
      <c r="A68" s="189">
        <v>43</v>
      </c>
      <c r="B68" s="189" t="s">
        <v>2047</v>
      </c>
      <c r="C68" s="58" t="s">
        <v>2124</v>
      </c>
      <c r="D68" s="189" t="s">
        <v>2048</v>
      </c>
      <c r="E68" s="78"/>
      <c r="F68" s="189"/>
    </row>
    <row r="69" spans="1:6" s="50" customFormat="1" ht="15.75">
      <c r="A69" s="189">
        <v>43</v>
      </c>
      <c r="B69" s="189" t="s">
        <v>2049</v>
      </c>
      <c r="C69" s="58" t="s">
        <v>2125</v>
      </c>
      <c r="D69" s="189" t="s">
        <v>2050</v>
      </c>
      <c r="E69" s="78"/>
      <c r="F69" s="189"/>
    </row>
    <row r="70" spans="1:6" s="50" customFormat="1" ht="15.75">
      <c r="A70" s="189">
        <v>43</v>
      </c>
      <c r="B70" s="189" t="s">
        <v>2126</v>
      </c>
      <c r="C70" s="58" t="s">
        <v>713</v>
      </c>
      <c r="D70" s="189" t="s">
        <v>2127</v>
      </c>
      <c r="E70" s="79">
        <f>E71+E72</f>
        <v>0</v>
      </c>
      <c r="F70" s="189" t="s">
        <v>2128</v>
      </c>
    </row>
    <row r="71" spans="1:6" s="50" customFormat="1" ht="15.75">
      <c r="A71" s="189">
        <v>43</v>
      </c>
      <c r="B71" s="189" t="s">
        <v>2051</v>
      </c>
      <c r="C71" s="58" t="s">
        <v>882</v>
      </c>
      <c r="D71" s="189" t="s">
        <v>2052</v>
      </c>
      <c r="E71" s="78"/>
      <c r="F71" s="189"/>
    </row>
    <row r="72" spans="1:6" s="50" customFormat="1" ht="15.75">
      <c r="A72" s="189">
        <v>43</v>
      </c>
      <c r="B72" s="189" t="s">
        <v>2053</v>
      </c>
      <c r="C72" s="58" t="s">
        <v>884</v>
      </c>
      <c r="D72" s="189" t="s">
        <v>2054</v>
      </c>
      <c r="E72" s="78"/>
      <c r="F72" s="189"/>
    </row>
    <row r="73" spans="1:6" s="50" customFormat="1" ht="15.75">
      <c r="A73" s="189">
        <v>43</v>
      </c>
      <c r="B73" s="189" t="s">
        <v>2129</v>
      </c>
      <c r="C73" s="170" t="s">
        <v>731</v>
      </c>
      <c r="D73" s="198" t="s">
        <v>2130</v>
      </c>
      <c r="E73" s="77">
        <f>E61-E63</f>
        <v>0</v>
      </c>
      <c r="F73" s="189" t="s">
        <v>2131</v>
      </c>
    </row>
    <row r="74" spans="1:6" s="50" customFormat="1" ht="15.75">
      <c r="A74" s="189"/>
      <c r="B74" s="189"/>
      <c r="C74" s="58"/>
      <c r="D74" s="189"/>
      <c r="E74" s="189"/>
      <c r="F74" s="189"/>
    </row>
    <row r="75" spans="1:6" s="50" customFormat="1" ht="15.75">
      <c r="A75" s="189">
        <v>48</v>
      </c>
      <c r="B75" s="189" t="s">
        <v>2076</v>
      </c>
      <c r="C75" s="58" t="s">
        <v>651</v>
      </c>
      <c r="D75" s="189" t="s">
        <v>2146</v>
      </c>
      <c r="E75" s="78"/>
      <c r="F75" s="189"/>
    </row>
    <row r="76" spans="1:6" s="50" customFormat="1" ht="15.75">
      <c r="A76" s="189">
        <v>48</v>
      </c>
      <c r="B76" s="189" t="s">
        <v>2077</v>
      </c>
      <c r="C76" s="58" t="s">
        <v>677</v>
      </c>
      <c r="D76" s="189" t="s">
        <v>2147</v>
      </c>
      <c r="E76" s="78"/>
      <c r="F76" s="189"/>
    </row>
    <row r="77" spans="1:6" s="50" customFormat="1" ht="15.75">
      <c r="A77" s="189">
        <v>48</v>
      </c>
      <c r="B77" s="189" t="s">
        <v>2078</v>
      </c>
      <c r="C77" s="58" t="s">
        <v>703</v>
      </c>
      <c r="D77" s="189" t="s">
        <v>2148</v>
      </c>
      <c r="E77" s="78"/>
      <c r="F77" s="189"/>
    </row>
    <row r="78" spans="1:6" s="50" customFormat="1" ht="15.75">
      <c r="A78" s="189">
        <v>48</v>
      </c>
      <c r="B78" s="189" t="s">
        <v>2079</v>
      </c>
      <c r="C78" s="58" t="s">
        <v>708</v>
      </c>
      <c r="D78" s="189" t="s">
        <v>2149</v>
      </c>
      <c r="E78" s="78"/>
      <c r="F78" s="189"/>
    </row>
    <row r="79" spans="1:6" s="50" customFormat="1" ht="15.75">
      <c r="A79" s="189">
        <v>48</v>
      </c>
      <c r="B79" s="189" t="s">
        <v>2080</v>
      </c>
      <c r="C79" s="58" t="s">
        <v>710</v>
      </c>
      <c r="D79" s="189" t="s">
        <v>2150</v>
      </c>
      <c r="E79" s="78"/>
      <c r="F79" s="189"/>
    </row>
    <row r="80" spans="1:6" s="50" customFormat="1" ht="15.75">
      <c r="A80" s="189">
        <v>48</v>
      </c>
      <c r="B80" s="189" t="s">
        <v>2081</v>
      </c>
      <c r="C80" s="58" t="s">
        <v>713</v>
      </c>
      <c r="D80" s="189" t="s">
        <v>2151</v>
      </c>
      <c r="E80" s="78"/>
      <c r="F80" s="189"/>
    </row>
    <row r="81" spans="1:6" s="50" customFormat="1" ht="15.75">
      <c r="A81" s="189">
        <v>48</v>
      </c>
      <c r="B81" s="189" t="s">
        <v>2082</v>
      </c>
      <c r="C81" s="58" t="s">
        <v>1035</v>
      </c>
      <c r="D81" s="189" t="s">
        <v>2152</v>
      </c>
      <c r="E81" s="78"/>
      <c r="F81" s="189"/>
    </row>
    <row r="82" spans="1:6" s="50" customFormat="1" ht="15.75">
      <c r="A82" s="189">
        <v>48</v>
      </c>
      <c r="B82" s="189" t="s">
        <v>2083</v>
      </c>
      <c r="C82" s="58" t="s">
        <v>1036</v>
      </c>
      <c r="D82" s="189" t="s">
        <v>2153</v>
      </c>
      <c r="E82" s="78"/>
      <c r="F82" s="189"/>
    </row>
    <row r="83" spans="1:6" s="50" customFormat="1" ht="15.75">
      <c r="A83" s="189">
        <v>48</v>
      </c>
      <c r="B83" s="189" t="s">
        <v>2084</v>
      </c>
      <c r="C83" s="58" t="s">
        <v>1037</v>
      </c>
      <c r="D83" s="189" t="s">
        <v>2154</v>
      </c>
      <c r="E83" s="78"/>
      <c r="F83" s="189"/>
    </row>
    <row r="84" spans="1:6" s="50" customFormat="1" ht="15.75">
      <c r="A84" s="189">
        <v>48</v>
      </c>
      <c r="B84" s="189" t="s">
        <v>2085</v>
      </c>
      <c r="C84" s="58" t="s">
        <v>1038</v>
      </c>
      <c r="D84" s="189" t="s">
        <v>2155</v>
      </c>
      <c r="E84" s="78"/>
      <c r="F84" s="189"/>
    </row>
    <row r="85" spans="1:6" s="50" customFormat="1" ht="15.75">
      <c r="A85" s="189"/>
      <c r="B85" s="189"/>
      <c r="C85" s="58"/>
      <c r="D85" s="189"/>
      <c r="E85" s="189"/>
      <c r="F85" s="189"/>
    </row>
    <row r="86" spans="1:6" s="50" customFormat="1" ht="15.75">
      <c r="A86" s="190"/>
      <c r="B86" s="190"/>
      <c r="C86" s="170" t="s">
        <v>2108</v>
      </c>
      <c r="D86" s="190"/>
      <c r="F86" s="190"/>
    </row>
    <row r="87" spans="1:6" s="50" customFormat="1" ht="15.75">
      <c r="A87" s="190">
        <v>41</v>
      </c>
      <c r="B87" s="190" t="s">
        <v>2156</v>
      </c>
      <c r="C87" s="58" t="s">
        <v>648</v>
      </c>
      <c r="D87" s="189" t="s">
        <v>2133</v>
      </c>
      <c r="E87" s="79">
        <f>E88-E89</f>
        <v>0</v>
      </c>
      <c r="F87" s="190" t="s">
        <v>2157</v>
      </c>
    </row>
    <row r="88" spans="1:6" s="50" customFormat="1" ht="15.75">
      <c r="A88" s="190">
        <v>41</v>
      </c>
      <c r="B88" s="190" t="s">
        <v>2036</v>
      </c>
      <c r="C88" s="58" t="s">
        <v>651</v>
      </c>
      <c r="D88" s="189" t="s">
        <v>2025</v>
      </c>
      <c r="E88" s="78"/>
      <c r="F88" s="190"/>
    </row>
    <row r="89" spans="1:6" s="50" customFormat="1" ht="15.75">
      <c r="A89" s="189">
        <v>41</v>
      </c>
      <c r="B89" s="189" t="s">
        <v>2037</v>
      </c>
      <c r="C89" s="58" t="s">
        <v>677</v>
      </c>
      <c r="D89" s="189" t="s">
        <v>2032</v>
      </c>
      <c r="E89" s="78"/>
      <c r="F89" s="189"/>
    </row>
    <row r="90" spans="1:6" s="50" customFormat="1" ht="15.75">
      <c r="A90" s="189">
        <v>41</v>
      </c>
      <c r="B90" s="189" t="s">
        <v>2158</v>
      </c>
      <c r="C90" s="58" t="s">
        <v>705</v>
      </c>
      <c r="D90" s="189" t="s">
        <v>2136</v>
      </c>
      <c r="E90" s="79">
        <f>E91</f>
        <v>0</v>
      </c>
      <c r="F90" s="189" t="s">
        <v>2038</v>
      </c>
    </row>
    <row r="91" spans="1:6" s="50" customFormat="1" ht="15.75">
      <c r="A91" s="189">
        <v>41</v>
      </c>
      <c r="B91" s="189" t="s">
        <v>2038</v>
      </c>
      <c r="C91" s="58" t="s">
        <v>708</v>
      </c>
      <c r="D91" s="189" t="s">
        <v>2027</v>
      </c>
      <c r="E91" s="78"/>
      <c r="F91" s="189"/>
    </row>
    <row r="92" spans="1:6" s="50" customFormat="1" ht="15.75">
      <c r="A92" s="189">
        <v>41</v>
      </c>
      <c r="B92" s="189" t="s">
        <v>2159</v>
      </c>
      <c r="C92" s="58" t="s">
        <v>731</v>
      </c>
      <c r="D92" s="189" t="s">
        <v>2138</v>
      </c>
      <c r="E92" s="79">
        <f>E87-E90</f>
        <v>0</v>
      </c>
      <c r="F92" s="189" t="s">
        <v>2160</v>
      </c>
    </row>
    <row r="93" spans="1:6" s="50" customFormat="1" ht="15.75">
      <c r="A93" s="189">
        <v>41</v>
      </c>
      <c r="B93" s="189" t="s">
        <v>2039</v>
      </c>
      <c r="C93" s="58" t="s">
        <v>780</v>
      </c>
      <c r="D93" s="189" t="str">
        <f>"Receita Previdenciária prevista no DRAA "&amp;BDValores!E2</f>
        <v>Receita Previdenciária prevista no DRAA 2020</v>
      </c>
      <c r="E93" s="78"/>
      <c r="F93" s="189"/>
    </row>
    <row r="94" spans="1:6" s="50" customFormat="1" ht="15.75">
      <c r="A94" s="189">
        <v>41</v>
      </c>
      <c r="B94" s="189" t="s">
        <v>2040</v>
      </c>
      <c r="C94" s="58" t="s">
        <v>783</v>
      </c>
      <c r="D94" s="189" t="str">
        <f>"Despesa Previdenciária prevista no DRAA "&amp;BDValores!E2</f>
        <v>Despesa Previdenciária prevista no DRAA 2020</v>
      </c>
      <c r="E94" s="78"/>
      <c r="F94" s="189"/>
    </row>
    <row r="95" spans="1:6" s="50" customFormat="1" ht="15.75">
      <c r="A95" s="189"/>
      <c r="B95" s="189"/>
      <c r="C95" s="58"/>
      <c r="D95" s="189"/>
      <c r="F95" s="189"/>
    </row>
    <row r="96" spans="1:6" s="50" customFormat="1" ht="15.75">
      <c r="A96" s="189">
        <v>44</v>
      </c>
      <c r="B96" s="189" t="s">
        <v>2161</v>
      </c>
      <c r="C96" s="170" t="s">
        <v>648</v>
      </c>
      <c r="D96" s="198" t="s">
        <v>2112</v>
      </c>
      <c r="E96" s="77">
        <f>E97</f>
        <v>0</v>
      </c>
      <c r="F96" s="189" t="s">
        <v>2055</v>
      </c>
    </row>
    <row r="97" spans="1:6" s="50" customFormat="1" ht="15.75">
      <c r="A97" s="189">
        <v>44</v>
      </c>
      <c r="B97" s="189" t="s">
        <v>2055</v>
      </c>
      <c r="C97" s="58" t="s">
        <v>651</v>
      </c>
      <c r="D97" s="189" t="s">
        <v>2042</v>
      </c>
      <c r="E97" s="78"/>
      <c r="F97" s="189"/>
    </row>
    <row r="98" spans="1:6" s="50" customFormat="1" ht="15.75">
      <c r="A98" s="189">
        <v>44</v>
      </c>
      <c r="B98" s="189" t="s">
        <v>2162</v>
      </c>
      <c r="C98" s="170" t="s">
        <v>705</v>
      </c>
      <c r="D98" s="198" t="s">
        <v>2163</v>
      </c>
      <c r="E98" s="77">
        <f>E99+E102-E105</f>
        <v>0</v>
      </c>
      <c r="F98" s="189" t="s">
        <v>2164</v>
      </c>
    </row>
    <row r="99" spans="1:6" s="50" customFormat="1" ht="15.75">
      <c r="A99" s="189">
        <v>44</v>
      </c>
      <c r="B99" s="189" t="s">
        <v>2165</v>
      </c>
      <c r="C99" s="58" t="s">
        <v>708</v>
      </c>
      <c r="D99" s="189" t="s">
        <v>2117</v>
      </c>
      <c r="E99" s="79">
        <f>E100-E101</f>
        <v>0</v>
      </c>
      <c r="F99" s="189" t="s">
        <v>2166</v>
      </c>
    </row>
    <row r="100" spans="1:6" s="50" customFormat="1" ht="15.75">
      <c r="A100" s="189">
        <v>44</v>
      </c>
      <c r="B100" s="189" t="s">
        <v>2056</v>
      </c>
      <c r="C100" s="58" t="s">
        <v>2119</v>
      </c>
      <c r="D100" s="189" t="s">
        <v>2044</v>
      </c>
      <c r="E100" s="78"/>
      <c r="F100" s="189"/>
    </row>
    <row r="101" spans="1:6" s="50" customFormat="1" ht="15.75">
      <c r="A101" s="189">
        <v>44</v>
      </c>
      <c r="B101" s="189" t="s">
        <v>2057</v>
      </c>
      <c r="C101" s="58" t="s">
        <v>2120</v>
      </c>
      <c r="D101" s="189" t="s">
        <v>2046</v>
      </c>
      <c r="E101" s="78"/>
      <c r="F101" s="189"/>
    </row>
    <row r="102" spans="1:6" s="50" customFormat="1" ht="15.75">
      <c r="A102" s="189">
        <v>44</v>
      </c>
      <c r="B102" s="189" t="s">
        <v>2167</v>
      </c>
      <c r="C102" s="58" t="s">
        <v>710</v>
      </c>
      <c r="D102" s="189" t="s">
        <v>2122</v>
      </c>
      <c r="E102" s="79">
        <f>E103-E104</f>
        <v>0</v>
      </c>
      <c r="F102" s="189" t="s">
        <v>2168</v>
      </c>
    </row>
    <row r="103" spans="1:6" s="50" customFormat="1" ht="15.75">
      <c r="A103" s="189">
        <v>44</v>
      </c>
      <c r="B103" s="189" t="s">
        <v>2058</v>
      </c>
      <c r="C103" s="58" t="s">
        <v>2124</v>
      </c>
      <c r="D103" s="189" t="s">
        <v>2059</v>
      </c>
      <c r="E103" s="78"/>
      <c r="F103" s="189"/>
    </row>
    <row r="104" spans="1:6" s="50" customFormat="1" ht="15.75">
      <c r="A104" s="189">
        <v>44</v>
      </c>
      <c r="B104" s="189" t="s">
        <v>2060</v>
      </c>
      <c r="C104" s="58" t="s">
        <v>2125</v>
      </c>
      <c r="D104" s="189" t="s">
        <v>2061</v>
      </c>
      <c r="E104" s="78"/>
      <c r="F104" s="189"/>
    </row>
    <row r="105" spans="1:6" s="50" customFormat="1" ht="15.75">
      <c r="A105" s="189">
        <v>44</v>
      </c>
      <c r="B105" s="189" t="s">
        <v>2169</v>
      </c>
      <c r="C105" s="58" t="s">
        <v>713</v>
      </c>
      <c r="D105" s="189" t="s">
        <v>2127</v>
      </c>
      <c r="E105" s="79">
        <f>E106+E107</f>
        <v>0</v>
      </c>
      <c r="F105" s="189" t="s">
        <v>2170</v>
      </c>
    </row>
    <row r="106" spans="1:6" s="50" customFormat="1" ht="15.75">
      <c r="A106" s="189">
        <v>44</v>
      </c>
      <c r="B106" s="189" t="s">
        <v>2062</v>
      </c>
      <c r="C106" s="58" t="s">
        <v>882</v>
      </c>
      <c r="D106" s="189" t="s">
        <v>2063</v>
      </c>
      <c r="E106" s="78"/>
      <c r="F106" s="189"/>
    </row>
    <row r="107" spans="1:6" s="50" customFormat="1" ht="15.75">
      <c r="A107" s="189">
        <v>44</v>
      </c>
      <c r="B107" s="189" t="s">
        <v>2064</v>
      </c>
      <c r="C107" s="58" t="s">
        <v>884</v>
      </c>
      <c r="D107" s="189" t="s">
        <v>2065</v>
      </c>
      <c r="E107" s="78"/>
      <c r="F107" s="189"/>
    </row>
    <row r="108" spans="1:6" s="50" customFormat="1" ht="15.75">
      <c r="A108" s="189">
        <v>44</v>
      </c>
      <c r="B108" s="189" t="s">
        <v>2171</v>
      </c>
      <c r="C108" s="170" t="s">
        <v>731</v>
      </c>
      <c r="D108" s="198" t="s">
        <v>2172</v>
      </c>
      <c r="E108" s="77">
        <f>E96-E98</f>
        <v>0</v>
      </c>
      <c r="F108" s="189" t="s">
        <v>2173</v>
      </c>
    </row>
    <row r="109" spans="1:6" s="50" customFormat="1" ht="15.75">
      <c r="A109" s="189"/>
      <c r="B109" s="189"/>
      <c r="C109" s="58"/>
      <c r="D109" s="189"/>
      <c r="F109" s="189"/>
    </row>
    <row r="110" spans="1:6" s="50" customFormat="1" ht="15.75">
      <c r="A110" s="189">
        <v>48</v>
      </c>
      <c r="B110" s="189" t="s">
        <v>2086</v>
      </c>
      <c r="C110" s="58" t="s">
        <v>651</v>
      </c>
      <c r="D110" s="189" t="s">
        <v>2146</v>
      </c>
      <c r="E110" s="78"/>
      <c r="F110" s="189"/>
    </row>
    <row r="111" spans="1:6" s="50" customFormat="1" ht="15.75">
      <c r="A111" s="189">
        <v>48</v>
      </c>
      <c r="B111" s="189" t="s">
        <v>2087</v>
      </c>
      <c r="C111" s="58" t="s">
        <v>677</v>
      </c>
      <c r="D111" s="189" t="s">
        <v>2147</v>
      </c>
      <c r="E111" s="78"/>
      <c r="F111" s="189"/>
    </row>
    <row r="112" spans="1:6" s="50" customFormat="1" ht="15.75">
      <c r="A112" s="189">
        <v>48</v>
      </c>
      <c r="B112" s="189" t="s">
        <v>2088</v>
      </c>
      <c r="C112" s="58" t="s">
        <v>703</v>
      </c>
      <c r="D112" s="189" t="s">
        <v>2148</v>
      </c>
      <c r="E112" s="78"/>
      <c r="F112" s="189"/>
    </row>
    <row r="113" spans="1:6" s="50" customFormat="1" ht="15.75">
      <c r="A113" s="189">
        <v>48</v>
      </c>
      <c r="B113" s="189" t="s">
        <v>2089</v>
      </c>
      <c r="C113" s="58" t="s">
        <v>708</v>
      </c>
      <c r="D113" s="189" t="s">
        <v>2149</v>
      </c>
      <c r="E113" s="78"/>
      <c r="F113" s="189"/>
    </row>
    <row r="114" spans="1:6" s="50" customFormat="1" ht="15.75">
      <c r="A114" s="189">
        <v>48</v>
      </c>
      <c r="B114" s="189" t="s">
        <v>2090</v>
      </c>
      <c r="C114" s="58" t="s">
        <v>710</v>
      </c>
      <c r="D114" s="189" t="s">
        <v>2150</v>
      </c>
      <c r="E114" s="78"/>
      <c r="F114" s="189"/>
    </row>
    <row r="115" spans="1:6" s="50" customFormat="1" ht="15.75">
      <c r="A115" s="189">
        <v>48</v>
      </c>
      <c r="B115" s="189" t="s">
        <v>2091</v>
      </c>
      <c r="C115" s="58" t="s">
        <v>713</v>
      </c>
      <c r="D115" s="189" t="s">
        <v>2151</v>
      </c>
      <c r="E115" s="78"/>
      <c r="F115" s="189"/>
    </row>
    <row r="116" spans="1:6" s="50" customFormat="1" ht="15.75">
      <c r="A116" s="189">
        <v>48</v>
      </c>
      <c r="B116" s="189" t="s">
        <v>2092</v>
      </c>
      <c r="C116" s="58" t="s">
        <v>1035</v>
      </c>
      <c r="D116" s="189" t="s">
        <v>2152</v>
      </c>
      <c r="E116" s="78"/>
      <c r="F116" s="189"/>
    </row>
    <row r="117" spans="1:6" s="50" customFormat="1" ht="15.75">
      <c r="A117" s="189">
        <v>48</v>
      </c>
      <c r="B117" s="189" t="s">
        <v>2093</v>
      </c>
      <c r="C117" s="58" t="s">
        <v>1036</v>
      </c>
      <c r="D117" s="189" t="s">
        <v>2153</v>
      </c>
      <c r="E117" s="78"/>
      <c r="F117" s="189"/>
    </row>
    <row r="118" spans="1:6" s="50" customFormat="1" ht="15.75">
      <c r="A118" s="189">
        <v>48</v>
      </c>
      <c r="B118" s="189" t="s">
        <v>2094</v>
      </c>
      <c r="C118" s="58" t="s">
        <v>1037</v>
      </c>
      <c r="D118" s="189" t="s">
        <v>2154</v>
      </c>
      <c r="E118" s="78"/>
      <c r="F118" s="189"/>
    </row>
    <row r="119" spans="1:6" s="50" customFormat="1" ht="15.75">
      <c r="A119" s="189">
        <v>48</v>
      </c>
      <c r="B119" s="189" t="s">
        <v>2095</v>
      </c>
      <c r="C119" s="58" t="s">
        <v>1038</v>
      </c>
      <c r="D119" s="189" t="s">
        <v>2155</v>
      </c>
      <c r="E119" s="78"/>
      <c r="F119" s="189"/>
    </row>
  </sheetData>
  <mergeCells count="3">
    <mergeCell ref="C2:E2"/>
    <mergeCell ref="C3:E3"/>
    <mergeCell ref="C7:E7"/>
  </mergeCells>
  <conditionalFormatting sqref="E110:E119 E23:E35 E37:E46 E14:E21 E52:E59 E61:E73 E75:E84 E87:E94 E96:E108">
    <cfRule type="cellIs" priority="9" dxfId="65"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29"/>
  <sheetViews>
    <sheetView workbookViewId="0" topLeftCell="A1">
      <selection activeCell="A2" sqref="A2"/>
    </sheetView>
  </sheetViews>
  <sheetFormatPr defaultColWidth="9.33203125" defaultRowHeight="12.75"/>
  <sheetData>
    <row r="1" ht="12.75">
      <c r="A1" s="201" t="s">
        <v>6676</v>
      </c>
    </row>
    <row r="3" spans="1:3" ht="12.75">
      <c r="A3" t="s">
        <v>2176</v>
      </c>
      <c r="B3" t="s">
        <v>2177</v>
      </c>
      <c r="C3" t="s">
        <v>2178</v>
      </c>
    </row>
    <row r="4" spans="1:3" ht="12.75">
      <c r="A4" t="s">
        <v>2179</v>
      </c>
      <c r="B4">
        <v>0</v>
      </c>
      <c r="C4" t="s">
        <v>122</v>
      </c>
    </row>
    <row r="5" spans="1:3" ht="12.75">
      <c r="A5" t="s">
        <v>2180</v>
      </c>
      <c r="B5">
        <v>10000000</v>
      </c>
      <c r="C5" t="s">
        <v>124</v>
      </c>
    </row>
    <row r="6" spans="1:3" ht="12.75">
      <c r="A6" t="s">
        <v>2181</v>
      </c>
      <c r="B6">
        <v>11000000</v>
      </c>
      <c r="C6" t="s">
        <v>2182</v>
      </c>
    </row>
    <row r="7" spans="1:3" ht="12.75">
      <c r="A7" t="s">
        <v>2183</v>
      </c>
      <c r="B7">
        <v>11100000</v>
      </c>
      <c r="C7" t="s">
        <v>2184</v>
      </c>
    </row>
    <row r="8" spans="1:3" ht="12.75">
      <c r="A8" t="s">
        <v>2185</v>
      </c>
      <c r="B8">
        <v>11120000</v>
      </c>
      <c r="C8" t="s">
        <v>2186</v>
      </c>
    </row>
    <row r="9" spans="1:3" ht="12.75">
      <c r="A9" t="s">
        <v>2187</v>
      </c>
      <c r="B9">
        <v>11120111</v>
      </c>
      <c r="C9" t="s">
        <v>2188</v>
      </c>
    </row>
    <row r="10" spans="1:3" ht="12.75">
      <c r="A10" t="s">
        <v>2189</v>
      </c>
      <c r="B10">
        <v>11120112</v>
      </c>
      <c r="C10" t="s">
        <v>2190</v>
      </c>
    </row>
    <row r="11" spans="1:3" ht="12.75">
      <c r="A11" t="s">
        <v>2191</v>
      </c>
      <c r="B11">
        <v>11130000</v>
      </c>
      <c r="C11" t="s">
        <v>2192</v>
      </c>
    </row>
    <row r="12" spans="1:3" ht="12.75">
      <c r="A12" t="s">
        <v>2193</v>
      </c>
      <c r="B12">
        <v>11130311</v>
      </c>
      <c r="C12" t="s">
        <v>2194</v>
      </c>
    </row>
    <row r="13" spans="1:3" ht="12.75">
      <c r="A13" t="s">
        <v>2195</v>
      </c>
      <c r="B13">
        <v>11130312</v>
      </c>
      <c r="C13" t="s">
        <v>2196</v>
      </c>
    </row>
    <row r="14" spans="1:3" ht="12.75">
      <c r="A14" t="s">
        <v>2197</v>
      </c>
      <c r="B14">
        <v>11130313</v>
      </c>
      <c r="C14" t="s">
        <v>2198</v>
      </c>
    </row>
    <row r="15" spans="1:3" ht="12.75">
      <c r="A15" t="s">
        <v>2199</v>
      </c>
      <c r="B15">
        <v>11130314</v>
      </c>
      <c r="C15" t="s">
        <v>2200</v>
      </c>
    </row>
    <row r="16" spans="1:3" ht="12.75">
      <c r="A16" t="s">
        <v>2201</v>
      </c>
      <c r="B16">
        <v>11130341</v>
      </c>
      <c r="C16" t="s">
        <v>2202</v>
      </c>
    </row>
    <row r="17" spans="1:3" ht="12.75">
      <c r="A17" t="s">
        <v>2203</v>
      </c>
      <c r="B17">
        <v>11130342</v>
      </c>
      <c r="C17" t="s">
        <v>2204</v>
      </c>
    </row>
    <row r="18" spans="1:3" ht="12.75">
      <c r="A18" t="s">
        <v>2205</v>
      </c>
      <c r="B18">
        <v>11130343</v>
      </c>
      <c r="C18" t="s">
        <v>2206</v>
      </c>
    </row>
    <row r="19" spans="1:3" ht="12.75">
      <c r="A19" t="s">
        <v>2207</v>
      </c>
      <c r="B19">
        <v>11130344</v>
      </c>
      <c r="C19" t="s">
        <v>2208</v>
      </c>
    </row>
    <row r="20" spans="1:3" ht="12.75">
      <c r="A20" t="s">
        <v>2209</v>
      </c>
      <c r="B20">
        <v>11180000</v>
      </c>
      <c r="C20" t="s">
        <v>2210</v>
      </c>
    </row>
    <row r="21" spans="1:3" ht="12.75">
      <c r="A21" t="s">
        <v>2211</v>
      </c>
      <c r="B21">
        <v>11180111</v>
      </c>
      <c r="C21" t="s">
        <v>2212</v>
      </c>
    </row>
    <row r="22" spans="1:3" ht="12.75">
      <c r="A22" t="s">
        <v>2213</v>
      </c>
      <c r="B22">
        <v>11180112</v>
      </c>
      <c r="C22" t="s">
        <v>2214</v>
      </c>
    </row>
    <row r="23" spans="1:3" ht="12.75">
      <c r="A23" t="s">
        <v>2215</v>
      </c>
      <c r="B23">
        <v>11180113</v>
      </c>
      <c r="C23" t="s">
        <v>2216</v>
      </c>
    </row>
    <row r="24" spans="1:3" ht="12.75">
      <c r="A24" t="s">
        <v>2217</v>
      </c>
      <c r="B24">
        <v>11180114</v>
      </c>
      <c r="C24" t="s">
        <v>2218</v>
      </c>
    </row>
    <row r="25" spans="1:3" ht="12.75">
      <c r="A25" t="s">
        <v>2219</v>
      </c>
      <c r="B25">
        <v>11180141</v>
      </c>
      <c r="C25" t="s">
        <v>2220</v>
      </c>
    </row>
    <row r="26" spans="1:3" ht="12.75">
      <c r="A26" t="s">
        <v>2221</v>
      </c>
      <c r="B26">
        <v>11180142</v>
      </c>
      <c r="C26" t="s">
        <v>2222</v>
      </c>
    </row>
    <row r="27" spans="1:3" ht="12.75">
      <c r="A27" t="s">
        <v>2223</v>
      </c>
      <c r="B27">
        <v>11180143</v>
      </c>
      <c r="C27" t="s">
        <v>2224</v>
      </c>
    </row>
    <row r="28" spans="1:3" ht="12.75">
      <c r="A28" t="s">
        <v>2225</v>
      </c>
      <c r="B28">
        <v>11180144</v>
      </c>
      <c r="C28" t="s">
        <v>2226</v>
      </c>
    </row>
    <row r="29" spans="1:3" ht="12.75">
      <c r="A29" t="s">
        <v>2227</v>
      </c>
      <c r="B29">
        <v>11180231</v>
      </c>
      <c r="C29" t="s">
        <v>2228</v>
      </c>
    </row>
    <row r="30" spans="1:3" ht="12.75">
      <c r="A30" t="s">
        <v>2229</v>
      </c>
      <c r="B30">
        <v>11180232</v>
      </c>
      <c r="C30" t="s">
        <v>2230</v>
      </c>
    </row>
    <row r="31" spans="1:3" ht="12.75">
      <c r="A31" t="s">
        <v>2231</v>
      </c>
      <c r="B31">
        <v>11180233</v>
      </c>
      <c r="C31" t="s">
        <v>2232</v>
      </c>
    </row>
    <row r="32" spans="1:3" ht="12.75">
      <c r="A32" t="s">
        <v>2233</v>
      </c>
      <c r="B32">
        <v>11180234</v>
      </c>
      <c r="C32" t="s">
        <v>2234</v>
      </c>
    </row>
    <row r="33" spans="1:3" ht="12.75">
      <c r="A33" t="s">
        <v>2235</v>
      </c>
      <c r="B33">
        <v>11180241</v>
      </c>
      <c r="C33" t="s">
        <v>2236</v>
      </c>
    </row>
    <row r="34" spans="1:3" ht="12.75">
      <c r="A34" t="s">
        <v>2237</v>
      </c>
      <c r="B34">
        <v>11200000</v>
      </c>
      <c r="C34" t="s">
        <v>2238</v>
      </c>
    </row>
    <row r="35" spans="1:3" ht="12.75">
      <c r="A35" t="s">
        <v>2239</v>
      </c>
      <c r="B35">
        <v>11210111</v>
      </c>
      <c r="C35" t="s">
        <v>2240</v>
      </c>
    </row>
    <row r="36" spans="1:3" ht="12.75">
      <c r="A36" t="s">
        <v>2241</v>
      </c>
      <c r="B36">
        <v>11210112</v>
      </c>
      <c r="C36" t="s">
        <v>2242</v>
      </c>
    </row>
    <row r="37" spans="1:3" ht="12.75">
      <c r="A37" t="s">
        <v>2243</v>
      </c>
      <c r="B37">
        <v>11210113</v>
      </c>
      <c r="C37" t="s">
        <v>2244</v>
      </c>
    </row>
    <row r="38" spans="1:3" ht="12.75">
      <c r="A38" t="s">
        <v>2245</v>
      </c>
      <c r="B38">
        <v>11210114</v>
      </c>
      <c r="C38" t="s">
        <v>2246</v>
      </c>
    </row>
    <row r="39" spans="1:3" ht="12.75">
      <c r="A39" t="s">
        <v>2247</v>
      </c>
      <c r="B39">
        <v>11210411</v>
      </c>
      <c r="C39" t="s">
        <v>2248</v>
      </c>
    </row>
    <row r="40" spans="1:3" ht="12.75">
      <c r="A40" t="s">
        <v>2249</v>
      </c>
      <c r="B40">
        <v>11210412</v>
      </c>
      <c r="C40" t="s">
        <v>2250</v>
      </c>
    </row>
    <row r="41" spans="1:3" ht="12.75">
      <c r="A41" t="s">
        <v>2251</v>
      </c>
      <c r="B41">
        <v>11210413</v>
      </c>
      <c r="C41" t="s">
        <v>2252</v>
      </c>
    </row>
    <row r="42" spans="1:3" ht="12.75">
      <c r="A42" t="s">
        <v>2253</v>
      </c>
      <c r="B42">
        <v>11210414</v>
      </c>
      <c r="C42" t="s">
        <v>2254</v>
      </c>
    </row>
    <row r="43" spans="1:3" ht="12.75">
      <c r="A43" t="s">
        <v>2255</v>
      </c>
      <c r="B43">
        <v>11220111</v>
      </c>
      <c r="C43" t="s">
        <v>2256</v>
      </c>
    </row>
    <row r="44" spans="1:3" ht="12.75">
      <c r="A44" t="s">
        <v>2257</v>
      </c>
      <c r="B44">
        <v>11220112</v>
      </c>
      <c r="C44" t="s">
        <v>2258</v>
      </c>
    </row>
    <row r="45" spans="1:3" ht="12.75">
      <c r="A45" t="s">
        <v>2259</v>
      </c>
      <c r="B45">
        <v>11220113</v>
      </c>
      <c r="C45" t="s">
        <v>2260</v>
      </c>
    </row>
    <row r="46" spans="1:3" ht="12.75">
      <c r="A46" t="s">
        <v>2261</v>
      </c>
      <c r="B46">
        <v>11220114</v>
      </c>
      <c r="C46" t="s">
        <v>2262</v>
      </c>
    </row>
    <row r="47" spans="1:3" ht="12.75">
      <c r="A47" t="s">
        <v>2263</v>
      </c>
      <c r="B47">
        <v>11300000</v>
      </c>
      <c r="C47" t="s">
        <v>2264</v>
      </c>
    </row>
    <row r="48" spans="1:3" ht="12.75">
      <c r="A48" t="s">
        <v>2265</v>
      </c>
      <c r="B48">
        <v>11380111</v>
      </c>
      <c r="C48" t="s">
        <v>2266</v>
      </c>
    </row>
    <row r="49" spans="1:3" ht="12.75">
      <c r="A49" t="s">
        <v>2267</v>
      </c>
      <c r="B49">
        <v>11380112</v>
      </c>
      <c r="C49" t="s">
        <v>2268</v>
      </c>
    </row>
    <row r="50" spans="1:3" ht="12.75">
      <c r="A50" t="s">
        <v>2269</v>
      </c>
      <c r="B50">
        <v>11380113</v>
      </c>
      <c r="C50" t="s">
        <v>2270</v>
      </c>
    </row>
    <row r="51" spans="1:3" ht="12.75">
      <c r="A51" t="s">
        <v>2271</v>
      </c>
      <c r="B51">
        <v>11380114</v>
      </c>
      <c r="C51" t="s">
        <v>2272</v>
      </c>
    </row>
    <row r="52" spans="1:3" ht="12.75">
      <c r="A52" t="s">
        <v>2273</v>
      </c>
      <c r="B52">
        <v>11380211</v>
      </c>
      <c r="C52" t="s">
        <v>2274</v>
      </c>
    </row>
    <row r="53" spans="1:3" ht="12.75">
      <c r="A53" t="s">
        <v>2275</v>
      </c>
      <c r="B53">
        <v>11380212</v>
      </c>
      <c r="C53" t="s">
        <v>2276</v>
      </c>
    </row>
    <row r="54" spans="1:3" ht="12.75">
      <c r="A54" t="s">
        <v>2277</v>
      </c>
      <c r="B54">
        <v>11380213</v>
      </c>
      <c r="C54" t="s">
        <v>2278</v>
      </c>
    </row>
    <row r="55" spans="1:3" ht="12.75">
      <c r="A55" t="s">
        <v>2279</v>
      </c>
      <c r="B55">
        <v>11380214</v>
      </c>
      <c r="C55" t="s">
        <v>2280</v>
      </c>
    </row>
    <row r="56" spans="1:3" ht="12.75">
      <c r="A56" t="s">
        <v>2281</v>
      </c>
      <c r="B56">
        <v>11389911</v>
      </c>
      <c r="C56" t="s">
        <v>2282</v>
      </c>
    </row>
    <row r="57" spans="1:3" ht="12.75">
      <c r="A57" t="s">
        <v>2283</v>
      </c>
      <c r="B57">
        <v>11389912</v>
      </c>
      <c r="C57" t="s">
        <v>2284</v>
      </c>
    </row>
    <row r="58" spans="1:3" ht="12.75">
      <c r="A58" t="s">
        <v>2285</v>
      </c>
      <c r="B58">
        <v>12000000</v>
      </c>
      <c r="C58" t="s">
        <v>2286</v>
      </c>
    </row>
    <row r="59" spans="1:3" ht="12.75">
      <c r="A59" t="s">
        <v>2287</v>
      </c>
      <c r="B59">
        <v>12100000</v>
      </c>
      <c r="C59" t="s">
        <v>2288</v>
      </c>
    </row>
    <row r="60" spans="1:3" ht="12.75">
      <c r="A60" t="s">
        <v>2289</v>
      </c>
      <c r="B60">
        <v>12100411</v>
      </c>
      <c r="C60" t="s">
        <v>2290</v>
      </c>
    </row>
    <row r="61" spans="1:3" ht="12.75">
      <c r="A61" t="s">
        <v>2291</v>
      </c>
      <c r="B61">
        <v>12100412</v>
      </c>
      <c r="C61" t="s">
        <v>2292</v>
      </c>
    </row>
    <row r="62" spans="1:3" ht="12.75">
      <c r="A62" t="s">
        <v>2293</v>
      </c>
      <c r="B62">
        <v>12100413</v>
      </c>
      <c r="C62" t="s">
        <v>2294</v>
      </c>
    </row>
    <row r="63" spans="1:3" ht="12.75">
      <c r="A63" t="s">
        <v>2295</v>
      </c>
      <c r="B63">
        <v>12100414</v>
      </c>
      <c r="C63" t="s">
        <v>2296</v>
      </c>
    </row>
    <row r="64" spans="1:3" ht="12.75">
      <c r="A64" t="s">
        <v>2297</v>
      </c>
      <c r="B64">
        <v>12100421</v>
      </c>
      <c r="C64" t="s">
        <v>2298</v>
      </c>
    </row>
    <row r="65" spans="1:3" ht="12.75">
      <c r="A65" t="s">
        <v>2299</v>
      </c>
      <c r="B65">
        <v>12100422</v>
      </c>
      <c r="C65" t="s">
        <v>2300</v>
      </c>
    </row>
    <row r="66" spans="1:3" ht="12.75">
      <c r="A66" t="s">
        <v>2301</v>
      </c>
      <c r="B66">
        <v>12100423</v>
      </c>
      <c r="C66" t="s">
        <v>2302</v>
      </c>
    </row>
    <row r="67" spans="1:3" ht="12.75">
      <c r="A67" t="s">
        <v>2303</v>
      </c>
      <c r="B67">
        <v>12100431</v>
      </c>
      <c r="C67" t="s">
        <v>2304</v>
      </c>
    </row>
    <row r="68" spans="1:3" ht="12.75">
      <c r="A68" t="s">
        <v>2305</v>
      </c>
      <c r="B68">
        <v>12100432</v>
      </c>
      <c r="C68" t="s">
        <v>2306</v>
      </c>
    </row>
    <row r="69" spans="1:3" ht="12.75">
      <c r="A69" t="s">
        <v>2307</v>
      </c>
      <c r="B69">
        <v>12100441</v>
      </c>
      <c r="C69" t="s">
        <v>2308</v>
      </c>
    </row>
    <row r="70" spans="1:3" ht="12.75">
      <c r="A70" t="s">
        <v>2309</v>
      </c>
      <c r="B70">
        <v>12100442</v>
      </c>
      <c r="C70" t="s">
        <v>2310</v>
      </c>
    </row>
    <row r="71" spans="1:3" ht="12.75">
      <c r="A71" t="s">
        <v>2311</v>
      </c>
      <c r="B71">
        <v>12100461</v>
      </c>
      <c r="C71" t="s">
        <v>2312</v>
      </c>
    </row>
    <row r="72" spans="1:3" ht="12.75">
      <c r="A72" t="s">
        <v>2313</v>
      </c>
      <c r="B72">
        <v>12100462</v>
      </c>
      <c r="C72" t="s">
        <v>2314</v>
      </c>
    </row>
    <row r="73" spans="1:3" ht="12.75">
      <c r="A73" t="s">
        <v>2315</v>
      </c>
      <c r="B73">
        <v>12100471</v>
      </c>
      <c r="C73" t="s">
        <v>2316</v>
      </c>
    </row>
    <row r="74" spans="1:3" ht="12.75">
      <c r="A74" t="s">
        <v>2317</v>
      </c>
      <c r="B74">
        <v>12100472</v>
      </c>
      <c r="C74" t="s">
        <v>2318</v>
      </c>
    </row>
    <row r="75" spans="1:3" ht="12.75">
      <c r="A75" t="s">
        <v>2319</v>
      </c>
      <c r="B75">
        <v>12109911</v>
      </c>
      <c r="C75" t="s">
        <v>2320</v>
      </c>
    </row>
    <row r="76" spans="1:3" ht="12.75">
      <c r="A76" t="s">
        <v>2321</v>
      </c>
      <c r="B76">
        <v>12109912</v>
      </c>
      <c r="C76" t="s">
        <v>2322</v>
      </c>
    </row>
    <row r="77" spans="1:3" ht="12.75">
      <c r="A77" t="s">
        <v>2323</v>
      </c>
      <c r="B77">
        <v>12109913</v>
      </c>
      <c r="C77" t="s">
        <v>2324</v>
      </c>
    </row>
    <row r="78" spans="1:3" ht="12.75">
      <c r="A78" t="s">
        <v>2325</v>
      </c>
      <c r="B78">
        <v>12180000</v>
      </c>
      <c r="C78" t="s">
        <v>2326</v>
      </c>
    </row>
    <row r="79" spans="1:3" ht="12.75">
      <c r="A79" t="s">
        <v>2327</v>
      </c>
      <c r="B79">
        <v>12180111</v>
      </c>
      <c r="C79" t="s">
        <v>2328</v>
      </c>
    </row>
    <row r="80" spans="1:3" ht="12.75">
      <c r="A80" t="s">
        <v>2329</v>
      </c>
      <c r="B80">
        <v>12180121</v>
      </c>
      <c r="C80" t="s">
        <v>2330</v>
      </c>
    </row>
    <row r="81" spans="1:3" ht="12.75">
      <c r="A81" t="s">
        <v>2331</v>
      </c>
      <c r="B81">
        <v>12180131</v>
      </c>
      <c r="C81" t="s">
        <v>2332</v>
      </c>
    </row>
    <row r="82" spans="1:3" ht="12.75">
      <c r="A82" t="s">
        <v>2333</v>
      </c>
      <c r="B82">
        <v>12200000</v>
      </c>
      <c r="C82" t="s">
        <v>2334</v>
      </c>
    </row>
    <row r="83" spans="1:3" ht="12.75">
      <c r="A83" t="s">
        <v>2335</v>
      </c>
      <c r="B83">
        <v>12209911</v>
      </c>
      <c r="C83" t="s">
        <v>2336</v>
      </c>
    </row>
    <row r="84" spans="1:3" ht="12.75">
      <c r="A84" t="s">
        <v>2337</v>
      </c>
      <c r="B84">
        <v>12209912</v>
      </c>
      <c r="C84" t="s">
        <v>2338</v>
      </c>
    </row>
    <row r="85" spans="1:3" ht="12.75">
      <c r="A85" t="s">
        <v>2339</v>
      </c>
      <c r="B85">
        <v>12209913</v>
      </c>
      <c r="C85" t="s">
        <v>2340</v>
      </c>
    </row>
    <row r="86" spans="1:3" ht="12.75">
      <c r="A86" t="s">
        <v>2341</v>
      </c>
      <c r="B86">
        <v>12400000</v>
      </c>
      <c r="C86" t="s">
        <v>2342</v>
      </c>
    </row>
    <row r="87" spans="1:3" ht="12.75">
      <c r="A87" t="s">
        <v>2343</v>
      </c>
      <c r="B87">
        <v>12400011</v>
      </c>
      <c r="C87" t="s">
        <v>2344</v>
      </c>
    </row>
    <row r="88" spans="1:3" ht="12.75">
      <c r="A88" t="s">
        <v>2345</v>
      </c>
      <c r="B88">
        <v>13000000</v>
      </c>
      <c r="C88" t="s">
        <v>161</v>
      </c>
    </row>
    <row r="89" spans="1:3" ht="12.75">
      <c r="A89" t="s">
        <v>2346</v>
      </c>
      <c r="B89">
        <v>13100000</v>
      </c>
      <c r="C89" t="s">
        <v>2347</v>
      </c>
    </row>
    <row r="90" spans="1:3" ht="12.75">
      <c r="A90" t="s">
        <v>2348</v>
      </c>
      <c r="B90">
        <v>13100111</v>
      </c>
      <c r="C90" t="s">
        <v>2349</v>
      </c>
    </row>
    <row r="91" spans="1:3" ht="12.75">
      <c r="A91" t="s">
        <v>2350</v>
      </c>
      <c r="B91">
        <v>13100112</v>
      </c>
      <c r="C91" t="s">
        <v>2351</v>
      </c>
    </row>
    <row r="92" spans="1:3" ht="12.75">
      <c r="A92" t="s">
        <v>2352</v>
      </c>
      <c r="B92">
        <v>13100113</v>
      </c>
      <c r="C92" t="s">
        <v>2353</v>
      </c>
    </row>
    <row r="93" spans="1:3" ht="12.75">
      <c r="A93" t="s">
        <v>2354</v>
      </c>
      <c r="B93">
        <v>13100121</v>
      </c>
      <c r="C93" t="s">
        <v>2355</v>
      </c>
    </row>
    <row r="94" spans="1:3" ht="12.75">
      <c r="A94" t="s">
        <v>2356</v>
      </c>
      <c r="B94">
        <v>13100122</v>
      </c>
      <c r="C94" t="s">
        <v>2357</v>
      </c>
    </row>
    <row r="95" spans="1:3" ht="12.75">
      <c r="A95" t="s">
        <v>2358</v>
      </c>
      <c r="B95">
        <v>13100211</v>
      </c>
      <c r="C95" t="s">
        <v>2359</v>
      </c>
    </row>
    <row r="96" spans="1:3" ht="12.75">
      <c r="A96" t="s">
        <v>2360</v>
      </c>
      <c r="B96">
        <v>13109911</v>
      </c>
      <c r="C96" t="s">
        <v>2361</v>
      </c>
    </row>
    <row r="97" spans="1:3" ht="12.75">
      <c r="A97" t="s">
        <v>2362</v>
      </c>
      <c r="B97">
        <v>13200000</v>
      </c>
      <c r="C97" t="s">
        <v>2363</v>
      </c>
    </row>
    <row r="98" spans="1:3" ht="12.75">
      <c r="A98" t="s">
        <v>2364</v>
      </c>
      <c r="B98">
        <v>13210011</v>
      </c>
      <c r="C98" t="s">
        <v>2365</v>
      </c>
    </row>
    <row r="99" spans="1:3" ht="12.75">
      <c r="A99" t="s">
        <v>2366</v>
      </c>
      <c r="B99">
        <v>13210021</v>
      </c>
      <c r="C99" t="s">
        <v>2367</v>
      </c>
    </row>
    <row r="100" spans="1:3" ht="12.75">
      <c r="A100" t="s">
        <v>2368</v>
      </c>
      <c r="B100">
        <v>13210031</v>
      </c>
      <c r="C100" t="s">
        <v>2369</v>
      </c>
    </row>
    <row r="101" spans="1:3" ht="12.75">
      <c r="A101" t="s">
        <v>2370</v>
      </c>
      <c r="B101">
        <v>13210041</v>
      </c>
      <c r="C101" t="s">
        <v>2371</v>
      </c>
    </row>
    <row r="102" spans="1:3" ht="12.75">
      <c r="A102" t="s">
        <v>2372</v>
      </c>
      <c r="B102">
        <v>13210051</v>
      </c>
      <c r="C102" t="s">
        <v>2373</v>
      </c>
    </row>
    <row r="103" spans="1:3" ht="12.75">
      <c r="A103" t="s">
        <v>2374</v>
      </c>
      <c r="B103">
        <v>13220011</v>
      </c>
      <c r="C103" t="s">
        <v>2375</v>
      </c>
    </row>
    <row r="104" spans="1:3" ht="12.75">
      <c r="A104" t="s">
        <v>2376</v>
      </c>
      <c r="B104">
        <v>13220013</v>
      </c>
      <c r="C104" t="s">
        <v>2377</v>
      </c>
    </row>
    <row r="105" spans="1:3" ht="12.75">
      <c r="A105" t="s">
        <v>2378</v>
      </c>
      <c r="B105">
        <v>13220014</v>
      </c>
      <c r="C105" t="s">
        <v>2379</v>
      </c>
    </row>
    <row r="106" spans="1:3" ht="12.75">
      <c r="A106" t="s">
        <v>2380</v>
      </c>
      <c r="B106">
        <v>13290011</v>
      </c>
      <c r="C106" t="s">
        <v>2381</v>
      </c>
    </row>
    <row r="107" spans="1:3" ht="12.75">
      <c r="A107" t="s">
        <v>2382</v>
      </c>
      <c r="B107">
        <v>13300000</v>
      </c>
      <c r="C107" t="s">
        <v>2383</v>
      </c>
    </row>
    <row r="108" spans="1:3" ht="12.75">
      <c r="A108" t="s">
        <v>2384</v>
      </c>
      <c r="B108">
        <v>13310111</v>
      </c>
      <c r="C108" t="s">
        <v>2385</v>
      </c>
    </row>
    <row r="109" spans="1:3" ht="12.75">
      <c r="A109" t="s">
        <v>2386</v>
      </c>
      <c r="B109">
        <v>13399911</v>
      </c>
      <c r="C109" t="s">
        <v>2387</v>
      </c>
    </row>
    <row r="110" spans="1:3" ht="12.75">
      <c r="A110" t="s">
        <v>2388</v>
      </c>
      <c r="B110">
        <v>13400000</v>
      </c>
      <c r="C110" t="s">
        <v>2389</v>
      </c>
    </row>
    <row r="111" spans="1:3" ht="12.75">
      <c r="A111" t="s">
        <v>2390</v>
      </c>
      <c r="B111">
        <v>13490111</v>
      </c>
      <c r="C111" t="s">
        <v>2391</v>
      </c>
    </row>
    <row r="112" spans="1:3" ht="12.75">
      <c r="A112" t="s">
        <v>2392</v>
      </c>
      <c r="B112">
        <v>13600000</v>
      </c>
      <c r="C112" t="s">
        <v>2393</v>
      </c>
    </row>
    <row r="113" spans="1:3" ht="12.75">
      <c r="A113" t="s">
        <v>2394</v>
      </c>
      <c r="B113">
        <v>13600111</v>
      </c>
      <c r="C113" t="s">
        <v>2395</v>
      </c>
    </row>
    <row r="114" spans="1:3" ht="12.75">
      <c r="A114" t="s">
        <v>2396</v>
      </c>
      <c r="B114">
        <v>13900000</v>
      </c>
      <c r="C114" t="s">
        <v>2397</v>
      </c>
    </row>
    <row r="115" spans="1:3" ht="12.75">
      <c r="A115" t="s">
        <v>2398</v>
      </c>
      <c r="B115">
        <v>13900011</v>
      </c>
      <c r="C115" t="s">
        <v>2399</v>
      </c>
    </row>
    <row r="116" spans="1:3" ht="12.75">
      <c r="A116" t="s">
        <v>2400</v>
      </c>
      <c r="B116">
        <v>14000000</v>
      </c>
      <c r="C116" t="s">
        <v>173</v>
      </c>
    </row>
    <row r="117" spans="1:3" ht="12.75">
      <c r="A117" t="s">
        <v>2401</v>
      </c>
      <c r="B117">
        <v>14000011</v>
      </c>
      <c r="C117" t="s">
        <v>2402</v>
      </c>
    </row>
    <row r="118" spans="1:3" ht="12.75">
      <c r="A118" t="s">
        <v>2403</v>
      </c>
      <c r="B118">
        <v>15000000</v>
      </c>
      <c r="C118" t="s">
        <v>175</v>
      </c>
    </row>
    <row r="119" spans="1:3" ht="12.75">
      <c r="A119" t="s">
        <v>2404</v>
      </c>
      <c r="B119">
        <v>15000011</v>
      </c>
      <c r="C119" t="s">
        <v>2405</v>
      </c>
    </row>
    <row r="120" spans="1:3" ht="12.75">
      <c r="A120" t="s">
        <v>2406</v>
      </c>
      <c r="B120">
        <v>16000000</v>
      </c>
      <c r="C120" t="s">
        <v>177</v>
      </c>
    </row>
    <row r="121" spans="1:3" ht="12.75">
      <c r="A121" t="s">
        <v>2407</v>
      </c>
      <c r="B121">
        <v>16100000</v>
      </c>
      <c r="C121" t="s">
        <v>2408</v>
      </c>
    </row>
    <row r="122" spans="1:3" ht="12.75">
      <c r="A122" t="s">
        <v>2409</v>
      </c>
      <c r="B122">
        <v>16100111</v>
      </c>
      <c r="C122" t="s">
        <v>2410</v>
      </c>
    </row>
    <row r="123" spans="1:3" ht="12.75">
      <c r="A123" t="s">
        <v>2411</v>
      </c>
      <c r="B123">
        <v>16100112</v>
      </c>
      <c r="C123" t="s">
        <v>2412</v>
      </c>
    </row>
    <row r="124" spans="1:3" ht="12.75">
      <c r="A124" t="s">
        <v>2413</v>
      </c>
      <c r="B124">
        <v>16100113</v>
      </c>
      <c r="C124" t="s">
        <v>2414</v>
      </c>
    </row>
    <row r="125" spans="1:3" ht="12.75">
      <c r="A125" t="s">
        <v>2415</v>
      </c>
      <c r="B125">
        <v>16100211</v>
      </c>
      <c r="C125" t="s">
        <v>2416</v>
      </c>
    </row>
    <row r="126" spans="1:3" ht="12.75">
      <c r="A126" t="s">
        <v>2417</v>
      </c>
      <c r="B126">
        <v>16100311</v>
      </c>
      <c r="C126" t="s">
        <v>2418</v>
      </c>
    </row>
    <row r="127" spans="1:3" ht="12.75">
      <c r="A127" t="s">
        <v>2419</v>
      </c>
      <c r="B127">
        <v>16200000</v>
      </c>
      <c r="C127" t="s">
        <v>2420</v>
      </c>
    </row>
    <row r="128" spans="1:3" ht="12.75">
      <c r="A128" t="s">
        <v>2421</v>
      </c>
      <c r="B128">
        <v>16200211</v>
      </c>
      <c r="C128" t="s">
        <v>2422</v>
      </c>
    </row>
    <row r="129" spans="1:3" ht="12.75">
      <c r="A129" t="s">
        <v>2423</v>
      </c>
      <c r="B129">
        <v>16300000</v>
      </c>
      <c r="C129" t="s">
        <v>2424</v>
      </c>
    </row>
    <row r="130" spans="1:3" ht="12.75">
      <c r="A130" t="s">
        <v>2425</v>
      </c>
      <c r="B130">
        <v>16300111</v>
      </c>
      <c r="C130" t="s">
        <v>2426</v>
      </c>
    </row>
    <row r="131" spans="1:3" ht="12.75">
      <c r="A131" t="s">
        <v>2427</v>
      </c>
      <c r="B131">
        <v>16900000</v>
      </c>
      <c r="C131" t="s">
        <v>2428</v>
      </c>
    </row>
    <row r="132" spans="1:3" ht="12.75">
      <c r="A132" t="s">
        <v>2429</v>
      </c>
      <c r="B132">
        <v>16909911</v>
      </c>
      <c r="C132" t="s">
        <v>2430</v>
      </c>
    </row>
    <row r="133" spans="1:3" ht="12.75">
      <c r="A133" t="s">
        <v>2431</v>
      </c>
      <c r="B133">
        <v>16909912</v>
      </c>
      <c r="C133" t="s">
        <v>2432</v>
      </c>
    </row>
    <row r="134" spans="1:3" ht="12.75">
      <c r="A134" t="s">
        <v>2433</v>
      </c>
      <c r="B134">
        <v>16909913</v>
      </c>
      <c r="C134" t="s">
        <v>2434</v>
      </c>
    </row>
    <row r="135" spans="1:3" ht="12.75">
      <c r="A135" t="s">
        <v>2435</v>
      </c>
      <c r="B135">
        <v>17000000</v>
      </c>
      <c r="C135" t="s">
        <v>179</v>
      </c>
    </row>
    <row r="136" spans="1:3" ht="12.75">
      <c r="A136" t="s">
        <v>2436</v>
      </c>
      <c r="B136">
        <v>17100000</v>
      </c>
      <c r="C136" t="s">
        <v>2437</v>
      </c>
    </row>
    <row r="137" spans="1:3" ht="12.75">
      <c r="A137" t="s">
        <v>2438</v>
      </c>
      <c r="B137">
        <v>17180000</v>
      </c>
      <c r="C137" t="s">
        <v>2439</v>
      </c>
    </row>
    <row r="138" spans="1:3" ht="12.75">
      <c r="A138" t="s">
        <v>2440</v>
      </c>
      <c r="B138">
        <v>17180121</v>
      </c>
      <c r="C138" t="s">
        <v>2441</v>
      </c>
    </row>
    <row r="139" spans="1:3" ht="12.75">
      <c r="A139" t="s">
        <v>2442</v>
      </c>
      <c r="B139">
        <v>17180131</v>
      </c>
      <c r="C139" t="s">
        <v>2443</v>
      </c>
    </row>
    <row r="140" spans="1:3" ht="12.75">
      <c r="A140" t="s">
        <v>2444</v>
      </c>
      <c r="B140">
        <v>17180141</v>
      </c>
      <c r="C140" t="s">
        <v>2445</v>
      </c>
    </row>
    <row r="141" spans="1:3" ht="12.75">
      <c r="A141" t="s">
        <v>2446</v>
      </c>
      <c r="B141">
        <v>17180151</v>
      </c>
      <c r="C141" t="s">
        <v>2447</v>
      </c>
    </row>
    <row r="142" spans="1:3" ht="12.75">
      <c r="A142" t="s">
        <v>2448</v>
      </c>
      <c r="B142">
        <v>17180181</v>
      </c>
      <c r="C142" t="s">
        <v>2449</v>
      </c>
    </row>
    <row r="143" spans="1:3" ht="12.75">
      <c r="A143" t="s">
        <v>2450</v>
      </c>
      <c r="B143">
        <v>17180211</v>
      </c>
      <c r="C143" t="s">
        <v>2451</v>
      </c>
    </row>
    <row r="144" spans="1:3" ht="12.75">
      <c r="A144" t="s">
        <v>2452</v>
      </c>
      <c r="B144">
        <v>17180221</v>
      </c>
      <c r="C144" t="s">
        <v>2453</v>
      </c>
    </row>
    <row r="145" spans="1:3" ht="12.75">
      <c r="A145" t="s">
        <v>2454</v>
      </c>
      <c r="B145">
        <v>17180231</v>
      </c>
      <c r="C145" t="s">
        <v>2455</v>
      </c>
    </row>
    <row r="146" spans="1:3" ht="12.75">
      <c r="A146" t="s">
        <v>2456</v>
      </c>
      <c r="B146">
        <v>17180241</v>
      </c>
      <c r="C146" t="s">
        <v>2457</v>
      </c>
    </row>
    <row r="147" spans="1:3" ht="12.75">
      <c r="A147" t="s">
        <v>2458</v>
      </c>
      <c r="B147">
        <v>17180251</v>
      </c>
      <c r="C147" t="s">
        <v>2459</v>
      </c>
    </row>
    <row r="148" spans="1:3" ht="12.75">
      <c r="A148" t="s">
        <v>2460</v>
      </c>
      <c r="B148">
        <v>17180261</v>
      </c>
      <c r="C148" t="s">
        <v>2461</v>
      </c>
    </row>
    <row r="149" spans="1:3" ht="12.75">
      <c r="A149" t="s">
        <v>2462</v>
      </c>
      <c r="B149">
        <v>17180291</v>
      </c>
      <c r="C149" t="s">
        <v>2463</v>
      </c>
    </row>
    <row r="150" spans="1:3" ht="12.75">
      <c r="A150" t="s">
        <v>2464</v>
      </c>
      <c r="B150">
        <v>17180311</v>
      </c>
      <c r="C150" t="s">
        <v>2465</v>
      </c>
    </row>
    <row r="151" spans="1:3" ht="12.75">
      <c r="A151" t="s">
        <v>2466</v>
      </c>
      <c r="B151">
        <v>17180411</v>
      </c>
      <c r="C151" t="s">
        <v>2467</v>
      </c>
    </row>
    <row r="152" spans="1:3" ht="12.75">
      <c r="A152" t="s">
        <v>2468</v>
      </c>
      <c r="B152">
        <v>17180511</v>
      </c>
      <c r="C152" t="s">
        <v>2469</v>
      </c>
    </row>
    <row r="153" spans="1:3" ht="12.75">
      <c r="A153" t="s">
        <v>2470</v>
      </c>
      <c r="B153">
        <v>17180521</v>
      </c>
      <c r="C153" t="s">
        <v>2471</v>
      </c>
    </row>
    <row r="154" spans="1:3" ht="12.75">
      <c r="A154" t="s">
        <v>2472</v>
      </c>
      <c r="B154">
        <v>17180531</v>
      </c>
      <c r="C154" t="s">
        <v>2473</v>
      </c>
    </row>
    <row r="155" spans="1:3" ht="12.75">
      <c r="A155" t="s">
        <v>2474</v>
      </c>
      <c r="B155">
        <v>17180541</v>
      </c>
      <c r="C155" t="s">
        <v>2475</v>
      </c>
    </row>
    <row r="156" spans="1:3" ht="12.75">
      <c r="A156" t="s">
        <v>2476</v>
      </c>
      <c r="B156">
        <v>17180591</v>
      </c>
      <c r="C156" t="s">
        <v>2477</v>
      </c>
    </row>
    <row r="157" spans="1:3" ht="12.75">
      <c r="A157" t="s">
        <v>2478</v>
      </c>
      <c r="B157">
        <v>17180611</v>
      </c>
      <c r="C157" t="s">
        <v>2479</v>
      </c>
    </row>
    <row r="158" spans="1:3" ht="12.75">
      <c r="A158" t="s">
        <v>2480</v>
      </c>
      <c r="B158">
        <v>17180811</v>
      </c>
      <c r="C158" t="s">
        <v>2481</v>
      </c>
    </row>
    <row r="159" spans="1:3" ht="12.75">
      <c r="A159" t="s">
        <v>2482</v>
      </c>
      <c r="B159">
        <v>17181011</v>
      </c>
      <c r="C159" t="s">
        <v>2483</v>
      </c>
    </row>
    <row r="160" spans="1:3" ht="12.75">
      <c r="A160" t="s">
        <v>2484</v>
      </c>
      <c r="B160">
        <v>17181021</v>
      </c>
      <c r="C160" t="s">
        <v>2485</v>
      </c>
    </row>
    <row r="161" spans="1:3" ht="12.75">
      <c r="A161" t="s">
        <v>2486</v>
      </c>
      <c r="B161">
        <v>17181031</v>
      </c>
      <c r="C161" t="s">
        <v>2487</v>
      </c>
    </row>
    <row r="162" spans="1:3" ht="12.75">
      <c r="A162" t="s">
        <v>2488</v>
      </c>
      <c r="B162">
        <v>17181091</v>
      </c>
      <c r="C162" t="s">
        <v>2489</v>
      </c>
    </row>
    <row r="163" spans="1:3" ht="12.75">
      <c r="A163" t="s">
        <v>2490</v>
      </c>
      <c r="B163">
        <v>17189911</v>
      </c>
      <c r="C163" t="s">
        <v>2491</v>
      </c>
    </row>
    <row r="164" spans="1:3" ht="12.75">
      <c r="A164" t="s">
        <v>2492</v>
      </c>
      <c r="B164">
        <v>17200000</v>
      </c>
      <c r="C164" t="s">
        <v>2493</v>
      </c>
    </row>
    <row r="165" spans="1:3" ht="12.75">
      <c r="A165" t="s">
        <v>2494</v>
      </c>
      <c r="B165">
        <v>17280111</v>
      </c>
      <c r="C165" t="s">
        <v>2495</v>
      </c>
    </row>
    <row r="166" spans="1:3" ht="12.75">
      <c r="A166" t="s">
        <v>2496</v>
      </c>
      <c r="B166">
        <v>17280121</v>
      </c>
      <c r="C166" t="s">
        <v>2497</v>
      </c>
    </row>
    <row r="167" spans="1:3" ht="12.75">
      <c r="A167" t="s">
        <v>2498</v>
      </c>
      <c r="B167">
        <v>17280131</v>
      </c>
      <c r="C167" t="s">
        <v>2499</v>
      </c>
    </row>
    <row r="168" spans="1:3" ht="12.75">
      <c r="A168" t="s">
        <v>2500</v>
      </c>
      <c r="B168">
        <v>17280141</v>
      </c>
      <c r="C168" t="s">
        <v>2501</v>
      </c>
    </row>
    <row r="169" spans="1:3" ht="12.75">
      <c r="A169" t="s">
        <v>2502</v>
      </c>
      <c r="B169">
        <v>17280151</v>
      </c>
      <c r="C169" t="s">
        <v>2503</v>
      </c>
    </row>
    <row r="170" spans="1:3" ht="12.75">
      <c r="A170" t="s">
        <v>2504</v>
      </c>
      <c r="B170">
        <v>17280191</v>
      </c>
      <c r="C170" t="s">
        <v>2505</v>
      </c>
    </row>
    <row r="171" spans="1:3" ht="12.75">
      <c r="A171" t="s">
        <v>2506</v>
      </c>
      <c r="B171">
        <v>17280311</v>
      </c>
      <c r="C171" t="s">
        <v>2507</v>
      </c>
    </row>
    <row r="172" spans="1:3" ht="12.75">
      <c r="A172" t="s">
        <v>2508</v>
      </c>
      <c r="B172">
        <v>17280711</v>
      </c>
      <c r="C172" t="s">
        <v>2509</v>
      </c>
    </row>
    <row r="173" spans="1:3" ht="12.75">
      <c r="A173" t="s">
        <v>2510</v>
      </c>
      <c r="B173">
        <v>17281011</v>
      </c>
      <c r="C173" t="s">
        <v>2511</v>
      </c>
    </row>
    <row r="174" spans="1:3" ht="12.75">
      <c r="A174" t="s">
        <v>2512</v>
      </c>
      <c r="B174">
        <v>17281021</v>
      </c>
      <c r="C174" t="s">
        <v>2513</v>
      </c>
    </row>
    <row r="175" spans="1:3" ht="12.75">
      <c r="A175" t="s">
        <v>2514</v>
      </c>
      <c r="B175">
        <v>17281091</v>
      </c>
      <c r="C175" t="s">
        <v>2515</v>
      </c>
    </row>
    <row r="176" spans="1:3" ht="12.75">
      <c r="A176" t="s">
        <v>2516</v>
      </c>
      <c r="B176">
        <v>17289911</v>
      </c>
      <c r="C176" t="s">
        <v>2505</v>
      </c>
    </row>
    <row r="177" spans="1:3" ht="12.75">
      <c r="A177" t="s">
        <v>2517</v>
      </c>
      <c r="B177">
        <v>17300000</v>
      </c>
      <c r="C177" t="s">
        <v>2518</v>
      </c>
    </row>
    <row r="178" spans="1:3" ht="12.75">
      <c r="A178" t="s">
        <v>2519</v>
      </c>
      <c r="B178">
        <v>17380111</v>
      </c>
      <c r="C178" t="s">
        <v>2520</v>
      </c>
    </row>
    <row r="179" spans="1:3" ht="12.75">
      <c r="A179" t="s">
        <v>2521</v>
      </c>
      <c r="B179">
        <v>17380211</v>
      </c>
      <c r="C179" t="s">
        <v>2522</v>
      </c>
    </row>
    <row r="180" spans="1:3" ht="12.75">
      <c r="A180" t="s">
        <v>2523</v>
      </c>
      <c r="B180">
        <v>17381011</v>
      </c>
      <c r="C180" t="s">
        <v>2524</v>
      </c>
    </row>
    <row r="181" spans="1:3" ht="12.75">
      <c r="A181" t="s">
        <v>2525</v>
      </c>
      <c r="B181">
        <v>17381021</v>
      </c>
      <c r="C181" t="s">
        <v>2526</v>
      </c>
    </row>
    <row r="182" spans="1:3" ht="12.75">
      <c r="A182" t="s">
        <v>2527</v>
      </c>
      <c r="B182">
        <v>17381091</v>
      </c>
      <c r="C182" t="s">
        <v>2528</v>
      </c>
    </row>
    <row r="183" spans="1:3" ht="12.75">
      <c r="A183" t="s">
        <v>2529</v>
      </c>
      <c r="B183">
        <v>17389911</v>
      </c>
      <c r="C183" t="s">
        <v>2530</v>
      </c>
    </row>
    <row r="184" spans="1:3" ht="12.75">
      <c r="A184" t="s">
        <v>2531</v>
      </c>
      <c r="B184">
        <v>17400000</v>
      </c>
      <c r="C184" t="s">
        <v>2532</v>
      </c>
    </row>
    <row r="185" spans="1:3" ht="12.75">
      <c r="A185" t="s">
        <v>2533</v>
      </c>
      <c r="B185">
        <v>17400011</v>
      </c>
      <c r="C185" t="s">
        <v>2534</v>
      </c>
    </row>
    <row r="186" spans="1:3" ht="12.75">
      <c r="A186" t="s">
        <v>2535</v>
      </c>
      <c r="B186">
        <v>17481011</v>
      </c>
      <c r="C186" t="s">
        <v>2536</v>
      </c>
    </row>
    <row r="187" spans="1:3" ht="12.75">
      <c r="A187" t="s">
        <v>2537</v>
      </c>
      <c r="B187">
        <v>17500000</v>
      </c>
      <c r="C187" t="s">
        <v>2538</v>
      </c>
    </row>
    <row r="188" spans="1:3" ht="12.75">
      <c r="A188" t="s">
        <v>2539</v>
      </c>
      <c r="B188">
        <v>17580111</v>
      </c>
      <c r="C188" t="s">
        <v>2540</v>
      </c>
    </row>
    <row r="189" spans="1:3" ht="12.75">
      <c r="A189" t="s">
        <v>2541</v>
      </c>
      <c r="B189">
        <v>17580121</v>
      </c>
      <c r="C189" t="s">
        <v>2542</v>
      </c>
    </row>
    <row r="190" spans="1:3" ht="12.75">
      <c r="A190" t="s">
        <v>2543</v>
      </c>
      <c r="B190">
        <v>17589911</v>
      </c>
      <c r="C190" t="s">
        <v>2544</v>
      </c>
    </row>
    <row r="191" spans="1:3" ht="12.75">
      <c r="A191" t="s">
        <v>2545</v>
      </c>
      <c r="B191">
        <v>17600000</v>
      </c>
      <c r="C191" t="s">
        <v>2546</v>
      </c>
    </row>
    <row r="192" spans="1:3" ht="12.75">
      <c r="A192" t="s">
        <v>2547</v>
      </c>
      <c r="B192">
        <v>17700000</v>
      </c>
      <c r="C192" t="s">
        <v>2548</v>
      </c>
    </row>
    <row r="193" spans="1:3" ht="12.75">
      <c r="A193" t="s">
        <v>2549</v>
      </c>
      <c r="B193">
        <v>17700011</v>
      </c>
      <c r="C193" t="s">
        <v>2550</v>
      </c>
    </row>
    <row r="194" spans="1:3" ht="12.75">
      <c r="A194" t="s">
        <v>2551</v>
      </c>
      <c r="B194">
        <v>19000000</v>
      </c>
      <c r="C194" t="s">
        <v>44</v>
      </c>
    </row>
    <row r="195" spans="1:3" ht="12.75">
      <c r="A195" t="s">
        <v>2552</v>
      </c>
      <c r="B195">
        <v>19100000</v>
      </c>
      <c r="C195" t="s">
        <v>2553</v>
      </c>
    </row>
    <row r="196" spans="1:3" ht="12.75">
      <c r="A196" t="s">
        <v>2554</v>
      </c>
      <c r="B196">
        <v>19100111</v>
      </c>
      <c r="C196" t="s">
        <v>2555</v>
      </c>
    </row>
    <row r="197" spans="1:3" ht="12.75">
      <c r="A197" t="s">
        <v>2556</v>
      </c>
      <c r="B197">
        <v>19100112</v>
      </c>
      <c r="C197" t="s">
        <v>2557</v>
      </c>
    </row>
    <row r="198" spans="1:3" ht="12.75">
      <c r="A198" t="s">
        <v>2558</v>
      </c>
      <c r="B198">
        <v>19100113</v>
      </c>
      <c r="C198" t="s">
        <v>2559</v>
      </c>
    </row>
    <row r="199" spans="1:3" ht="12.75">
      <c r="A199" t="s">
        <v>2560</v>
      </c>
      <c r="B199">
        <v>19100114</v>
      </c>
      <c r="C199" t="s">
        <v>2561</v>
      </c>
    </row>
    <row r="200" spans="1:3" ht="12.75">
      <c r="A200" t="s">
        <v>2562</v>
      </c>
      <c r="B200">
        <v>19100611</v>
      </c>
      <c r="C200" t="s">
        <v>2563</v>
      </c>
    </row>
    <row r="201" spans="1:3" ht="12.75">
      <c r="A201" t="s">
        <v>2564</v>
      </c>
      <c r="B201">
        <v>19100911</v>
      </c>
      <c r="C201" t="s">
        <v>2565</v>
      </c>
    </row>
    <row r="202" spans="1:3" ht="12.75">
      <c r="A202" t="s">
        <v>2566</v>
      </c>
      <c r="B202">
        <v>19200000</v>
      </c>
      <c r="C202" t="s">
        <v>2567</v>
      </c>
    </row>
    <row r="203" spans="1:3" ht="12.75">
      <c r="A203" t="s">
        <v>2568</v>
      </c>
      <c r="B203">
        <v>19210111</v>
      </c>
      <c r="C203" t="s">
        <v>2569</v>
      </c>
    </row>
    <row r="204" spans="1:3" ht="12.75">
      <c r="A204" t="s">
        <v>2570</v>
      </c>
      <c r="B204">
        <v>19219911</v>
      </c>
      <c r="C204" t="s">
        <v>2571</v>
      </c>
    </row>
    <row r="205" spans="1:3" ht="12.75">
      <c r="A205" t="s">
        <v>2572</v>
      </c>
      <c r="B205">
        <v>19220111</v>
      </c>
      <c r="C205" t="s">
        <v>2573</v>
      </c>
    </row>
    <row r="206" spans="1:3" ht="12.75">
      <c r="A206" t="s">
        <v>2574</v>
      </c>
      <c r="B206">
        <v>19220121</v>
      </c>
      <c r="C206" t="s">
        <v>2575</v>
      </c>
    </row>
    <row r="207" spans="1:3" ht="12.75">
      <c r="A207" t="s">
        <v>2576</v>
      </c>
      <c r="B207">
        <v>19220611</v>
      </c>
      <c r="C207" t="s">
        <v>2577</v>
      </c>
    </row>
    <row r="208" spans="1:3" ht="12.75">
      <c r="A208" t="s">
        <v>2578</v>
      </c>
      <c r="B208">
        <v>19229911</v>
      </c>
      <c r="C208" t="s">
        <v>2579</v>
      </c>
    </row>
    <row r="209" spans="1:3" ht="12.75">
      <c r="A209" t="s">
        <v>2580</v>
      </c>
      <c r="B209">
        <v>19229912</v>
      </c>
      <c r="C209" t="s">
        <v>2581</v>
      </c>
    </row>
    <row r="210" spans="1:3" ht="12.75">
      <c r="A210" t="s">
        <v>2582</v>
      </c>
      <c r="B210">
        <v>19239911</v>
      </c>
      <c r="C210" t="s">
        <v>2583</v>
      </c>
    </row>
    <row r="211" spans="1:3" ht="12.75">
      <c r="A211" t="s">
        <v>2584</v>
      </c>
      <c r="B211">
        <v>19239913</v>
      </c>
      <c r="C211" t="s">
        <v>2585</v>
      </c>
    </row>
    <row r="212" spans="1:3" ht="12.75">
      <c r="A212" t="s">
        <v>2586</v>
      </c>
      <c r="B212">
        <v>19300000</v>
      </c>
      <c r="C212" t="s">
        <v>2587</v>
      </c>
    </row>
    <row r="213" spans="1:3" ht="12.75">
      <c r="A213" t="s">
        <v>2588</v>
      </c>
      <c r="B213">
        <v>19300111</v>
      </c>
      <c r="C213" t="s">
        <v>2589</v>
      </c>
    </row>
    <row r="214" spans="1:3" ht="12.75">
      <c r="A214" t="s">
        <v>2590</v>
      </c>
      <c r="B214">
        <v>19300211</v>
      </c>
      <c r="C214" t="s">
        <v>2591</v>
      </c>
    </row>
    <row r="215" spans="1:3" ht="12.75">
      <c r="A215" t="s">
        <v>2592</v>
      </c>
      <c r="B215">
        <v>19900000</v>
      </c>
      <c r="C215" t="s">
        <v>2593</v>
      </c>
    </row>
    <row r="216" spans="1:3" ht="12.75">
      <c r="A216" t="s">
        <v>2594</v>
      </c>
      <c r="B216">
        <v>19900111</v>
      </c>
      <c r="C216" t="s">
        <v>2595</v>
      </c>
    </row>
    <row r="217" spans="1:3" ht="12.75">
      <c r="A217" t="s">
        <v>2596</v>
      </c>
      <c r="B217">
        <v>19900311</v>
      </c>
      <c r="C217" t="s">
        <v>2597</v>
      </c>
    </row>
    <row r="218" spans="1:3" ht="12.75">
      <c r="A218" t="s">
        <v>2598</v>
      </c>
      <c r="B218">
        <v>19900312</v>
      </c>
      <c r="C218" t="s">
        <v>2599</v>
      </c>
    </row>
    <row r="219" spans="1:3" ht="12.75">
      <c r="A219" t="s">
        <v>2600</v>
      </c>
      <c r="B219">
        <v>19901211</v>
      </c>
      <c r="C219" t="s">
        <v>2601</v>
      </c>
    </row>
    <row r="220" spans="1:3" ht="12.75">
      <c r="A220" t="s">
        <v>2602</v>
      </c>
      <c r="B220">
        <v>19901221</v>
      </c>
      <c r="C220" t="s">
        <v>2603</v>
      </c>
    </row>
    <row r="221" spans="1:3" ht="12.75">
      <c r="A221" t="s">
        <v>2604</v>
      </c>
      <c r="B221">
        <v>19909911</v>
      </c>
      <c r="C221" t="s">
        <v>2605</v>
      </c>
    </row>
    <row r="222" spans="1:3" ht="12.75">
      <c r="A222" t="s">
        <v>2606</v>
      </c>
      <c r="B222">
        <v>19909912</v>
      </c>
      <c r="C222" t="s">
        <v>2607</v>
      </c>
    </row>
    <row r="223" spans="1:3" ht="12.75">
      <c r="A223" t="s">
        <v>2608</v>
      </c>
      <c r="B223">
        <v>19909913</v>
      </c>
      <c r="C223" t="s">
        <v>2609</v>
      </c>
    </row>
    <row r="224" spans="1:3" ht="12.75">
      <c r="A224" t="s">
        <v>2610</v>
      </c>
      <c r="B224">
        <v>19909914</v>
      </c>
      <c r="C224" t="s">
        <v>2611</v>
      </c>
    </row>
    <row r="225" spans="1:3" ht="12.75">
      <c r="A225" t="s">
        <v>2612</v>
      </c>
      <c r="B225">
        <v>19909921</v>
      </c>
      <c r="C225" t="s">
        <v>2613</v>
      </c>
    </row>
    <row r="226" spans="1:3" ht="12.75">
      <c r="A226" t="s">
        <v>2614</v>
      </c>
      <c r="B226">
        <v>19909922</v>
      </c>
      <c r="C226" t="s">
        <v>2615</v>
      </c>
    </row>
    <row r="227" spans="1:3" ht="12.75">
      <c r="A227" t="s">
        <v>2616</v>
      </c>
      <c r="B227">
        <v>20000000</v>
      </c>
      <c r="C227" t="s">
        <v>287</v>
      </c>
    </row>
    <row r="228" spans="1:3" ht="12.75">
      <c r="A228" t="s">
        <v>2617</v>
      </c>
      <c r="B228">
        <v>21000000</v>
      </c>
      <c r="C228" t="s">
        <v>2618</v>
      </c>
    </row>
    <row r="229" spans="1:3" ht="12.75">
      <c r="A229" t="s">
        <v>2619</v>
      </c>
      <c r="B229">
        <v>21100000</v>
      </c>
      <c r="C229" t="s">
        <v>2620</v>
      </c>
    </row>
    <row r="230" spans="1:3" ht="12.75">
      <c r="A230" t="s">
        <v>2621</v>
      </c>
      <c r="B230">
        <v>21180151</v>
      </c>
      <c r="C230" t="s">
        <v>2622</v>
      </c>
    </row>
    <row r="231" spans="1:3" ht="12.75">
      <c r="A231" t="s">
        <v>2623</v>
      </c>
      <c r="B231">
        <v>21190011</v>
      </c>
      <c r="C231" t="s">
        <v>2624</v>
      </c>
    </row>
    <row r="232" spans="1:3" ht="12.75">
      <c r="A232" t="s">
        <v>2625</v>
      </c>
      <c r="B232">
        <v>22000000</v>
      </c>
      <c r="C232" t="s">
        <v>2626</v>
      </c>
    </row>
    <row r="233" spans="1:3" ht="12.75">
      <c r="A233" t="s">
        <v>2627</v>
      </c>
      <c r="B233">
        <v>22100000</v>
      </c>
      <c r="C233" t="s">
        <v>2628</v>
      </c>
    </row>
    <row r="234" spans="1:3" ht="12.75">
      <c r="A234" t="s">
        <v>2629</v>
      </c>
      <c r="B234">
        <v>22130011</v>
      </c>
      <c r="C234" t="s">
        <v>2630</v>
      </c>
    </row>
    <row r="235" spans="1:3" ht="12.75">
      <c r="A235" t="s">
        <v>2631</v>
      </c>
      <c r="B235">
        <v>22180111</v>
      </c>
      <c r="C235" t="s">
        <v>2632</v>
      </c>
    </row>
    <row r="236" spans="1:3" ht="12.75">
      <c r="A236" t="s">
        <v>2633</v>
      </c>
      <c r="B236">
        <v>22200000</v>
      </c>
      <c r="C236" t="s">
        <v>2634</v>
      </c>
    </row>
    <row r="237" spans="1:3" ht="12.75">
      <c r="A237" t="s">
        <v>2635</v>
      </c>
      <c r="B237">
        <v>22200011</v>
      </c>
      <c r="C237" t="s">
        <v>2636</v>
      </c>
    </row>
    <row r="238" spans="1:3" ht="12.75">
      <c r="A238" t="s">
        <v>2637</v>
      </c>
      <c r="B238">
        <v>24000000</v>
      </c>
      <c r="C238" t="s">
        <v>2638</v>
      </c>
    </row>
    <row r="239" spans="1:3" ht="12.75">
      <c r="A239" t="s">
        <v>2639</v>
      </c>
      <c r="B239">
        <v>24100000</v>
      </c>
      <c r="C239" t="s">
        <v>2437</v>
      </c>
    </row>
    <row r="240" spans="1:3" ht="12.75">
      <c r="A240" t="s">
        <v>2640</v>
      </c>
      <c r="B240">
        <v>24180111</v>
      </c>
      <c r="C240" t="s">
        <v>2641</v>
      </c>
    </row>
    <row r="241" spans="1:3" ht="12.75">
      <c r="A241" t="s">
        <v>2642</v>
      </c>
      <c r="B241">
        <v>24180311</v>
      </c>
      <c r="C241" t="s">
        <v>2520</v>
      </c>
    </row>
    <row r="242" spans="1:3" ht="12.75">
      <c r="A242" t="s">
        <v>2643</v>
      </c>
      <c r="B242">
        <v>24180511</v>
      </c>
      <c r="C242" t="s">
        <v>2644</v>
      </c>
    </row>
    <row r="243" spans="1:3" ht="12.75">
      <c r="A243" t="s">
        <v>2645</v>
      </c>
      <c r="B243">
        <v>24180811</v>
      </c>
      <c r="C243" t="s">
        <v>2481</v>
      </c>
    </row>
    <row r="244" spans="1:3" ht="12.75">
      <c r="A244" t="s">
        <v>2646</v>
      </c>
      <c r="B244">
        <v>24181011</v>
      </c>
      <c r="C244" t="s">
        <v>2647</v>
      </c>
    </row>
    <row r="245" spans="1:3" ht="12.75">
      <c r="A245" t="s">
        <v>2648</v>
      </c>
      <c r="B245">
        <v>24181021</v>
      </c>
      <c r="C245" t="s">
        <v>2649</v>
      </c>
    </row>
    <row r="246" spans="1:3" ht="12.75">
      <c r="A246" t="s">
        <v>2650</v>
      </c>
      <c r="B246">
        <v>24181051</v>
      </c>
      <c r="C246" t="s">
        <v>2651</v>
      </c>
    </row>
    <row r="247" spans="1:3" ht="12.75">
      <c r="A247" t="s">
        <v>2652</v>
      </c>
      <c r="B247">
        <v>24181071</v>
      </c>
      <c r="C247" t="s">
        <v>2653</v>
      </c>
    </row>
    <row r="248" spans="1:3" ht="12.75">
      <c r="A248" t="s">
        <v>2654</v>
      </c>
      <c r="B248">
        <v>24181091</v>
      </c>
      <c r="C248" t="s">
        <v>2489</v>
      </c>
    </row>
    <row r="249" spans="1:3" ht="12.75">
      <c r="A249" t="s">
        <v>2655</v>
      </c>
      <c r="B249">
        <v>24189911</v>
      </c>
      <c r="C249" t="s">
        <v>2491</v>
      </c>
    </row>
    <row r="250" spans="1:3" ht="12.75">
      <c r="A250" t="s">
        <v>2656</v>
      </c>
      <c r="B250">
        <v>24200000</v>
      </c>
      <c r="C250" t="s">
        <v>2493</v>
      </c>
    </row>
    <row r="251" spans="1:3" ht="12.75">
      <c r="A251" t="s">
        <v>2657</v>
      </c>
      <c r="B251">
        <v>24280311</v>
      </c>
      <c r="C251" t="s">
        <v>2520</v>
      </c>
    </row>
    <row r="252" spans="1:3" ht="12.75">
      <c r="A252" t="s">
        <v>2658</v>
      </c>
      <c r="B252">
        <v>24280511</v>
      </c>
      <c r="C252" t="s">
        <v>2644</v>
      </c>
    </row>
    <row r="253" spans="1:3" ht="12.75">
      <c r="A253" t="s">
        <v>2659</v>
      </c>
      <c r="B253">
        <v>24281011</v>
      </c>
      <c r="C253" t="s">
        <v>2660</v>
      </c>
    </row>
    <row r="254" spans="1:3" ht="12.75">
      <c r="A254" t="s">
        <v>2661</v>
      </c>
      <c r="B254">
        <v>24281021</v>
      </c>
      <c r="C254" t="s">
        <v>2662</v>
      </c>
    </row>
    <row r="255" spans="1:3" ht="12.75">
      <c r="A255" t="s">
        <v>2663</v>
      </c>
      <c r="B255">
        <v>24281051</v>
      </c>
      <c r="C255" t="s">
        <v>2664</v>
      </c>
    </row>
    <row r="256" spans="1:3" ht="12.75">
      <c r="A256" t="s">
        <v>2665</v>
      </c>
      <c r="B256">
        <v>24281071</v>
      </c>
      <c r="C256" t="s">
        <v>2666</v>
      </c>
    </row>
    <row r="257" spans="1:3" ht="12.75">
      <c r="A257" t="s">
        <v>2667</v>
      </c>
      <c r="B257">
        <v>24281091</v>
      </c>
      <c r="C257" t="s">
        <v>2515</v>
      </c>
    </row>
    <row r="258" spans="1:3" ht="12.75">
      <c r="A258" t="s">
        <v>2668</v>
      </c>
      <c r="B258">
        <v>24289911</v>
      </c>
      <c r="C258" t="s">
        <v>2505</v>
      </c>
    </row>
    <row r="259" spans="1:3" ht="12.75">
      <c r="A259" t="s">
        <v>2669</v>
      </c>
      <c r="B259">
        <v>24300000</v>
      </c>
      <c r="C259" t="s">
        <v>2518</v>
      </c>
    </row>
    <row r="260" spans="1:3" ht="12.75">
      <c r="A260" t="s">
        <v>2670</v>
      </c>
      <c r="B260">
        <v>24380111</v>
      </c>
      <c r="C260" t="s">
        <v>2522</v>
      </c>
    </row>
    <row r="261" spans="1:3" ht="12.75">
      <c r="A261" t="s">
        <v>2671</v>
      </c>
      <c r="B261">
        <v>24381021</v>
      </c>
      <c r="C261" t="s">
        <v>2672</v>
      </c>
    </row>
    <row r="262" spans="1:3" ht="12.75">
      <c r="A262" t="s">
        <v>2673</v>
      </c>
      <c r="B262">
        <v>24400000</v>
      </c>
      <c r="C262" t="s">
        <v>2532</v>
      </c>
    </row>
    <row r="263" spans="1:3" ht="12.75">
      <c r="A263" t="s">
        <v>2674</v>
      </c>
      <c r="B263">
        <v>24400011</v>
      </c>
      <c r="C263" t="s">
        <v>2534</v>
      </c>
    </row>
    <row r="264" spans="1:3" ht="12.75">
      <c r="A264" t="s">
        <v>2675</v>
      </c>
      <c r="B264">
        <v>29000000</v>
      </c>
      <c r="C264" t="s">
        <v>2676</v>
      </c>
    </row>
    <row r="265" spans="1:3" ht="12.75">
      <c r="A265" t="s">
        <v>2677</v>
      </c>
      <c r="B265">
        <v>29900000</v>
      </c>
      <c r="C265" t="s">
        <v>2678</v>
      </c>
    </row>
    <row r="266" spans="1:3" ht="12.75">
      <c r="A266" t="s">
        <v>2679</v>
      </c>
      <c r="B266">
        <v>29900011</v>
      </c>
      <c r="C266" t="s">
        <v>2680</v>
      </c>
    </row>
    <row r="267" spans="1:3" ht="12.75">
      <c r="A267" t="s">
        <v>2681</v>
      </c>
      <c r="B267">
        <v>70000000</v>
      </c>
      <c r="C267" t="s">
        <v>124</v>
      </c>
    </row>
    <row r="268" spans="1:3" ht="12.75">
      <c r="A268" t="s">
        <v>2682</v>
      </c>
      <c r="B268">
        <v>71000000</v>
      </c>
      <c r="C268" t="s">
        <v>2182</v>
      </c>
    </row>
    <row r="269" spans="1:3" ht="12.75">
      <c r="A269" t="s">
        <v>2683</v>
      </c>
      <c r="B269">
        <v>71200000</v>
      </c>
      <c r="C269" t="s">
        <v>2238</v>
      </c>
    </row>
    <row r="270" spans="1:3" ht="12.75">
      <c r="A270" t="s">
        <v>2684</v>
      </c>
      <c r="B270">
        <v>71210514</v>
      </c>
      <c r="C270" t="s">
        <v>2685</v>
      </c>
    </row>
    <row r="271" spans="1:3" ht="12.75">
      <c r="A271" t="s">
        <v>2686</v>
      </c>
      <c r="B271">
        <v>71220111</v>
      </c>
      <c r="C271" t="s">
        <v>2256</v>
      </c>
    </row>
    <row r="272" spans="1:3" ht="12.75">
      <c r="A272" t="s">
        <v>2687</v>
      </c>
      <c r="B272">
        <v>72000000</v>
      </c>
      <c r="C272" t="s">
        <v>2286</v>
      </c>
    </row>
    <row r="273" spans="1:3" ht="12.75">
      <c r="A273" t="s">
        <v>2688</v>
      </c>
      <c r="B273">
        <v>72100000</v>
      </c>
      <c r="C273" t="s">
        <v>2288</v>
      </c>
    </row>
    <row r="274" spans="1:3" ht="12.75">
      <c r="A274" t="s">
        <v>2689</v>
      </c>
      <c r="B274">
        <v>72100411</v>
      </c>
      <c r="C274" t="s">
        <v>2290</v>
      </c>
    </row>
    <row r="275" spans="1:3" ht="12.75">
      <c r="A275" t="s">
        <v>2690</v>
      </c>
      <c r="B275">
        <v>72100412</v>
      </c>
      <c r="C275" t="s">
        <v>2292</v>
      </c>
    </row>
    <row r="276" spans="1:3" ht="12.75">
      <c r="A276" t="s">
        <v>2691</v>
      </c>
      <c r="B276">
        <v>72100413</v>
      </c>
      <c r="C276" t="s">
        <v>2294</v>
      </c>
    </row>
    <row r="277" spans="1:3" ht="12.75">
      <c r="A277" t="s">
        <v>2692</v>
      </c>
      <c r="B277">
        <v>72100414</v>
      </c>
      <c r="C277" t="s">
        <v>2296</v>
      </c>
    </row>
    <row r="278" spans="1:3" ht="12.75">
      <c r="A278" t="s">
        <v>2693</v>
      </c>
      <c r="B278">
        <v>72100421</v>
      </c>
      <c r="C278" t="s">
        <v>2298</v>
      </c>
    </row>
    <row r="279" spans="1:3" ht="12.75">
      <c r="A279" t="s">
        <v>2694</v>
      </c>
      <c r="B279">
        <v>72100422</v>
      </c>
      <c r="C279" t="s">
        <v>2300</v>
      </c>
    </row>
    <row r="280" spans="1:3" ht="12.75">
      <c r="A280" t="s">
        <v>2695</v>
      </c>
      <c r="B280">
        <v>72100423</v>
      </c>
      <c r="C280" t="s">
        <v>2302</v>
      </c>
    </row>
    <row r="281" spans="1:3" ht="12.75">
      <c r="A281" t="s">
        <v>2696</v>
      </c>
      <c r="B281">
        <v>72100441</v>
      </c>
      <c r="C281" t="s">
        <v>2308</v>
      </c>
    </row>
    <row r="282" spans="1:3" ht="12.75">
      <c r="A282" t="s">
        <v>2697</v>
      </c>
      <c r="B282">
        <v>72100451</v>
      </c>
      <c r="C282" t="s">
        <v>2698</v>
      </c>
    </row>
    <row r="283" spans="1:3" ht="12.75">
      <c r="A283" t="s">
        <v>2699</v>
      </c>
      <c r="B283">
        <v>72100452</v>
      </c>
      <c r="C283" t="s">
        <v>2700</v>
      </c>
    </row>
    <row r="284" spans="1:3" ht="12.75">
      <c r="A284" t="s">
        <v>2701</v>
      </c>
      <c r="B284">
        <v>72109911</v>
      </c>
      <c r="C284" t="s">
        <v>2320</v>
      </c>
    </row>
    <row r="285" spans="1:3" ht="12.75">
      <c r="A285" t="s">
        <v>2702</v>
      </c>
      <c r="B285">
        <v>72109912</v>
      </c>
      <c r="C285" t="s">
        <v>2322</v>
      </c>
    </row>
    <row r="286" spans="1:3" ht="12.75">
      <c r="A286" t="s">
        <v>2703</v>
      </c>
      <c r="B286">
        <v>72180111</v>
      </c>
      <c r="C286" t="s">
        <v>2328</v>
      </c>
    </row>
    <row r="287" spans="1:3" ht="12.75">
      <c r="A287" t="s">
        <v>2704</v>
      </c>
      <c r="B287">
        <v>77000000</v>
      </c>
      <c r="C287" t="s">
        <v>179</v>
      </c>
    </row>
    <row r="288" spans="1:3" ht="12.75">
      <c r="A288" t="s">
        <v>2705</v>
      </c>
      <c r="B288">
        <v>77100000</v>
      </c>
      <c r="C288" t="s">
        <v>2437</v>
      </c>
    </row>
    <row r="289" spans="1:3" ht="12.75">
      <c r="A289" t="s">
        <v>2706</v>
      </c>
      <c r="B289">
        <v>77180121</v>
      </c>
      <c r="C289" t="s">
        <v>2441</v>
      </c>
    </row>
    <row r="290" spans="1:3" ht="12.75">
      <c r="A290" t="s">
        <v>2707</v>
      </c>
      <c r="B290">
        <v>77180131</v>
      </c>
      <c r="C290" t="s">
        <v>2443</v>
      </c>
    </row>
    <row r="291" spans="1:3" ht="12.75">
      <c r="A291" t="s">
        <v>2708</v>
      </c>
      <c r="B291">
        <v>77180141</v>
      </c>
      <c r="C291" t="s">
        <v>2445</v>
      </c>
    </row>
    <row r="292" spans="1:3" ht="12.75">
      <c r="A292" t="s">
        <v>2709</v>
      </c>
      <c r="B292">
        <v>77180151</v>
      </c>
      <c r="C292" t="s">
        <v>2447</v>
      </c>
    </row>
    <row r="293" spans="1:3" ht="12.75">
      <c r="A293" t="s">
        <v>2710</v>
      </c>
      <c r="B293">
        <v>77200000</v>
      </c>
      <c r="C293" t="s">
        <v>2493</v>
      </c>
    </row>
    <row r="294" spans="1:3" ht="12.75">
      <c r="A294" t="s">
        <v>2711</v>
      </c>
      <c r="B294">
        <v>77280711</v>
      </c>
      <c r="C294" t="s">
        <v>2509</v>
      </c>
    </row>
    <row r="295" spans="1:3" ht="12.75">
      <c r="A295" t="s">
        <v>2712</v>
      </c>
      <c r="B295">
        <v>77300000</v>
      </c>
      <c r="C295" t="s">
        <v>2518</v>
      </c>
    </row>
    <row r="296" spans="1:3" ht="12.75">
      <c r="A296" t="s">
        <v>2713</v>
      </c>
      <c r="B296">
        <v>77380211</v>
      </c>
      <c r="C296" t="s">
        <v>2522</v>
      </c>
    </row>
    <row r="297" spans="1:3" ht="12.75">
      <c r="A297" t="s">
        <v>2714</v>
      </c>
      <c r="B297">
        <v>79000000</v>
      </c>
      <c r="C297" t="s">
        <v>44</v>
      </c>
    </row>
    <row r="298" spans="1:3" ht="12.75">
      <c r="A298" t="s">
        <v>2715</v>
      </c>
      <c r="B298">
        <v>79100000</v>
      </c>
      <c r="C298" t="s">
        <v>2553</v>
      </c>
    </row>
    <row r="299" spans="1:3" ht="12.75">
      <c r="A299" t="s">
        <v>2716</v>
      </c>
      <c r="B299">
        <v>79100111</v>
      </c>
      <c r="C299" t="s">
        <v>2555</v>
      </c>
    </row>
    <row r="300" spans="1:3" ht="12.75">
      <c r="A300" t="s">
        <v>2717</v>
      </c>
      <c r="B300">
        <v>79100112</v>
      </c>
      <c r="C300" t="s">
        <v>2557</v>
      </c>
    </row>
    <row r="301" spans="1:3" ht="12.75">
      <c r="A301" t="s">
        <v>2718</v>
      </c>
      <c r="B301">
        <v>79100911</v>
      </c>
      <c r="C301" t="s">
        <v>2565</v>
      </c>
    </row>
    <row r="302" spans="1:3" ht="12.75">
      <c r="A302" t="s">
        <v>2719</v>
      </c>
      <c r="B302">
        <v>79200000</v>
      </c>
      <c r="C302" t="s">
        <v>2567</v>
      </c>
    </row>
    <row r="303" spans="1:3" ht="12.75">
      <c r="A303" t="s">
        <v>2720</v>
      </c>
      <c r="B303">
        <v>79219911</v>
      </c>
      <c r="C303" t="s">
        <v>2571</v>
      </c>
    </row>
    <row r="304" spans="1:3" ht="12.75">
      <c r="A304" t="s">
        <v>2721</v>
      </c>
      <c r="B304">
        <v>79229911</v>
      </c>
      <c r="C304" t="s">
        <v>2579</v>
      </c>
    </row>
    <row r="305" spans="1:3" ht="12.75">
      <c r="A305" t="s">
        <v>2722</v>
      </c>
      <c r="B305">
        <v>79900000</v>
      </c>
      <c r="C305" t="s">
        <v>2593</v>
      </c>
    </row>
    <row r="306" spans="1:3" ht="12.75">
      <c r="A306" t="s">
        <v>2723</v>
      </c>
      <c r="B306">
        <v>79900111</v>
      </c>
      <c r="C306" t="s">
        <v>2595</v>
      </c>
    </row>
    <row r="307" spans="1:3" ht="12.75">
      <c r="A307" t="s">
        <v>2724</v>
      </c>
      <c r="B307">
        <v>79900311</v>
      </c>
      <c r="C307" t="s">
        <v>2597</v>
      </c>
    </row>
    <row r="308" spans="1:3" ht="12.75">
      <c r="A308" t="s">
        <v>2725</v>
      </c>
      <c r="B308">
        <v>79901211</v>
      </c>
      <c r="C308" t="s">
        <v>2601</v>
      </c>
    </row>
    <row r="309" spans="1:3" ht="12.75">
      <c r="A309" t="s">
        <v>2726</v>
      </c>
      <c r="B309">
        <v>80000000</v>
      </c>
      <c r="C309" t="s">
        <v>287</v>
      </c>
    </row>
    <row r="310" spans="1:3" ht="12.75">
      <c r="A310" t="s">
        <v>2727</v>
      </c>
      <c r="B310">
        <v>81000000</v>
      </c>
      <c r="C310" t="s">
        <v>2618</v>
      </c>
    </row>
    <row r="311" spans="1:3" ht="12.75">
      <c r="A311" t="s">
        <v>2728</v>
      </c>
      <c r="B311">
        <v>84000000</v>
      </c>
      <c r="C311" t="s">
        <v>2638</v>
      </c>
    </row>
    <row r="312" spans="1:3" ht="12.75">
      <c r="A312" t="s">
        <v>2729</v>
      </c>
      <c r="B312">
        <v>89000000</v>
      </c>
      <c r="C312" t="s">
        <v>2676</v>
      </c>
    </row>
    <row r="313" spans="1:3" ht="12.75">
      <c r="A313" t="s">
        <v>2730</v>
      </c>
      <c r="B313">
        <v>89900000</v>
      </c>
      <c r="C313" t="s">
        <v>2678</v>
      </c>
    </row>
    <row r="314" spans="1:3" ht="12.75">
      <c r="A314" t="s">
        <v>2731</v>
      </c>
      <c r="B314">
        <v>90000000000</v>
      </c>
      <c r="C314" t="s">
        <v>2732</v>
      </c>
    </row>
    <row r="315" spans="1:3" ht="12.75">
      <c r="A315" t="s">
        <v>2733</v>
      </c>
      <c r="B315">
        <v>91000000000</v>
      </c>
      <c r="C315" t="s">
        <v>2734</v>
      </c>
    </row>
    <row r="316" spans="1:3" ht="12.75">
      <c r="A316" t="s">
        <v>2735</v>
      </c>
      <c r="B316">
        <v>91100000000</v>
      </c>
      <c r="C316" t="s">
        <v>2736</v>
      </c>
    </row>
    <row r="317" spans="1:3" ht="12.75">
      <c r="A317" t="s">
        <v>2737</v>
      </c>
      <c r="B317">
        <v>91110000000</v>
      </c>
      <c r="C317" t="s">
        <v>2738</v>
      </c>
    </row>
    <row r="318" spans="1:3" ht="12.75">
      <c r="A318" t="s">
        <v>2739</v>
      </c>
      <c r="B318">
        <v>91111000000</v>
      </c>
      <c r="C318" t="s">
        <v>2740</v>
      </c>
    </row>
    <row r="319" spans="1:3" ht="12.75">
      <c r="A319" t="s">
        <v>2741</v>
      </c>
      <c r="B319">
        <v>91111100000</v>
      </c>
      <c r="C319" t="s">
        <v>2742</v>
      </c>
    </row>
    <row r="320" spans="1:3" ht="12.75">
      <c r="A320" t="s">
        <v>2743</v>
      </c>
      <c r="B320">
        <v>91111120111</v>
      </c>
      <c r="C320" t="s">
        <v>2744</v>
      </c>
    </row>
    <row r="321" spans="1:3" ht="12.75">
      <c r="A321" t="s">
        <v>2745</v>
      </c>
      <c r="B321">
        <v>91200000000</v>
      </c>
      <c r="C321" t="s">
        <v>2746</v>
      </c>
    </row>
    <row r="322" spans="1:3" ht="12.75">
      <c r="A322" t="s">
        <v>2747</v>
      </c>
      <c r="B322">
        <v>91210000000</v>
      </c>
      <c r="C322" t="s">
        <v>2748</v>
      </c>
    </row>
    <row r="323" spans="1:3" ht="12.75">
      <c r="A323" t="s">
        <v>2749</v>
      </c>
      <c r="B323">
        <v>91211000000</v>
      </c>
      <c r="C323" t="s">
        <v>2750</v>
      </c>
    </row>
    <row r="324" spans="1:3" ht="12.75">
      <c r="A324" t="s">
        <v>2751</v>
      </c>
      <c r="B324">
        <v>91217300000</v>
      </c>
      <c r="C324" t="s">
        <v>2752</v>
      </c>
    </row>
    <row r="325" spans="1:3" ht="12.75">
      <c r="A325" t="s">
        <v>2753</v>
      </c>
      <c r="B325">
        <v>91217380111</v>
      </c>
      <c r="C325" t="s">
        <v>2754</v>
      </c>
    </row>
    <row r="326" spans="1:3" ht="12.75">
      <c r="A326" t="s">
        <v>2755</v>
      </c>
      <c r="B326">
        <v>91217400000</v>
      </c>
      <c r="C326" t="s">
        <v>2756</v>
      </c>
    </row>
    <row r="327" spans="1:3" ht="12.75">
      <c r="A327" t="s">
        <v>2757</v>
      </c>
      <c r="B327">
        <v>91217400011</v>
      </c>
      <c r="C327" t="s">
        <v>2758</v>
      </c>
    </row>
    <row r="328" spans="1:3" ht="12.75">
      <c r="A328" t="s">
        <v>2759</v>
      </c>
      <c r="B328">
        <v>91500000000</v>
      </c>
      <c r="C328" t="s">
        <v>2760</v>
      </c>
    </row>
    <row r="329" spans="1:3" ht="12.75">
      <c r="A329" t="s">
        <v>2761</v>
      </c>
      <c r="B329">
        <v>91510000000</v>
      </c>
      <c r="C329" t="s">
        <v>2762</v>
      </c>
    </row>
    <row r="330" spans="1:3" ht="12.75">
      <c r="A330" t="s">
        <v>2763</v>
      </c>
      <c r="B330">
        <v>91511000000</v>
      </c>
      <c r="C330" t="s">
        <v>2764</v>
      </c>
    </row>
    <row r="331" spans="1:3" ht="12.75">
      <c r="A331" t="s">
        <v>2765</v>
      </c>
      <c r="B331">
        <v>91511100000</v>
      </c>
      <c r="C331" t="s">
        <v>2766</v>
      </c>
    </row>
    <row r="332" spans="1:3" ht="12.75">
      <c r="A332" t="s">
        <v>2767</v>
      </c>
      <c r="B332">
        <v>91511180111</v>
      </c>
      <c r="C332" t="s">
        <v>2768</v>
      </c>
    </row>
    <row r="333" spans="1:3" ht="12.75">
      <c r="A333" t="s">
        <v>2769</v>
      </c>
      <c r="B333">
        <v>91511180141</v>
      </c>
      <c r="C333" t="s">
        <v>2770</v>
      </c>
    </row>
    <row r="334" spans="1:3" ht="12.75">
      <c r="A334" t="s">
        <v>2771</v>
      </c>
      <c r="B334">
        <v>91511180231</v>
      </c>
      <c r="C334" t="s">
        <v>2772</v>
      </c>
    </row>
    <row r="335" spans="1:3" ht="12.75">
      <c r="A335" t="s">
        <v>2773</v>
      </c>
      <c r="B335">
        <v>91517000000</v>
      </c>
      <c r="C335" t="s">
        <v>2774</v>
      </c>
    </row>
    <row r="336" spans="1:3" ht="12.75">
      <c r="A336" t="s">
        <v>2775</v>
      </c>
      <c r="B336">
        <v>91517100000</v>
      </c>
      <c r="C336" t="s">
        <v>2776</v>
      </c>
    </row>
    <row r="337" spans="1:3" ht="12.75">
      <c r="A337" t="s">
        <v>2777</v>
      </c>
      <c r="B337">
        <v>91517180121</v>
      </c>
      <c r="C337" t="s">
        <v>2778</v>
      </c>
    </row>
    <row r="338" spans="1:3" ht="12.75">
      <c r="A338" t="s">
        <v>2779</v>
      </c>
      <c r="B338">
        <v>91517180151</v>
      </c>
      <c r="C338" t="s">
        <v>2780</v>
      </c>
    </row>
    <row r="339" spans="1:3" ht="12.75">
      <c r="A339" t="s">
        <v>2781</v>
      </c>
      <c r="B339">
        <v>91517180611</v>
      </c>
      <c r="C339" t="s">
        <v>2782</v>
      </c>
    </row>
    <row r="340" spans="1:3" ht="12.75">
      <c r="A340" t="s">
        <v>2783</v>
      </c>
      <c r="B340">
        <v>91517200000</v>
      </c>
      <c r="C340" t="s">
        <v>2784</v>
      </c>
    </row>
    <row r="341" spans="1:3" ht="12.75">
      <c r="A341" t="s">
        <v>2785</v>
      </c>
      <c r="B341">
        <v>91517280111</v>
      </c>
      <c r="C341" t="s">
        <v>2786</v>
      </c>
    </row>
    <row r="342" spans="1:3" ht="12.75">
      <c r="A342" t="s">
        <v>2787</v>
      </c>
      <c r="B342">
        <v>91517280121</v>
      </c>
      <c r="C342" t="s">
        <v>2788</v>
      </c>
    </row>
    <row r="343" spans="1:3" ht="12.75">
      <c r="A343" t="s">
        <v>2789</v>
      </c>
      <c r="B343">
        <v>91517280131</v>
      </c>
      <c r="C343" t="s">
        <v>2790</v>
      </c>
    </row>
    <row r="344" spans="1:3" ht="12.75">
      <c r="A344" t="s">
        <v>2791</v>
      </c>
      <c r="B344">
        <v>91900000000</v>
      </c>
      <c r="C344" t="s">
        <v>2792</v>
      </c>
    </row>
    <row r="345" spans="1:3" ht="12.75">
      <c r="A345" t="s">
        <v>2793</v>
      </c>
      <c r="B345">
        <v>91910000000</v>
      </c>
      <c r="C345" t="s">
        <v>2794</v>
      </c>
    </row>
    <row r="346" spans="1:3" ht="12.75">
      <c r="A346" t="s">
        <v>2795</v>
      </c>
      <c r="B346">
        <v>91911000000</v>
      </c>
      <c r="C346" t="s">
        <v>2796</v>
      </c>
    </row>
    <row r="347" spans="1:3" ht="12.75">
      <c r="A347" t="s">
        <v>2797</v>
      </c>
      <c r="B347">
        <v>91911100000</v>
      </c>
      <c r="C347" t="s">
        <v>2798</v>
      </c>
    </row>
    <row r="348" spans="1:3" ht="12.75">
      <c r="A348" t="s">
        <v>2799</v>
      </c>
      <c r="B348">
        <v>91911130341</v>
      </c>
      <c r="C348" t="s">
        <v>2800</v>
      </c>
    </row>
    <row r="349" spans="1:3" ht="12.75">
      <c r="A349" t="s">
        <v>2801</v>
      </c>
      <c r="B349">
        <v>91911180111</v>
      </c>
      <c r="C349" t="s">
        <v>2802</v>
      </c>
    </row>
    <row r="350" spans="1:3" ht="12.75">
      <c r="A350" t="s">
        <v>2803</v>
      </c>
      <c r="B350">
        <v>91911180113</v>
      </c>
      <c r="C350" t="s">
        <v>2804</v>
      </c>
    </row>
    <row r="351" spans="1:3" ht="12.75">
      <c r="A351" t="s">
        <v>2805</v>
      </c>
      <c r="B351">
        <v>91911180141</v>
      </c>
      <c r="C351" t="s">
        <v>2806</v>
      </c>
    </row>
    <row r="352" spans="1:3" ht="12.75">
      <c r="A352" t="s">
        <v>2807</v>
      </c>
      <c r="B352">
        <v>91911180231</v>
      </c>
      <c r="C352" t="s">
        <v>2808</v>
      </c>
    </row>
    <row r="353" spans="1:3" ht="12.75">
      <c r="A353" t="s">
        <v>2809</v>
      </c>
      <c r="B353">
        <v>91911200000</v>
      </c>
      <c r="C353" t="s">
        <v>2810</v>
      </c>
    </row>
    <row r="354" spans="1:3" ht="12.75">
      <c r="A354" t="s">
        <v>2811</v>
      </c>
      <c r="B354">
        <v>91911210111</v>
      </c>
      <c r="C354" t="s">
        <v>2812</v>
      </c>
    </row>
    <row r="355" spans="1:3" ht="12.75">
      <c r="A355" t="s">
        <v>2813</v>
      </c>
      <c r="B355">
        <v>91911210411</v>
      </c>
      <c r="C355" t="s">
        <v>2814</v>
      </c>
    </row>
    <row r="356" spans="1:3" ht="12.75">
      <c r="A356" t="s">
        <v>2815</v>
      </c>
      <c r="B356">
        <v>91911220111</v>
      </c>
      <c r="C356" t="s">
        <v>2816</v>
      </c>
    </row>
    <row r="357" spans="1:3" ht="12.75">
      <c r="A357" t="s">
        <v>2817</v>
      </c>
      <c r="B357">
        <v>91911300000</v>
      </c>
      <c r="C357" t="s">
        <v>2818</v>
      </c>
    </row>
    <row r="358" spans="1:3" ht="12.75">
      <c r="A358" t="s">
        <v>2819</v>
      </c>
      <c r="B358">
        <v>91911389911</v>
      </c>
      <c r="C358" t="s">
        <v>2820</v>
      </c>
    </row>
    <row r="359" spans="1:3" ht="12.75">
      <c r="A359" t="s">
        <v>2821</v>
      </c>
      <c r="B359">
        <v>91917000000</v>
      </c>
      <c r="C359" t="s">
        <v>2822</v>
      </c>
    </row>
    <row r="360" spans="1:3" ht="12.75">
      <c r="A360" t="s">
        <v>2823</v>
      </c>
      <c r="B360">
        <v>91917100000</v>
      </c>
      <c r="C360" t="s">
        <v>2824</v>
      </c>
    </row>
    <row r="361" spans="1:3" ht="12.75">
      <c r="A361" t="s">
        <v>2825</v>
      </c>
      <c r="B361">
        <v>91917180121</v>
      </c>
      <c r="C361" t="s">
        <v>2826</v>
      </c>
    </row>
    <row r="362" spans="1:3" ht="12.75">
      <c r="A362" t="s">
        <v>2827</v>
      </c>
      <c r="B362">
        <v>91917180151</v>
      </c>
      <c r="C362" t="s">
        <v>2828</v>
      </c>
    </row>
    <row r="363" spans="1:3" ht="12.75">
      <c r="A363" t="s">
        <v>2829</v>
      </c>
      <c r="B363">
        <v>91917180611</v>
      </c>
      <c r="C363" t="s">
        <v>2830</v>
      </c>
    </row>
    <row r="364" spans="1:3" ht="12.75">
      <c r="A364" t="s">
        <v>2831</v>
      </c>
      <c r="B364">
        <v>91917200000</v>
      </c>
      <c r="C364" t="s">
        <v>2832</v>
      </c>
    </row>
    <row r="365" spans="1:3" ht="12.75">
      <c r="A365" t="s">
        <v>2833</v>
      </c>
      <c r="B365">
        <v>91917280111</v>
      </c>
      <c r="C365" t="s">
        <v>2834</v>
      </c>
    </row>
    <row r="366" spans="1:3" ht="12.75">
      <c r="A366" t="s">
        <v>2835</v>
      </c>
      <c r="B366">
        <v>91917280121</v>
      </c>
      <c r="C366" t="s">
        <v>2836</v>
      </c>
    </row>
    <row r="367" spans="1:3" ht="12.75">
      <c r="A367" t="s">
        <v>2837</v>
      </c>
      <c r="B367">
        <v>91917280131</v>
      </c>
      <c r="C367" t="s">
        <v>2838</v>
      </c>
    </row>
    <row r="368" spans="1:3" ht="12.75">
      <c r="A368" t="s">
        <v>2839</v>
      </c>
      <c r="B368">
        <v>92000000000</v>
      </c>
      <c r="C368" t="s">
        <v>2840</v>
      </c>
    </row>
    <row r="369" spans="1:3" ht="12.75">
      <c r="A369" t="s">
        <v>2841</v>
      </c>
      <c r="B369">
        <v>92200000000</v>
      </c>
      <c r="C369" t="s">
        <v>2746</v>
      </c>
    </row>
    <row r="370" spans="1:3" ht="12.75">
      <c r="A370" t="s">
        <v>2842</v>
      </c>
      <c r="B370">
        <v>92220000000</v>
      </c>
      <c r="C370" t="s">
        <v>2843</v>
      </c>
    </row>
    <row r="371" spans="1:3" ht="12.75">
      <c r="A371" t="s">
        <v>2844</v>
      </c>
      <c r="B371">
        <v>92224000000</v>
      </c>
      <c r="C371" t="s">
        <v>2845</v>
      </c>
    </row>
    <row r="372" spans="1:3" ht="12.75">
      <c r="A372" t="s">
        <v>2846</v>
      </c>
      <c r="B372">
        <v>92224100000</v>
      </c>
      <c r="C372" t="s">
        <v>2847</v>
      </c>
    </row>
    <row r="373" spans="1:3" ht="12.75">
      <c r="A373" t="s">
        <v>2848</v>
      </c>
      <c r="B373">
        <v>92224189911</v>
      </c>
      <c r="C373" t="s">
        <v>2849</v>
      </c>
    </row>
    <row r="374" spans="1:3" ht="12.75">
      <c r="A374" t="s">
        <v>2850</v>
      </c>
      <c r="B374">
        <v>92224200000</v>
      </c>
      <c r="C374" t="s">
        <v>2851</v>
      </c>
    </row>
    <row r="375" spans="1:3" ht="12.75">
      <c r="A375" t="s">
        <v>2852</v>
      </c>
      <c r="B375">
        <v>92224281091</v>
      </c>
      <c r="C375" t="s">
        <v>2853</v>
      </c>
    </row>
    <row r="376" spans="1:3" ht="12.75">
      <c r="A376" t="s">
        <v>2854</v>
      </c>
      <c r="B376" t="s">
        <v>648</v>
      </c>
      <c r="C376" t="s">
        <v>124</v>
      </c>
    </row>
    <row r="377" spans="1:3" ht="12.75">
      <c r="A377" t="s">
        <v>2855</v>
      </c>
      <c r="B377" t="s">
        <v>651</v>
      </c>
      <c r="C377" t="s">
        <v>2856</v>
      </c>
    </row>
    <row r="378" spans="1:3" ht="12.75">
      <c r="A378" t="s">
        <v>2857</v>
      </c>
      <c r="B378" t="s">
        <v>677</v>
      </c>
      <c r="C378" t="s">
        <v>2858</v>
      </c>
    </row>
    <row r="379" spans="1:3" ht="12.75">
      <c r="A379" t="s">
        <v>2859</v>
      </c>
      <c r="B379" t="s">
        <v>703</v>
      </c>
      <c r="C379" t="s">
        <v>2860</v>
      </c>
    </row>
    <row r="380" spans="1:3" ht="12.75">
      <c r="A380" t="s">
        <v>2861</v>
      </c>
      <c r="B380" t="s">
        <v>800</v>
      </c>
      <c r="C380" t="s">
        <v>2862</v>
      </c>
    </row>
    <row r="381" spans="1:3" ht="12.75">
      <c r="A381" t="s">
        <v>2863</v>
      </c>
      <c r="B381" t="s">
        <v>871</v>
      </c>
      <c r="C381" t="s">
        <v>2864</v>
      </c>
    </row>
    <row r="382" spans="1:3" ht="12.75">
      <c r="A382" t="s">
        <v>2865</v>
      </c>
      <c r="B382" t="s">
        <v>873</v>
      </c>
      <c r="C382" t="s">
        <v>2866</v>
      </c>
    </row>
    <row r="383" spans="1:3" ht="12.75">
      <c r="A383" t="s">
        <v>2867</v>
      </c>
      <c r="B383" t="s">
        <v>875</v>
      </c>
      <c r="C383" t="s">
        <v>2868</v>
      </c>
    </row>
    <row r="384" spans="1:3" ht="12.75">
      <c r="A384" t="s">
        <v>2869</v>
      </c>
      <c r="B384" t="s">
        <v>924</v>
      </c>
      <c r="C384" t="s">
        <v>2870</v>
      </c>
    </row>
    <row r="385" spans="1:3" ht="12.75">
      <c r="A385" t="s">
        <v>2871</v>
      </c>
      <c r="B385" t="s">
        <v>705</v>
      </c>
      <c r="C385" t="s">
        <v>1985</v>
      </c>
    </row>
    <row r="386" spans="1:3" ht="12.75">
      <c r="A386" t="s">
        <v>2872</v>
      </c>
      <c r="B386" t="s">
        <v>708</v>
      </c>
      <c r="C386" t="s">
        <v>2873</v>
      </c>
    </row>
    <row r="387" spans="1:3" ht="12.75">
      <c r="A387" t="s">
        <v>2874</v>
      </c>
      <c r="B387" t="s">
        <v>710</v>
      </c>
      <c r="C387" t="s">
        <v>2875</v>
      </c>
    </row>
    <row r="388" spans="1:3" ht="12.75">
      <c r="A388" t="s">
        <v>2876</v>
      </c>
      <c r="B388" t="s">
        <v>713</v>
      </c>
      <c r="C388" t="s">
        <v>2877</v>
      </c>
    </row>
    <row r="389" spans="1:3" ht="12.75">
      <c r="A389" t="s">
        <v>2878</v>
      </c>
      <c r="B389" t="s">
        <v>731</v>
      </c>
      <c r="C389" t="s">
        <v>2879</v>
      </c>
    </row>
    <row r="390" spans="1:3" ht="12.75">
      <c r="A390" t="s">
        <v>647</v>
      </c>
      <c r="B390" t="s">
        <v>648</v>
      </c>
      <c r="C390" t="s">
        <v>2880</v>
      </c>
    </row>
    <row r="391" spans="1:3" ht="12.75">
      <c r="A391" t="s">
        <v>650</v>
      </c>
      <c r="B391" t="s">
        <v>651</v>
      </c>
      <c r="C391" t="s">
        <v>1909</v>
      </c>
    </row>
    <row r="392" spans="1:3" ht="12.75">
      <c r="A392" t="s">
        <v>652</v>
      </c>
      <c r="B392" t="s">
        <v>2881</v>
      </c>
      <c r="C392" t="s">
        <v>380</v>
      </c>
    </row>
    <row r="393" spans="1:3" ht="12.75">
      <c r="A393" t="s">
        <v>653</v>
      </c>
      <c r="B393" t="s">
        <v>2882</v>
      </c>
      <c r="C393" t="s">
        <v>381</v>
      </c>
    </row>
    <row r="394" spans="1:3" ht="12.75">
      <c r="A394" t="s">
        <v>654</v>
      </c>
      <c r="B394" t="s">
        <v>2883</v>
      </c>
      <c r="C394" t="s">
        <v>2884</v>
      </c>
    </row>
    <row r="395" spans="1:3" ht="12.75">
      <c r="A395" t="s">
        <v>656</v>
      </c>
      <c r="B395" t="s">
        <v>2885</v>
      </c>
      <c r="C395" t="s">
        <v>2886</v>
      </c>
    </row>
    <row r="396" spans="1:3" ht="12.75">
      <c r="A396" t="s">
        <v>658</v>
      </c>
      <c r="B396" t="s">
        <v>2887</v>
      </c>
      <c r="C396" t="s">
        <v>2888</v>
      </c>
    </row>
    <row r="397" spans="1:3" ht="12.75">
      <c r="A397" t="s">
        <v>660</v>
      </c>
      <c r="B397" t="s">
        <v>2889</v>
      </c>
      <c r="C397" t="s">
        <v>2890</v>
      </c>
    </row>
    <row r="398" spans="1:3" ht="12.75">
      <c r="A398" t="s">
        <v>661</v>
      </c>
      <c r="B398" t="s">
        <v>2891</v>
      </c>
      <c r="C398" t="s">
        <v>382</v>
      </c>
    </row>
    <row r="399" spans="1:3" ht="12.75">
      <c r="A399" t="s">
        <v>662</v>
      </c>
      <c r="B399" t="s">
        <v>2892</v>
      </c>
      <c r="C399" t="s">
        <v>2893</v>
      </c>
    </row>
    <row r="400" spans="1:3" ht="12.75">
      <c r="A400" t="s">
        <v>664</v>
      </c>
      <c r="B400" t="s">
        <v>2894</v>
      </c>
      <c r="C400" t="s">
        <v>2895</v>
      </c>
    </row>
    <row r="401" spans="1:3" ht="12.75">
      <c r="A401" t="s">
        <v>666</v>
      </c>
      <c r="B401" t="s">
        <v>2896</v>
      </c>
      <c r="C401" t="s">
        <v>2897</v>
      </c>
    </row>
    <row r="402" spans="1:3" ht="12.75">
      <c r="A402" t="s">
        <v>667</v>
      </c>
      <c r="B402" t="s">
        <v>2898</v>
      </c>
      <c r="C402" t="s">
        <v>2899</v>
      </c>
    </row>
    <row r="403" spans="1:2" ht="12.75">
      <c r="A403" t="s">
        <v>668</v>
      </c>
      <c r="B403" t="s">
        <v>2900</v>
      </c>
    </row>
    <row r="404" spans="1:2" ht="12.75">
      <c r="A404" t="s">
        <v>669</v>
      </c>
      <c r="B404" t="s">
        <v>2901</v>
      </c>
    </row>
    <row r="405" spans="1:2" ht="12.75">
      <c r="A405" t="s">
        <v>670</v>
      </c>
      <c r="B405" t="s">
        <v>2902</v>
      </c>
    </row>
    <row r="406" spans="1:2" ht="12.75">
      <c r="A406" t="s">
        <v>671</v>
      </c>
      <c r="B406" t="s">
        <v>2903</v>
      </c>
    </row>
    <row r="407" spans="1:2" ht="12.75">
      <c r="A407" t="s">
        <v>672</v>
      </c>
      <c r="B407" t="s">
        <v>2904</v>
      </c>
    </row>
    <row r="408" spans="1:2" ht="12.75">
      <c r="A408" t="s">
        <v>673</v>
      </c>
      <c r="B408" t="s">
        <v>2905</v>
      </c>
    </row>
    <row r="409" spans="1:2" ht="12.75">
      <c r="A409" t="s">
        <v>674</v>
      </c>
      <c r="B409" t="s">
        <v>2906</v>
      </c>
    </row>
    <row r="410" spans="1:2" ht="12.75">
      <c r="A410" t="s">
        <v>675</v>
      </c>
      <c r="B410" t="s">
        <v>2907</v>
      </c>
    </row>
    <row r="411" spans="1:3" ht="12.75">
      <c r="A411" t="s">
        <v>1950</v>
      </c>
      <c r="B411" t="s">
        <v>2908</v>
      </c>
      <c r="C411" t="s">
        <v>1898</v>
      </c>
    </row>
    <row r="412" spans="1:3" ht="12.75">
      <c r="A412" t="s">
        <v>1951</v>
      </c>
      <c r="B412" t="s">
        <v>1903</v>
      </c>
      <c r="C412" t="s">
        <v>1899</v>
      </c>
    </row>
    <row r="413" spans="1:3" ht="12.75">
      <c r="A413" t="s">
        <v>1952</v>
      </c>
      <c r="B413" t="s">
        <v>1904</v>
      </c>
      <c r="C413" t="s">
        <v>1900</v>
      </c>
    </row>
    <row r="414" spans="1:3" ht="12.75">
      <c r="A414" t="s">
        <v>1953</v>
      </c>
      <c r="B414" t="s">
        <v>1905</v>
      </c>
      <c r="C414" t="s">
        <v>1901</v>
      </c>
    </row>
    <row r="415" spans="1:3" ht="12.75">
      <c r="A415" t="s">
        <v>1954</v>
      </c>
      <c r="B415" t="s">
        <v>1906</v>
      </c>
      <c r="C415" t="s">
        <v>1902</v>
      </c>
    </row>
    <row r="416" spans="1:3" ht="12.75">
      <c r="A416" t="s">
        <v>676</v>
      </c>
      <c r="B416" t="s">
        <v>677</v>
      </c>
      <c r="C416" t="s">
        <v>1910</v>
      </c>
    </row>
    <row r="417" spans="1:3" ht="12.75">
      <c r="A417" t="s">
        <v>678</v>
      </c>
      <c r="B417" t="s">
        <v>679</v>
      </c>
      <c r="C417" t="s">
        <v>680</v>
      </c>
    </row>
    <row r="418" spans="1:3" ht="12.75">
      <c r="A418" t="s">
        <v>681</v>
      </c>
      <c r="B418" t="s">
        <v>682</v>
      </c>
      <c r="C418" t="s">
        <v>55</v>
      </c>
    </row>
    <row r="419" spans="1:3" ht="12.75">
      <c r="A419" t="s">
        <v>683</v>
      </c>
      <c r="B419" t="s">
        <v>684</v>
      </c>
      <c r="C419" t="s">
        <v>449</v>
      </c>
    </row>
    <row r="420" spans="1:3" ht="12.75">
      <c r="A420" t="s">
        <v>685</v>
      </c>
      <c r="B420" t="s">
        <v>2909</v>
      </c>
      <c r="C420" t="s">
        <v>381</v>
      </c>
    </row>
    <row r="421" spans="1:3" ht="12.75">
      <c r="A421" t="s">
        <v>686</v>
      </c>
      <c r="B421" t="s">
        <v>2910</v>
      </c>
      <c r="C421" t="s">
        <v>382</v>
      </c>
    </row>
    <row r="422" spans="1:3" ht="12.75">
      <c r="A422" t="s">
        <v>688</v>
      </c>
      <c r="B422" t="s">
        <v>2911</v>
      </c>
      <c r="C422" t="s">
        <v>714</v>
      </c>
    </row>
    <row r="423" spans="1:3" ht="12.75">
      <c r="A423" t="s">
        <v>690</v>
      </c>
      <c r="B423" t="s">
        <v>2912</v>
      </c>
      <c r="C423" t="s">
        <v>2895</v>
      </c>
    </row>
    <row r="424" spans="1:2" ht="12.75">
      <c r="A424" t="s">
        <v>692</v>
      </c>
      <c r="B424" t="s">
        <v>2913</v>
      </c>
    </row>
    <row r="425" spans="1:2" ht="12.75">
      <c r="A425" t="s">
        <v>693</v>
      </c>
      <c r="B425" t="s">
        <v>2914</v>
      </c>
    </row>
    <row r="426" spans="1:2" ht="12.75">
      <c r="A426" t="s">
        <v>694</v>
      </c>
      <c r="B426" t="s">
        <v>2915</v>
      </c>
    </row>
    <row r="427" spans="1:2" ht="12.75">
      <c r="A427" t="s">
        <v>695</v>
      </c>
      <c r="B427" t="s">
        <v>2916</v>
      </c>
    </row>
    <row r="428" spans="1:2" ht="12.75">
      <c r="A428" t="s">
        <v>696</v>
      </c>
      <c r="B428" t="s">
        <v>2917</v>
      </c>
    </row>
    <row r="429" spans="1:2" ht="12.75">
      <c r="A429" t="s">
        <v>697</v>
      </c>
      <c r="B429" t="s">
        <v>2918</v>
      </c>
    </row>
    <row r="430" spans="1:2" ht="12.75">
      <c r="A430" t="s">
        <v>698</v>
      </c>
      <c r="B430" t="s">
        <v>2919</v>
      </c>
    </row>
    <row r="431" spans="1:2" ht="12.75">
      <c r="A431" t="s">
        <v>699</v>
      </c>
      <c r="B431" t="s">
        <v>2920</v>
      </c>
    </row>
    <row r="432" spans="1:2" ht="12.75">
      <c r="A432" t="s">
        <v>700</v>
      </c>
      <c r="B432" t="s">
        <v>2921</v>
      </c>
    </row>
    <row r="433" spans="1:2" ht="12.75">
      <c r="A433" t="s">
        <v>701</v>
      </c>
      <c r="B433" t="s">
        <v>2922</v>
      </c>
    </row>
    <row r="434" spans="1:3" ht="12.75">
      <c r="A434" t="s">
        <v>1955</v>
      </c>
      <c r="B434" t="s">
        <v>2923</v>
      </c>
      <c r="C434" t="s">
        <v>1908</v>
      </c>
    </row>
    <row r="435" spans="1:3" ht="12.75">
      <c r="A435" t="s">
        <v>702</v>
      </c>
      <c r="B435" t="s">
        <v>703</v>
      </c>
      <c r="C435" t="s">
        <v>2924</v>
      </c>
    </row>
    <row r="436" spans="1:3" ht="12.75">
      <c r="A436" t="s">
        <v>704</v>
      </c>
      <c r="B436" t="s">
        <v>705</v>
      </c>
      <c r="C436" t="s">
        <v>2925</v>
      </c>
    </row>
    <row r="437" spans="1:3" ht="12.75">
      <c r="A437" t="s">
        <v>707</v>
      </c>
      <c r="B437" t="s">
        <v>708</v>
      </c>
      <c r="C437" t="s">
        <v>2926</v>
      </c>
    </row>
    <row r="438" spans="1:3" ht="12.75">
      <c r="A438" t="s">
        <v>709</v>
      </c>
      <c r="B438" t="s">
        <v>710</v>
      </c>
      <c r="C438" t="s">
        <v>2927</v>
      </c>
    </row>
    <row r="439" spans="1:3" ht="12.75">
      <c r="A439" t="s">
        <v>712</v>
      </c>
      <c r="B439" t="s">
        <v>713</v>
      </c>
      <c r="C439" t="s">
        <v>714</v>
      </c>
    </row>
    <row r="440" spans="1:3" ht="12.75">
      <c r="A440" t="s">
        <v>715</v>
      </c>
      <c r="B440" t="s">
        <v>716</v>
      </c>
      <c r="C440" t="s">
        <v>717</v>
      </c>
    </row>
    <row r="441" spans="1:3" ht="12.75">
      <c r="A441" t="s">
        <v>1458</v>
      </c>
      <c r="B441" t="s">
        <v>2928</v>
      </c>
      <c r="C441" t="s">
        <v>1454</v>
      </c>
    </row>
    <row r="442" spans="1:3" ht="12.75">
      <c r="A442" t="s">
        <v>1459</v>
      </c>
      <c r="B442" t="s">
        <v>2929</v>
      </c>
      <c r="C442" t="s">
        <v>1455</v>
      </c>
    </row>
    <row r="443" spans="1:3" ht="12.75">
      <c r="A443" t="s">
        <v>718</v>
      </c>
      <c r="B443" t="s">
        <v>719</v>
      </c>
      <c r="C443" t="s">
        <v>1047</v>
      </c>
    </row>
    <row r="444" spans="1:2" ht="12.75">
      <c r="A444" t="s">
        <v>720</v>
      </c>
      <c r="B444" t="s">
        <v>2930</v>
      </c>
    </row>
    <row r="445" spans="1:2" ht="12.75">
      <c r="A445" t="s">
        <v>721</v>
      </c>
      <c r="B445" t="s">
        <v>2931</v>
      </c>
    </row>
    <row r="446" spans="1:2" ht="12.75">
      <c r="A446" t="s">
        <v>722</v>
      </c>
      <c r="B446" t="s">
        <v>2932</v>
      </c>
    </row>
    <row r="447" spans="1:2" ht="12.75">
      <c r="A447" t="s">
        <v>723</v>
      </c>
      <c r="B447" t="s">
        <v>2933</v>
      </c>
    </row>
    <row r="448" spans="1:2" ht="12.75">
      <c r="A448" t="s">
        <v>724</v>
      </c>
      <c r="B448" t="s">
        <v>2934</v>
      </c>
    </row>
    <row r="449" spans="1:2" ht="12.75">
      <c r="A449" t="s">
        <v>725</v>
      </c>
      <c r="B449" t="s">
        <v>2935</v>
      </c>
    </row>
    <row r="450" spans="1:2" ht="12.75">
      <c r="A450" t="s">
        <v>726</v>
      </c>
      <c r="B450" t="s">
        <v>2936</v>
      </c>
    </row>
    <row r="451" spans="1:2" ht="12.75">
      <c r="A451" t="s">
        <v>727</v>
      </c>
      <c r="B451" t="s">
        <v>2937</v>
      </c>
    </row>
    <row r="452" spans="1:2" ht="12.75">
      <c r="A452" t="s">
        <v>728</v>
      </c>
      <c r="B452" t="s">
        <v>2938</v>
      </c>
    </row>
    <row r="453" spans="1:2" ht="12.75">
      <c r="A453" t="s">
        <v>729</v>
      </c>
      <c r="B453" t="s">
        <v>2939</v>
      </c>
    </row>
    <row r="454" spans="1:3" ht="12.75">
      <c r="A454" t="s">
        <v>730</v>
      </c>
      <c r="B454" t="s">
        <v>731</v>
      </c>
      <c r="C454" t="s">
        <v>2940</v>
      </c>
    </row>
    <row r="455" spans="1:3" ht="12.75">
      <c r="A455" t="s">
        <v>2941</v>
      </c>
      <c r="B455" t="s">
        <v>732</v>
      </c>
      <c r="C455" t="s">
        <v>2942</v>
      </c>
    </row>
    <row r="456" spans="1:3" ht="12.75">
      <c r="A456" t="s">
        <v>1956</v>
      </c>
      <c r="B456" t="s">
        <v>733</v>
      </c>
      <c r="C456" t="s">
        <v>2943</v>
      </c>
    </row>
    <row r="457" spans="1:3" ht="12.75">
      <c r="A457" t="s">
        <v>2944</v>
      </c>
      <c r="B457" t="s">
        <v>788</v>
      </c>
      <c r="C457" t="s">
        <v>2945</v>
      </c>
    </row>
    <row r="458" spans="1:3" ht="12.75">
      <c r="A458" t="s">
        <v>2946</v>
      </c>
      <c r="B458" t="s">
        <v>789</v>
      </c>
      <c r="C458" t="s">
        <v>2947</v>
      </c>
    </row>
    <row r="459" spans="1:3" ht="12.75">
      <c r="A459" t="s">
        <v>2948</v>
      </c>
      <c r="B459" t="s">
        <v>651</v>
      </c>
      <c r="C459" t="s">
        <v>2949</v>
      </c>
    </row>
    <row r="460" spans="1:3" ht="12.75">
      <c r="A460" t="s">
        <v>2950</v>
      </c>
      <c r="B460" t="s">
        <v>677</v>
      </c>
      <c r="C460" t="s">
        <v>2951</v>
      </c>
    </row>
    <row r="461" spans="1:3" ht="12.75">
      <c r="A461" t="s">
        <v>2952</v>
      </c>
      <c r="B461" t="s">
        <v>703</v>
      </c>
      <c r="C461" t="s">
        <v>2953</v>
      </c>
    </row>
    <row r="462" spans="1:3" ht="12.75">
      <c r="A462" t="s">
        <v>2954</v>
      </c>
      <c r="B462" t="s">
        <v>800</v>
      </c>
      <c r="C462" t="s">
        <v>2955</v>
      </c>
    </row>
    <row r="463" spans="1:3" ht="12.75">
      <c r="A463" t="s">
        <v>2956</v>
      </c>
      <c r="B463" t="s">
        <v>708</v>
      </c>
      <c r="C463" t="s">
        <v>2957</v>
      </c>
    </row>
    <row r="464" spans="1:3" ht="12.75">
      <c r="A464" t="s">
        <v>2958</v>
      </c>
      <c r="B464" t="s">
        <v>710</v>
      </c>
      <c r="C464" t="s">
        <v>2959</v>
      </c>
    </row>
    <row r="465" spans="1:3" ht="12.75">
      <c r="A465" t="s">
        <v>2960</v>
      </c>
      <c r="B465" t="s">
        <v>713</v>
      </c>
      <c r="C465" t="s">
        <v>2961</v>
      </c>
    </row>
    <row r="466" spans="1:3" ht="12.75">
      <c r="A466" t="s">
        <v>2962</v>
      </c>
      <c r="B466" t="s">
        <v>716</v>
      </c>
      <c r="C466" t="s">
        <v>2963</v>
      </c>
    </row>
    <row r="467" spans="1:3" ht="12.75">
      <c r="A467" t="s">
        <v>2964</v>
      </c>
      <c r="B467" t="s">
        <v>2965</v>
      </c>
      <c r="C467" t="s">
        <v>2966</v>
      </c>
    </row>
    <row r="468" spans="1:3" ht="12.75">
      <c r="A468" t="s">
        <v>2967</v>
      </c>
      <c r="B468" t="s">
        <v>1036</v>
      </c>
      <c r="C468" t="s">
        <v>2968</v>
      </c>
    </row>
    <row r="469" spans="1:3" ht="12.75">
      <c r="A469" t="s">
        <v>2969</v>
      </c>
      <c r="B469" t="s">
        <v>1037</v>
      </c>
      <c r="C469" t="s">
        <v>2970</v>
      </c>
    </row>
    <row r="470" spans="1:3" ht="12.75">
      <c r="A470" t="s">
        <v>2971</v>
      </c>
      <c r="B470" t="s">
        <v>1038</v>
      </c>
      <c r="C470" t="s">
        <v>2972</v>
      </c>
    </row>
    <row r="471" spans="1:3" ht="12.75">
      <c r="A471" t="s">
        <v>766</v>
      </c>
      <c r="B471" t="s">
        <v>648</v>
      </c>
      <c r="C471" t="s">
        <v>2973</v>
      </c>
    </row>
    <row r="472" spans="1:3" ht="12.75">
      <c r="A472" t="s">
        <v>767</v>
      </c>
      <c r="B472" t="s">
        <v>651</v>
      </c>
      <c r="C472" t="s">
        <v>768</v>
      </c>
    </row>
    <row r="473" spans="1:3" ht="12.75">
      <c r="A473" t="s">
        <v>769</v>
      </c>
      <c r="B473" t="s">
        <v>677</v>
      </c>
      <c r="C473" t="s">
        <v>770</v>
      </c>
    </row>
    <row r="474" spans="1:3" ht="12.75">
      <c r="A474" t="s">
        <v>772</v>
      </c>
      <c r="B474" t="s">
        <v>679</v>
      </c>
      <c r="C474" t="s">
        <v>1893</v>
      </c>
    </row>
    <row r="475" spans="1:3" ht="12.75">
      <c r="A475" t="s">
        <v>774</v>
      </c>
      <c r="B475" t="s">
        <v>682</v>
      </c>
      <c r="C475" t="s">
        <v>1894</v>
      </c>
    </row>
    <row r="476" spans="1:3" ht="12.75">
      <c r="A476" t="s">
        <v>1071</v>
      </c>
      <c r="B476" t="s">
        <v>684</v>
      </c>
      <c r="C476" t="s">
        <v>1070</v>
      </c>
    </row>
    <row r="477" spans="1:3" ht="12.75">
      <c r="A477" t="s">
        <v>771</v>
      </c>
      <c r="B477" t="s">
        <v>703</v>
      </c>
      <c r="C477" t="s">
        <v>1895</v>
      </c>
    </row>
    <row r="478" spans="1:3" ht="12.75">
      <c r="A478" t="s">
        <v>775</v>
      </c>
      <c r="B478" t="s">
        <v>800</v>
      </c>
      <c r="C478" t="s">
        <v>776</v>
      </c>
    </row>
    <row r="479" spans="1:3" ht="12.75">
      <c r="A479" t="s">
        <v>2974</v>
      </c>
      <c r="B479" t="s">
        <v>705</v>
      </c>
      <c r="C479" t="s">
        <v>2975</v>
      </c>
    </row>
    <row r="480" spans="1:2" ht="12.75">
      <c r="A480" t="s">
        <v>2976</v>
      </c>
      <c r="B480" t="s">
        <v>708</v>
      </c>
    </row>
    <row r="481" spans="1:2" ht="12.75">
      <c r="A481" t="s">
        <v>2977</v>
      </c>
      <c r="B481" t="s">
        <v>710</v>
      </c>
    </row>
    <row r="482" spans="1:2" ht="12.75">
      <c r="A482" t="s">
        <v>2978</v>
      </c>
      <c r="B482" t="s">
        <v>713</v>
      </c>
    </row>
    <row r="483" spans="1:2" ht="12.75">
      <c r="A483" t="s">
        <v>2979</v>
      </c>
      <c r="B483" t="s">
        <v>716</v>
      </c>
    </row>
    <row r="484" spans="1:2" ht="12.75">
      <c r="A484" t="s">
        <v>2980</v>
      </c>
      <c r="B484" t="s">
        <v>719</v>
      </c>
    </row>
    <row r="485" spans="1:3" ht="12.75">
      <c r="A485" t="s">
        <v>2981</v>
      </c>
      <c r="B485" t="s">
        <v>731</v>
      </c>
      <c r="C485" t="s">
        <v>2982</v>
      </c>
    </row>
    <row r="486" spans="1:3" ht="12.75">
      <c r="A486" t="s">
        <v>777</v>
      </c>
      <c r="B486" t="s">
        <v>732</v>
      </c>
      <c r="C486" t="s">
        <v>2983</v>
      </c>
    </row>
    <row r="487" spans="1:3" ht="12.75">
      <c r="A487" t="s">
        <v>779</v>
      </c>
      <c r="B487" t="s">
        <v>780</v>
      </c>
      <c r="C487" t="s">
        <v>781</v>
      </c>
    </row>
    <row r="488" spans="1:3" ht="12.75">
      <c r="A488" t="s">
        <v>785</v>
      </c>
      <c r="B488" t="s">
        <v>783</v>
      </c>
      <c r="C488" t="s">
        <v>2984</v>
      </c>
    </row>
    <row r="489" spans="1:3" ht="12.75">
      <c r="A489" t="s">
        <v>782</v>
      </c>
      <c r="B489" t="s">
        <v>786</v>
      </c>
      <c r="C489" t="s">
        <v>784</v>
      </c>
    </row>
    <row r="490" spans="1:3" ht="12.75">
      <c r="A490" t="s">
        <v>787</v>
      </c>
      <c r="B490" t="s">
        <v>733</v>
      </c>
      <c r="C490" t="s">
        <v>2007</v>
      </c>
    </row>
    <row r="491" spans="1:3" ht="12.75">
      <c r="A491" t="s">
        <v>2985</v>
      </c>
      <c r="B491" t="s">
        <v>788</v>
      </c>
      <c r="C491" t="s">
        <v>2986</v>
      </c>
    </row>
    <row r="492" spans="1:3" ht="12.75">
      <c r="A492" t="s">
        <v>2987</v>
      </c>
      <c r="B492" t="s">
        <v>789</v>
      </c>
      <c r="C492" t="s">
        <v>2988</v>
      </c>
    </row>
    <row r="493" spans="1:3" ht="12.75">
      <c r="A493" t="s">
        <v>2989</v>
      </c>
      <c r="B493" t="s">
        <v>790</v>
      </c>
      <c r="C493" t="s">
        <v>2990</v>
      </c>
    </row>
    <row r="494" spans="1:3" ht="12.75">
      <c r="A494" t="s">
        <v>2991</v>
      </c>
      <c r="B494" t="s">
        <v>791</v>
      </c>
      <c r="C494" t="s">
        <v>2992</v>
      </c>
    </row>
    <row r="495" spans="1:3" ht="12.75">
      <c r="A495" t="s">
        <v>2993</v>
      </c>
      <c r="B495" t="s">
        <v>792</v>
      </c>
      <c r="C495" t="s">
        <v>2994</v>
      </c>
    </row>
    <row r="496" spans="1:3" ht="12.75">
      <c r="A496" t="s">
        <v>2995</v>
      </c>
      <c r="B496" t="s">
        <v>648</v>
      </c>
      <c r="C496" t="s">
        <v>2996</v>
      </c>
    </row>
    <row r="497" spans="1:3" ht="12.75">
      <c r="A497" t="s">
        <v>2997</v>
      </c>
      <c r="B497" t="s">
        <v>651</v>
      </c>
      <c r="C497" t="s">
        <v>2998</v>
      </c>
    </row>
    <row r="498" spans="1:3" ht="12.75">
      <c r="A498" t="s">
        <v>2999</v>
      </c>
      <c r="B498" t="s">
        <v>2881</v>
      </c>
      <c r="C498" t="s">
        <v>3000</v>
      </c>
    </row>
    <row r="499" spans="1:3" ht="12.75">
      <c r="A499" t="s">
        <v>3001</v>
      </c>
      <c r="B499" t="s">
        <v>3002</v>
      </c>
      <c r="C499" t="s">
        <v>3003</v>
      </c>
    </row>
    <row r="500" spans="1:3" ht="12.75">
      <c r="A500" t="s">
        <v>3004</v>
      </c>
      <c r="B500" t="s">
        <v>3005</v>
      </c>
      <c r="C500" t="s">
        <v>3006</v>
      </c>
    </row>
    <row r="501" spans="1:3" ht="12.75">
      <c r="A501" t="s">
        <v>3007</v>
      </c>
      <c r="B501" t="s">
        <v>3008</v>
      </c>
      <c r="C501" t="s">
        <v>3009</v>
      </c>
    </row>
    <row r="502" spans="1:3" ht="12.75">
      <c r="A502" t="s">
        <v>3010</v>
      </c>
      <c r="B502" t="s">
        <v>3011</v>
      </c>
      <c r="C502" t="s">
        <v>3012</v>
      </c>
    </row>
    <row r="503" spans="1:3" ht="12.75">
      <c r="A503" t="s">
        <v>3013</v>
      </c>
      <c r="B503" t="s">
        <v>2882</v>
      </c>
      <c r="C503" t="s">
        <v>3014</v>
      </c>
    </row>
    <row r="504" spans="1:3" ht="12.75">
      <c r="A504" t="s">
        <v>3015</v>
      </c>
      <c r="B504" t="s">
        <v>3016</v>
      </c>
      <c r="C504" t="s">
        <v>3003</v>
      </c>
    </row>
    <row r="505" spans="1:3" ht="12.75">
      <c r="A505" t="s">
        <v>3017</v>
      </c>
      <c r="B505" t="s">
        <v>3018</v>
      </c>
      <c r="C505" t="s">
        <v>3006</v>
      </c>
    </row>
    <row r="506" spans="1:3" ht="12.75">
      <c r="A506" t="s">
        <v>3019</v>
      </c>
      <c r="B506" t="s">
        <v>3020</v>
      </c>
      <c r="C506" t="s">
        <v>3009</v>
      </c>
    </row>
    <row r="507" spans="1:3" ht="12.75">
      <c r="A507" t="s">
        <v>3021</v>
      </c>
      <c r="B507" t="s">
        <v>3022</v>
      </c>
      <c r="C507" t="s">
        <v>3012</v>
      </c>
    </row>
    <row r="508" spans="1:3" ht="12.75">
      <c r="A508" t="s">
        <v>3023</v>
      </c>
      <c r="B508" t="s">
        <v>677</v>
      </c>
      <c r="C508" t="s">
        <v>3024</v>
      </c>
    </row>
    <row r="509" spans="1:3" ht="12.75">
      <c r="A509" t="s">
        <v>3025</v>
      </c>
      <c r="B509" t="s">
        <v>679</v>
      </c>
      <c r="C509" t="s">
        <v>3026</v>
      </c>
    </row>
    <row r="510" spans="1:3" ht="12.75">
      <c r="A510" t="s">
        <v>3027</v>
      </c>
      <c r="B510" t="s">
        <v>3028</v>
      </c>
      <c r="C510" t="s">
        <v>3003</v>
      </c>
    </row>
    <row r="511" spans="1:3" ht="12.75">
      <c r="A511" t="s">
        <v>3029</v>
      </c>
      <c r="B511" t="s">
        <v>3030</v>
      </c>
      <c r="C511" t="s">
        <v>3006</v>
      </c>
    </row>
    <row r="512" spans="1:3" ht="12.75">
      <c r="A512" t="s">
        <v>3031</v>
      </c>
      <c r="B512" t="s">
        <v>3032</v>
      </c>
      <c r="C512" t="s">
        <v>3009</v>
      </c>
    </row>
    <row r="513" spans="1:3" ht="12.75">
      <c r="A513" t="s">
        <v>3033</v>
      </c>
      <c r="B513" t="s">
        <v>3034</v>
      </c>
      <c r="C513" t="s">
        <v>3012</v>
      </c>
    </row>
    <row r="514" spans="1:3" ht="12.75">
      <c r="A514" t="s">
        <v>3035</v>
      </c>
      <c r="B514" t="s">
        <v>682</v>
      </c>
      <c r="C514" t="s">
        <v>3036</v>
      </c>
    </row>
    <row r="515" spans="1:3" ht="12.75">
      <c r="A515" t="s">
        <v>3037</v>
      </c>
      <c r="B515" t="s">
        <v>3038</v>
      </c>
      <c r="C515" t="s">
        <v>3003</v>
      </c>
    </row>
    <row r="516" spans="1:3" ht="12.75">
      <c r="A516" t="s">
        <v>3039</v>
      </c>
      <c r="B516" t="s">
        <v>3040</v>
      </c>
      <c r="C516" t="s">
        <v>3006</v>
      </c>
    </row>
    <row r="517" spans="1:3" ht="12.75">
      <c r="A517" t="s">
        <v>3041</v>
      </c>
      <c r="B517" t="s">
        <v>3042</v>
      </c>
      <c r="C517" t="s">
        <v>3009</v>
      </c>
    </row>
    <row r="518" spans="1:3" ht="12.75">
      <c r="A518" t="s">
        <v>3043</v>
      </c>
      <c r="B518" t="s">
        <v>3044</v>
      </c>
      <c r="C518" t="s">
        <v>3012</v>
      </c>
    </row>
    <row r="519" spans="1:3" ht="12.75">
      <c r="A519" t="s">
        <v>3045</v>
      </c>
      <c r="B519" t="s">
        <v>705</v>
      </c>
      <c r="C519" t="s">
        <v>3046</v>
      </c>
    </row>
    <row r="520" spans="1:3" ht="12.75">
      <c r="A520" t="s">
        <v>3047</v>
      </c>
      <c r="B520" t="s">
        <v>708</v>
      </c>
      <c r="C520" t="s">
        <v>3048</v>
      </c>
    </row>
    <row r="521" spans="1:3" ht="12.75">
      <c r="A521" t="s">
        <v>3049</v>
      </c>
      <c r="B521" t="s">
        <v>2119</v>
      </c>
      <c r="C521" t="s">
        <v>1879</v>
      </c>
    </row>
    <row r="522" spans="1:3" ht="12.75">
      <c r="A522" t="s">
        <v>3050</v>
      </c>
      <c r="B522" t="s">
        <v>2120</v>
      </c>
      <c r="C522" t="s">
        <v>1880</v>
      </c>
    </row>
    <row r="523" spans="1:3" ht="12.75">
      <c r="A523" t="s">
        <v>3051</v>
      </c>
      <c r="B523" t="s">
        <v>3052</v>
      </c>
      <c r="C523" t="s">
        <v>1881</v>
      </c>
    </row>
    <row r="524" spans="1:3" ht="12.75">
      <c r="A524" t="s">
        <v>3053</v>
      </c>
      <c r="B524" t="s">
        <v>710</v>
      </c>
      <c r="C524" t="s">
        <v>3054</v>
      </c>
    </row>
    <row r="525" spans="1:3" ht="12.75">
      <c r="A525" t="s">
        <v>3055</v>
      </c>
      <c r="B525" t="s">
        <v>713</v>
      </c>
      <c r="C525" t="s">
        <v>3056</v>
      </c>
    </row>
    <row r="526" spans="1:3" ht="12.75">
      <c r="A526" t="s">
        <v>3057</v>
      </c>
      <c r="B526" t="s">
        <v>716</v>
      </c>
      <c r="C526" t="s">
        <v>3058</v>
      </c>
    </row>
    <row r="527" spans="1:3" ht="12.75">
      <c r="A527" t="s">
        <v>3059</v>
      </c>
      <c r="B527" t="s">
        <v>719</v>
      </c>
      <c r="C527" t="s">
        <v>3060</v>
      </c>
    </row>
    <row r="528" spans="1:3" ht="12.75">
      <c r="A528" t="s">
        <v>3061</v>
      </c>
      <c r="B528" t="s">
        <v>820</v>
      </c>
      <c r="C528" t="s">
        <v>3062</v>
      </c>
    </row>
    <row r="529" spans="1:3" ht="12.75">
      <c r="A529" t="s">
        <v>3063</v>
      </c>
      <c r="B529" t="s">
        <v>822</v>
      </c>
      <c r="C529" t="s">
        <v>3064</v>
      </c>
    </row>
    <row r="530" spans="1:3" ht="12.75">
      <c r="A530" t="s">
        <v>3065</v>
      </c>
      <c r="B530" t="s">
        <v>731</v>
      </c>
      <c r="C530" t="s">
        <v>3066</v>
      </c>
    </row>
    <row r="531" spans="1:3" ht="12.75">
      <c r="A531" t="s">
        <v>3067</v>
      </c>
      <c r="B531" t="s">
        <v>732</v>
      </c>
      <c r="C531" t="s">
        <v>3068</v>
      </c>
    </row>
    <row r="532" spans="1:3" ht="12.75">
      <c r="A532" t="s">
        <v>3069</v>
      </c>
      <c r="B532" t="s">
        <v>733</v>
      </c>
      <c r="C532" t="s">
        <v>3070</v>
      </c>
    </row>
    <row r="533" spans="1:3" ht="12.75">
      <c r="A533" t="s">
        <v>3071</v>
      </c>
      <c r="B533" t="s">
        <v>788</v>
      </c>
      <c r="C533" t="s">
        <v>3072</v>
      </c>
    </row>
    <row r="534" spans="1:3" ht="12.75">
      <c r="A534" t="s">
        <v>3073</v>
      </c>
      <c r="B534" t="s">
        <v>648</v>
      </c>
      <c r="C534" t="s">
        <v>3074</v>
      </c>
    </row>
    <row r="535" spans="1:3" ht="12.75">
      <c r="A535" t="s">
        <v>3075</v>
      </c>
      <c r="B535" t="s">
        <v>651</v>
      </c>
      <c r="C535" t="s">
        <v>3076</v>
      </c>
    </row>
    <row r="536" spans="1:3" ht="12.75">
      <c r="A536" t="s">
        <v>3077</v>
      </c>
      <c r="B536" t="s">
        <v>677</v>
      </c>
      <c r="C536" t="s">
        <v>3078</v>
      </c>
    </row>
    <row r="537" spans="1:3" ht="12.75">
      <c r="A537" t="s">
        <v>3079</v>
      </c>
      <c r="B537" t="s">
        <v>703</v>
      </c>
      <c r="C537" t="s">
        <v>3080</v>
      </c>
    </row>
    <row r="538" spans="1:3" ht="12.75">
      <c r="A538" t="s">
        <v>3081</v>
      </c>
      <c r="B538" t="s">
        <v>800</v>
      </c>
      <c r="C538" t="s">
        <v>3082</v>
      </c>
    </row>
    <row r="539" spans="1:3" ht="12.75">
      <c r="A539" t="s">
        <v>3083</v>
      </c>
      <c r="B539" t="s">
        <v>871</v>
      </c>
      <c r="C539" t="s">
        <v>3084</v>
      </c>
    </row>
    <row r="540" spans="1:3" ht="12.75">
      <c r="A540" t="s">
        <v>3085</v>
      </c>
      <c r="B540" t="s">
        <v>873</v>
      </c>
      <c r="C540" t="s">
        <v>3086</v>
      </c>
    </row>
    <row r="541" spans="1:3" ht="12.75">
      <c r="A541" t="s">
        <v>3087</v>
      </c>
      <c r="B541" t="s">
        <v>705</v>
      </c>
      <c r="C541" t="s">
        <v>3088</v>
      </c>
    </row>
    <row r="542" spans="1:3" ht="12.75">
      <c r="A542" t="s">
        <v>3089</v>
      </c>
      <c r="B542" t="s">
        <v>708</v>
      </c>
      <c r="C542" t="s">
        <v>3090</v>
      </c>
    </row>
    <row r="543" spans="1:3" ht="12.75">
      <c r="A543" t="s">
        <v>3091</v>
      </c>
      <c r="B543" t="s">
        <v>710</v>
      </c>
      <c r="C543" t="s">
        <v>1927</v>
      </c>
    </row>
    <row r="544" spans="1:3" ht="12.75">
      <c r="A544" t="s">
        <v>3092</v>
      </c>
      <c r="B544" t="s">
        <v>713</v>
      </c>
      <c r="C544" t="s">
        <v>3093</v>
      </c>
    </row>
    <row r="545" spans="1:3" ht="12.75">
      <c r="A545" t="s">
        <v>3094</v>
      </c>
      <c r="B545" t="s">
        <v>731</v>
      </c>
      <c r="C545" t="s">
        <v>3095</v>
      </c>
    </row>
    <row r="546" spans="1:3" ht="12.75">
      <c r="A546" t="s">
        <v>3096</v>
      </c>
      <c r="B546" t="s">
        <v>648</v>
      </c>
      <c r="C546" t="s">
        <v>105</v>
      </c>
    </row>
    <row r="547" spans="1:3" ht="12.75">
      <c r="A547" t="s">
        <v>3097</v>
      </c>
      <c r="B547" t="s">
        <v>651</v>
      </c>
      <c r="C547" t="s">
        <v>114</v>
      </c>
    </row>
    <row r="548" spans="1:3" ht="12.75">
      <c r="A548" t="s">
        <v>3098</v>
      </c>
      <c r="B548" t="s">
        <v>677</v>
      </c>
      <c r="C548" t="s">
        <v>113</v>
      </c>
    </row>
    <row r="549" spans="1:3" ht="12.75">
      <c r="A549" t="s">
        <v>3099</v>
      </c>
      <c r="B549" t="s">
        <v>703</v>
      </c>
      <c r="C549" t="s">
        <v>112</v>
      </c>
    </row>
    <row r="550" spans="1:3" ht="12.75">
      <c r="A550" t="s">
        <v>794</v>
      </c>
      <c r="B550" t="s">
        <v>705</v>
      </c>
      <c r="C550" t="s">
        <v>3100</v>
      </c>
    </row>
    <row r="551" spans="1:3" ht="12.75">
      <c r="A551" t="s">
        <v>795</v>
      </c>
      <c r="B551" t="s">
        <v>708</v>
      </c>
      <c r="C551" t="s">
        <v>1912</v>
      </c>
    </row>
    <row r="552" spans="1:3" ht="12.75">
      <c r="A552" t="s">
        <v>796</v>
      </c>
      <c r="B552" t="s">
        <v>710</v>
      </c>
      <c r="C552" t="s">
        <v>1913</v>
      </c>
    </row>
    <row r="553" spans="1:3" ht="12.75">
      <c r="A553" t="s">
        <v>1940</v>
      </c>
      <c r="B553" t="s">
        <v>713</v>
      </c>
      <c r="C553" t="s">
        <v>1914</v>
      </c>
    </row>
    <row r="554" spans="1:3" ht="12.75">
      <c r="A554" t="s">
        <v>797</v>
      </c>
      <c r="B554" t="s">
        <v>716</v>
      </c>
      <c r="C554" t="s">
        <v>798</v>
      </c>
    </row>
    <row r="555" spans="1:3" ht="12.75">
      <c r="A555" t="s">
        <v>799</v>
      </c>
      <c r="B555" t="s">
        <v>719</v>
      </c>
      <c r="C555" t="s">
        <v>3101</v>
      </c>
    </row>
    <row r="556" spans="1:3" ht="12.75">
      <c r="A556" t="s">
        <v>801</v>
      </c>
      <c r="B556" t="s">
        <v>2930</v>
      </c>
      <c r="C556" t="s">
        <v>3102</v>
      </c>
    </row>
    <row r="557" spans="1:3" ht="12.75">
      <c r="A557" t="s">
        <v>802</v>
      </c>
      <c r="B557" t="s">
        <v>2931</v>
      </c>
      <c r="C557" t="s">
        <v>3103</v>
      </c>
    </row>
    <row r="558" spans="1:3" ht="12.75">
      <c r="A558" t="s">
        <v>803</v>
      </c>
      <c r="B558" t="s">
        <v>2932</v>
      </c>
      <c r="C558" t="s">
        <v>3104</v>
      </c>
    </row>
    <row r="559" spans="1:3" ht="12.75">
      <c r="A559" t="s">
        <v>804</v>
      </c>
      <c r="B559" t="s">
        <v>2933</v>
      </c>
      <c r="C559" t="s">
        <v>3105</v>
      </c>
    </row>
    <row r="560" spans="1:3" ht="12.75">
      <c r="A560" t="s">
        <v>805</v>
      </c>
      <c r="B560" t="s">
        <v>2934</v>
      </c>
      <c r="C560" t="s">
        <v>3106</v>
      </c>
    </row>
    <row r="561" spans="1:3" ht="12.75">
      <c r="A561" t="s">
        <v>807</v>
      </c>
      <c r="B561" t="s">
        <v>3107</v>
      </c>
      <c r="C561" t="s">
        <v>3108</v>
      </c>
    </row>
    <row r="562" spans="1:2" ht="12.75">
      <c r="A562" t="s">
        <v>808</v>
      </c>
      <c r="B562" t="s">
        <v>3109</v>
      </c>
    </row>
    <row r="563" spans="1:2" ht="12.75">
      <c r="A563" t="s">
        <v>809</v>
      </c>
      <c r="B563" t="s">
        <v>3110</v>
      </c>
    </row>
    <row r="564" spans="1:2" ht="12.75">
      <c r="A564" t="s">
        <v>810</v>
      </c>
      <c r="B564" t="s">
        <v>3111</v>
      </c>
    </row>
    <row r="565" spans="1:2" ht="12.75">
      <c r="A565" t="s">
        <v>811</v>
      </c>
      <c r="B565" t="s">
        <v>3112</v>
      </c>
    </row>
    <row r="566" spans="1:3" ht="12.75">
      <c r="A566" t="s">
        <v>812</v>
      </c>
      <c r="B566" t="s">
        <v>731</v>
      </c>
      <c r="C566" t="s">
        <v>3113</v>
      </c>
    </row>
    <row r="567" spans="1:3" ht="12.75">
      <c r="A567" t="s">
        <v>814</v>
      </c>
      <c r="B567" t="s">
        <v>1035</v>
      </c>
      <c r="C567" t="s">
        <v>815</v>
      </c>
    </row>
    <row r="568" spans="1:3" ht="12.75">
      <c r="A568" t="s">
        <v>816</v>
      </c>
      <c r="B568" t="s">
        <v>1036</v>
      </c>
      <c r="C568" t="s">
        <v>1927</v>
      </c>
    </row>
    <row r="569" spans="1:3" ht="12.75">
      <c r="A569" t="s">
        <v>821</v>
      </c>
      <c r="B569" t="s">
        <v>1037</v>
      </c>
      <c r="C569" t="s">
        <v>3114</v>
      </c>
    </row>
    <row r="570" spans="1:3" ht="12.75">
      <c r="A570" t="s">
        <v>1941</v>
      </c>
      <c r="B570" t="s">
        <v>1038</v>
      </c>
      <c r="C570" t="s">
        <v>1928</v>
      </c>
    </row>
    <row r="571" spans="1:3" ht="12.75">
      <c r="A571" t="s">
        <v>818</v>
      </c>
      <c r="B571" t="s">
        <v>3115</v>
      </c>
      <c r="C571" t="s">
        <v>1929</v>
      </c>
    </row>
    <row r="572" spans="1:3" ht="12.75">
      <c r="A572" t="s">
        <v>819</v>
      </c>
      <c r="B572" t="s">
        <v>3116</v>
      </c>
      <c r="C572" t="s">
        <v>3117</v>
      </c>
    </row>
    <row r="573" spans="1:3" ht="12.75">
      <c r="A573" t="s">
        <v>1942</v>
      </c>
      <c r="B573" t="s">
        <v>3118</v>
      </c>
      <c r="C573" t="s">
        <v>3119</v>
      </c>
    </row>
    <row r="574" spans="1:3" ht="12.75">
      <c r="A574" t="s">
        <v>3120</v>
      </c>
      <c r="B574" t="s">
        <v>3121</v>
      </c>
      <c r="C574" t="s">
        <v>3122</v>
      </c>
    </row>
    <row r="575" spans="1:3" ht="12.75">
      <c r="A575" t="s">
        <v>3123</v>
      </c>
      <c r="B575" t="s">
        <v>3124</v>
      </c>
      <c r="C575" t="s">
        <v>3125</v>
      </c>
    </row>
    <row r="576" spans="1:3" ht="12.75">
      <c r="A576" t="s">
        <v>1943</v>
      </c>
      <c r="B576" t="s">
        <v>3126</v>
      </c>
      <c r="C576" t="s">
        <v>3127</v>
      </c>
    </row>
    <row r="577" spans="1:3" ht="12.75">
      <c r="A577" t="s">
        <v>817</v>
      </c>
      <c r="B577" t="s">
        <v>3128</v>
      </c>
      <c r="C577" t="s">
        <v>1933</v>
      </c>
    </row>
    <row r="578" spans="1:3" ht="12.75">
      <c r="A578" t="s">
        <v>1944</v>
      </c>
      <c r="B578" t="s">
        <v>3129</v>
      </c>
      <c r="C578" t="s">
        <v>1934</v>
      </c>
    </row>
    <row r="579" spans="1:3" ht="12.75">
      <c r="A579" t="s">
        <v>1945</v>
      </c>
      <c r="B579" t="s">
        <v>3130</v>
      </c>
      <c r="C579" t="s">
        <v>1935</v>
      </c>
    </row>
    <row r="580" spans="1:3" ht="12.75">
      <c r="A580" t="s">
        <v>1946</v>
      </c>
      <c r="B580" t="s">
        <v>3131</v>
      </c>
      <c r="C580" t="s">
        <v>1936</v>
      </c>
    </row>
    <row r="581" spans="1:3" ht="12.75">
      <c r="A581" t="s">
        <v>1947</v>
      </c>
      <c r="B581" t="s">
        <v>3132</v>
      </c>
      <c r="C581" t="s">
        <v>1937</v>
      </c>
    </row>
    <row r="582" spans="1:3" ht="12.75">
      <c r="A582" t="s">
        <v>823</v>
      </c>
      <c r="B582" t="s">
        <v>3133</v>
      </c>
      <c r="C582" t="s">
        <v>1938</v>
      </c>
    </row>
    <row r="583" spans="1:3" ht="12.75">
      <c r="A583" t="s">
        <v>831</v>
      </c>
      <c r="B583" t="s">
        <v>3134</v>
      </c>
      <c r="C583" t="s">
        <v>3135</v>
      </c>
    </row>
    <row r="584" spans="1:2" ht="12.75">
      <c r="A584" t="s">
        <v>833</v>
      </c>
      <c r="B584" t="s">
        <v>3136</v>
      </c>
    </row>
    <row r="585" spans="1:2" ht="12.75">
      <c r="A585" t="s">
        <v>835</v>
      </c>
      <c r="B585" t="s">
        <v>3137</v>
      </c>
    </row>
    <row r="586" spans="1:2" ht="12.75">
      <c r="A586" t="s">
        <v>837</v>
      </c>
      <c r="B586" t="s">
        <v>3138</v>
      </c>
    </row>
    <row r="587" spans="1:2" ht="12.75">
      <c r="A587" t="s">
        <v>839</v>
      </c>
      <c r="B587" t="s">
        <v>3139</v>
      </c>
    </row>
    <row r="588" spans="1:2" ht="12.75">
      <c r="A588" t="s">
        <v>841</v>
      </c>
      <c r="B588" t="s">
        <v>3140</v>
      </c>
    </row>
    <row r="589" spans="1:3" ht="12.75">
      <c r="A589" t="s">
        <v>3141</v>
      </c>
      <c r="B589" t="s">
        <v>3142</v>
      </c>
      <c r="C589" t="s">
        <v>3143</v>
      </c>
    </row>
    <row r="590" spans="1:3" ht="12.75">
      <c r="A590" t="s">
        <v>843</v>
      </c>
      <c r="B590" t="s">
        <v>732</v>
      </c>
      <c r="C590" t="s">
        <v>3144</v>
      </c>
    </row>
    <row r="591" spans="1:3" ht="12.75">
      <c r="A591" t="s">
        <v>3145</v>
      </c>
      <c r="B591" t="s">
        <v>733</v>
      </c>
      <c r="C591" t="s">
        <v>3146</v>
      </c>
    </row>
    <row r="592" spans="1:3" ht="12.75">
      <c r="A592" t="s">
        <v>3147</v>
      </c>
      <c r="B592" t="s">
        <v>791</v>
      </c>
      <c r="C592" t="s">
        <v>3148</v>
      </c>
    </row>
    <row r="593" spans="1:3" ht="12.75">
      <c r="A593" t="s">
        <v>855</v>
      </c>
      <c r="B593" t="s">
        <v>648</v>
      </c>
      <c r="C593" t="s">
        <v>856</v>
      </c>
    </row>
    <row r="594" spans="1:3" ht="12.75">
      <c r="A594" t="s">
        <v>857</v>
      </c>
      <c r="B594" t="s">
        <v>705</v>
      </c>
      <c r="C594" t="s">
        <v>778</v>
      </c>
    </row>
    <row r="595" spans="1:3" ht="12.75">
      <c r="A595" t="s">
        <v>859</v>
      </c>
      <c r="B595" t="s">
        <v>708</v>
      </c>
      <c r="C595" t="s">
        <v>3149</v>
      </c>
    </row>
    <row r="596" spans="1:3" ht="12.75">
      <c r="A596" t="s">
        <v>1960</v>
      </c>
      <c r="B596" t="s">
        <v>710</v>
      </c>
      <c r="C596" t="s">
        <v>3150</v>
      </c>
    </row>
    <row r="597" spans="1:3" ht="12.75">
      <c r="A597" t="s">
        <v>1962</v>
      </c>
      <c r="B597" t="s">
        <v>713</v>
      </c>
      <c r="C597" t="s">
        <v>3151</v>
      </c>
    </row>
    <row r="598" spans="1:3" ht="12.75">
      <c r="A598" t="s">
        <v>858</v>
      </c>
      <c r="B598" t="s">
        <v>716</v>
      </c>
      <c r="C598" t="s">
        <v>3152</v>
      </c>
    </row>
    <row r="599" spans="1:3" ht="12.75">
      <c r="A599" t="s">
        <v>3153</v>
      </c>
      <c r="B599" t="s">
        <v>719</v>
      </c>
      <c r="C599" t="s">
        <v>1047</v>
      </c>
    </row>
    <row r="600" spans="1:2" ht="12.75">
      <c r="A600" t="s">
        <v>3154</v>
      </c>
      <c r="B600" t="s">
        <v>2930</v>
      </c>
    </row>
    <row r="601" spans="1:2" ht="12.75">
      <c r="A601" t="s">
        <v>3155</v>
      </c>
      <c r="B601" t="s">
        <v>2931</v>
      </c>
    </row>
    <row r="602" spans="1:3" ht="12.75">
      <c r="A602" t="s">
        <v>860</v>
      </c>
      <c r="B602" t="s">
        <v>731</v>
      </c>
      <c r="C602" t="s">
        <v>861</v>
      </c>
    </row>
    <row r="603" spans="1:3" ht="12.75">
      <c r="A603" t="s">
        <v>3156</v>
      </c>
      <c r="B603" t="s">
        <v>732</v>
      </c>
      <c r="C603" t="s">
        <v>3157</v>
      </c>
    </row>
    <row r="604" spans="1:3" ht="12.75">
      <c r="A604" t="s">
        <v>3158</v>
      </c>
      <c r="B604" t="s">
        <v>733</v>
      </c>
      <c r="C604" t="s">
        <v>3159</v>
      </c>
    </row>
    <row r="605" spans="1:3" ht="12.75">
      <c r="A605" t="s">
        <v>3160</v>
      </c>
      <c r="B605" t="s">
        <v>648</v>
      </c>
      <c r="C605" t="s">
        <v>3157</v>
      </c>
    </row>
    <row r="606" spans="1:3" ht="12.75">
      <c r="A606" t="s">
        <v>1965</v>
      </c>
      <c r="B606" t="s">
        <v>705</v>
      </c>
      <c r="C606" t="s">
        <v>3161</v>
      </c>
    </row>
    <row r="607" spans="1:3" ht="12.75">
      <c r="A607" t="s">
        <v>1967</v>
      </c>
      <c r="B607" t="s">
        <v>731</v>
      </c>
      <c r="C607" t="s">
        <v>1968</v>
      </c>
    </row>
    <row r="608" spans="1:3" ht="12.75">
      <c r="A608" t="s">
        <v>1969</v>
      </c>
      <c r="B608" t="s">
        <v>1035</v>
      </c>
      <c r="C608" t="s">
        <v>3162</v>
      </c>
    </row>
    <row r="609" spans="1:3" ht="12.75">
      <c r="A609" t="s">
        <v>1971</v>
      </c>
      <c r="B609" t="s">
        <v>1036</v>
      </c>
      <c r="C609" t="s">
        <v>3163</v>
      </c>
    </row>
    <row r="610" spans="1:3" ht="12.75">
      <c r="A610" t="s">
        <v>1973</v>
      </c>
      <c r="B610" t="s">
        <v>1037</v>
      </c>
      <c r="C610" t="s">
        <v>3164</v>
      </c>
    </row>
    <row r="611" spans="1:3" ht="12.75">
      <c r="A611" t="s">
        <v>1975</v>
      </c>
      <c r="B611" t="s">
        <v>1038</v>
      </c>
      <c r="C611" t="s">
        <v>3165</v>
      </c>
    </row>
    <row r="612" spans="1:3" ht="12.75">
      <c r="A612" t="s">
        <v>3166</v>
      </c>
      <c r="B612" t="s">
        <v>3115</v>
      </c>
      <c r="C612" t="s">
        <v>1047</v>
      </c>
    </row>
    <row r="613" spans="1:3" ht="12.75">
      <c r="A613" t="s">
        <v>3167</v>
      </c>
      <c r="B613" t="s">
        <v>3168</v>
      </c>
      <c r="C613" t="s">
        <v>3169</v>
      </c>
    </row>
    <row r="614" spans="1:2" ht="12.75">
      <c r="A614" t="s">
        <v>3170</v>
      </c>
      <c r="B614" t="s">
        <v>3171</v>
      </c>
    </row>
    <row r="615" spans="1:3" ht="12.75">
      <c r="A615" t="s">
        <v>1977</v>
      </c>
      <c r="B615" t="s">
        <v>732</v>
      </c>
      <c r="C615" t="s">
        <v>1978</v>
      </c>
    </row>
    <row r="616" spans="1:3" ht="12.75">
      <c r="A616" t="s">
        <v>3172</v>
      </c>
      <c r="B616" t="s">
        <v>733</v>
      </c>
      <c r="C616" t="s">
        <v>3173</v>
      </c>
    </row>
    <row r="617" spans="1:3" ht="12.75">
      <c r="A617" t="s">
        <v>3174</v>
      </c>
      <c r="B617" t="s">
        <v>788</v>
      </c>
      <c r="C617" t="s">
        <v>3175</v>
      </c>
    </row>
    <row r="618" spans="1:3" ht="12.75">
      <c r="A618" t="s">
        <v>3176</v>
      </c>
      <c r="B618" t="s">
        <v>1049</v>
      </c>
      <c r="C618" t="s">
        <v>3177</v>
      </c>
    </row>
    <row r="619" spans="1:3" ht="12.75">
      <c r="A619" t="s">
        <v>3178</v>
      </c>
      <c r="B619" t="s">
        <v>3179</v>
      </c>
      <c r="C619" t="s">
        <v>3180</v>
      </c>
    </row>
    <row r="620" spans="1:3" ht="12.75">
      <c r="A620" t="s">
        <v>3181</v>
      </c>
      <c r="B620" t="s">
        <v>3182</v>
      </c>
      <c r="C620" t="s">
        <v>3183</v>
      </c>
    </row>
    <row r="621" spans="1:3" ht="12.75">
      <c r="A621" t="s">
        <v>864</v>
      </c>
      <c r="B621" t="s">
        <v>648</v>
      </c>
      <c r="C621" t="s">
        <v>1981</v>
      </c>
    </row>
    <row r="622" spans="1:3" ht="12.75">
      <c r="A622" t="s">
        <v>865</v>
      </c>
      <c r="B622" t="s">
        <v>651</v>
      </c>
      <c r="C622" t="s">
        <v>106</v>
      </c>
    </row>
    <row r="623" spans="1:3" ht="12.75">
      <c r="A623" t="s">
        <v>866</v>
      </c>
      <c r="B623" t="s">
        <v>677</v>
      </c>
      <c r="C623" t="s">
        <v>107</v>
      </c>
    </row>
    <row r="624" spans="1:3" ht="12.75">
      <c r="A624" t="s">
        <v>867</v>
      </c>
      <c r="B624" t="s">
        <v>703</v>
      </c>
      <c r="C624" t="s">
        <v>868</v>
      </c>
    </row>
    <row r="625" spans="1:3" ht="12.75">
      <c r="A625" t="s">
        <v>869</v>
      </c>
      <c r="B625" t="s">
        <v>800</v>
      </c>
      <c r="C625" t="s">
        <v>109</v>
      </c>
    </row>
    <row r="626" spans="1:3" ht="12.75">
      <c r="A626" t="s">
        <v>870</v>
      </c>
      <c r="B626" t="s">
        <v>871</v>
      </c>
      <c r="C626" t="s">
        <v>110</v>
      </c>
    </row>
    <row r="627" spans="1:3" ht="12.75">
      <c r="A627" t="s">
        <v>872</v>
      </c>
      <c r="B627" t="s">
        <v>873</v>
      </c>
      <c r="C627" t="s">
        <v>111</v>
      </c>
    </row>
    <row r="628" spans="1:3" ht="12.75">
      <c r="A628" t="s">
        <v>874</v>
      </c>
      <c r="B628" t="s">
        <v>875</v>
      </c>
      <c r="C628" t="s">
        <v>1982</v>
      </c>
    </row>
    <row r="629" spans="1:3" ht="12.75">
      <c r="A629" t="s">
        <v>1983</v>
      </c>
      <c r="B629" t="s">
        <v>924</v>
      </c>
      <c r="C629" t="s">
        <v>1984</v>
      </c>
    </row>
    <row r="630" spans="1:3" ht="12.75">
      <c r="A630" t="s">
        <v>876</v>
      </c>
      <c r="B630" t="s">
        <v>705</v>
      </c>
      <c r="C630" t="s">
        <v>1985</v>
      </c>
    </row>
    <row r="631" spans="1:3" ht="12.75">
      <c r="A631" t="s">
        <v>877</v>
      </c>
      <c r="B631" t="s">
        <v>708</v>
      </c>
      <c r="C631" t="s">
        <v>1986</v>
      </c>
    </row>
    <row r="632" spans="1:3" ht="12.75">
      <c r="A632" t="s">
        <v>878</v>
      </c>
      <c r="B632" t="s">
        <v>710</v>
      </c>
      <c r="C632" t="s">
        <v>879</v>
      </c>
    </row>
    <row r="633" spans="1:3" ht="12.75">
      <c r="A633" t="s">
        <v>880</v>
      </c>
      <c r="B633" t="s">
        <v>713</v>
      </c>
      <c r="C633" t="s">
        <v>1987</v>
      </c>
    </row>
    <row r="634" spans="1:3" ht="12.75">
      <c r="A634" t="s">
        <v>881</v>
      </c>
      <c r="B634" t="s">
        <v>882</v>
      </c>
      <c r="C634" t="s">
        <v>3184</v>
      </c>
    </row>
    <row r="635" spans="1:3" ht="12.75">
      <c r="A635" t="s">
        <v>883</v>
      </c>
      <c r="B635" t="s">
        <v>884</v>
      </c>
      <c r="C635" t="s">
        <v>3185</v>
      </c>
    </row>
    <row r="636" spans="1:3" ht="12.75">
      <c r="A636" t="s">
        <v>885</v>
      </c>
      <c r="B636" t="s">
        <v>886</v>
      </c>
      <c r="C636" t="s">
        <v>3186</v>
      </c>
    </row>
    <row r="637" spans="1:3" ht="12.75">
      <c r="A637" t="s">
        <v>3187</v>
      </c>
      <c r="B637" t="s">
        <v>716</v>
      </c>
      <c r="C637" t="s">
        <v>3188</v>
      </c>
    </row>
    <row r="638" spans="1:3" ht="12.75">
      <c r="A638" t="s">
        <v>889</v>
      </c>
      <c r="B638" t="s">
        <v>719</v>
      </c>
      <c r="C638" t="s">
        <v>3189</v>
      </c>
    </row>
    <row r="639" spans="1:3" ht="12.75">
      <c r="A639" t="s">
        <v>887</v>
      </c>
      <c r="B639" t="s">
        <v>820</v>
      </c>
      <c r="C639" t="s">
        <v>3190</v>
      </c>
    </row>
    <row r="640" spans="1:3" ht="12.75">
      <c r="A640" t="s">
        <v>3191</v>
      </c>
      <c r="B640" t="s">
        <v>822</v>
      </c>
      <c r="C640" t="s">
        <v>3192</v>
      </c>
    </row>
    <row r="641" spans="1:2" ht="12.75">
      <c r="A641" t="s">
        <v>3193</v>
      </c>
      <c r="B641" t="s">
        <v>3194</v>
      </c>
    </row>
    <row r="642" spans="1:2" ht="12.75">
      <c r="A642" t="s">
        <v>3195</v>
      </c>
      <c r="B642" t="s">
        <v>3196</v>
      </c>
    </row>
    <row r="643" spans="1:2" ht="12.75">
      <c r="A643" t="s">
        <v>3197</v>
      </c>
      <c r="B643" t="s">
        <v>3198</v>
      </c>
    </row>
    <row r="644" spans="1:2" ht="12.75">
      <c r="A644" t="s">
        <v>3199</v>
      </c>
      <c r="B644" t="s">
        <v>3200</v>
      </c>
    </row>
    <row r="645" spans="1:2" ht="12.75">
      <c r="A645" t="s">
        <v>3201</v>
      </c>
      <c r="B645" t="s">
        <v>3202</v>
      </c>
    </row>
    <row r="646" spans="1:3" ht="12.75">
      <c r="A646" t="s">
        <v>3203</v>
      </c>
      <c r="B646" t="s">
        <v>824</v>
      </c>
      <c r="C646" t="s">
        <v>3204</v>
      </c>
    </row>
    <row r="647" spans="1:3" ht="12.75">
      <c r="A647" t="s">
        <v>3205</v>
      </c>
      <c r="B647" t="s">
        <v>3206</v>
      </c>
      <c r="C647" t="s">
        <v>3207</v>
      </c>
    </row>
    <row r="648" spans="1:3" ht="12.75">
      <c r="A648" t="s">
        <v>891</v>
      </c>
      <c r="B648" t="s">
        <v>731</v>
      </c>
      <c r="C648" t="s">
        <v>3208</v>
      </c>
    </row>
    <row r="649" spans="1:3" ht="12.75">
      <c r="A649" t="s">
        <v>3209</v>
      </c>
      <c r="B649" t="s">
        <v>732</v>
      </c>
      <c r="C649" t="s">
        <v>3210</v>
      </c>
    </row>
    <row r="650" spans="1:3" ht="12.75">
      <c r="A650" t="s">
        <v>3211</v>
      </c>
      <c r="B650" t="s">
        <v>733</v>
      </c>
      <c r="C650" t="s">
        <v>3212</v>
      </c>
    </row>
    <row r="651" spans="1:3" ht="12.75">
      <c r="A651" t="s">
        <v>3213</v>
      </c>
      <c r="B651" t="s">
        <v>648</v>
      </c>
      <c r="C651" t="s">
        <v>3214</v>
      </c>
    </row>
    <row r="652" spans="1:3" ht="12.75">
      <c r="A652" t="s">
        <v>3215</v>
      </c>
      <c r="B652" t="s">
        <v>651</v>
      </c>
      <c r="C652" t="s">
        <v>106</v>
      </c>
    </row>
    <row r="653" spans="1:3" ht="12.75">
      <c r="A653" t="s">
        <v>3216</v>
      </c>
      <c r="B653" t="s">
        <v>677</v>
      </c>
      <c r="C653" t="s">
        <v>107</v>
      </c>
    </row>
    <row r="654" spans="1:3" ht="12.75">
      <c r="A654" t="s">
        <v>3217</v>
      </c>
      <c r="B654" t="s">
        <v>703</v>
      </c>
      <c r="C654" t="s">
        <v>868</v>
      </c>
    </row>
    <row r="655" spans="1:3" ht="12.75">
      <c r="A655" t="s">
        <v>3218</v>
      </c>
      <c r="B655" t="s">
        <v>800</v>
      </c>
      <c r="C655" t="s">
        <v>109</v>
      </c>
    </row>
    <row r="656" spans="1:3" ht="12.75">
      <c r="A656" t="s">
        <v>3219</v>
      </c>
      <c r="B656" t="s">
        <v>871</v>
      </c>
      <c r="C656" t="s">
        <v>110</v>
      </c>
    </row>
    <row r="657" spans="1:3" ht="12.75">
      <c r="A657" t="s">
        <v>3220</v>
      </c>
      <c r="B657" t="s">
        <v>873</v>
      </c>
      <c r="C657" t="s">
        <v>111</v>
      </c>
    </row>
    <row r="658" spans="1:3" ht="12.75">
      <c r="A658" t="s">
        <v>3221</v>
      </c>
      <c r="B658" t="s">
        <v>875</v>
      </c>
      <c r="C658" t="s">
        <v>1982</v>
      </c>
    </row>
    <row r="659" spans="1:3" ht="12.75">
      <c r="A659" t="s">
        <v>3222</v>
      </c>
      <c r="B659" t="s">
        <v>705</v>
      </c>
      <c r="C659" t="s">
        <v>1985</v>
      </c>
    </row>
    <row r="660" spans="1:3" ht="12.75">
      <c r="A660" t="s">
        <v>3223</v>
      </c>
      <c r="B660" t="s">
        <v>708</v>
      </c>
      <c r="C660" t="s">
        <v>1986</v>
      </c>
    </row>
    <row r="661" spans="1:3" ht="12.75">
      <c r="A661" t="s">
        <v>3224</v>
      </c>
      <c r="B661" t="s">
        <v>710</v>
      </c>
      <c r="C661" t="s">
        <v>879</v>
      </c>
    </row>
    <row r="662" spans="1:3" ht="12.75">
      <c r="A662" t="s">
        <v>3225</v>
      </c>
      <c r="B662" t="s">
        <v>713</v>
      </c>
      <c r="C662" t="s">
        <v>1987</v>
      </c>
    </row>
    <row r="663" spans="1:3" ht="12.75">
      <c r="A663" t="s">
        <v>3226</v>
      </c>
      <c r="B663" t="s">
        <v>882</v>
      </c>
      <c r="C663" t="s">
        <v>3227</v>
      </c>
    </row>
    <row r="664" spans="1:3" ht="12.75">
      <c r="A664" t="s">
        <v>3228</v>
      </c>
      <c r="B664" t="s">
        <v>884</v>
      </c>
      <c r="C664" t="s">
        <v>1989</v>
      </c>
    </row>
    <row r="665" spans="1:3" ht="12.75">
      <c r="A665" t="s">
        <v>3229</v>
      </c>
      <c r="B665" t="s">
        <v>886</v>
      </c>
      <c r="C665" t="s">
        <v>1990</v>
      </c>
    </row>
    <row r="666" spans="1:3" ht="12.75">
      <c r="A666" t="s">
        <v>3230</v>
      </c>
      <c r="B666" t="s">
        <v>716</v>
      </c>
      <c r="C666" t="s">
        <v>3231</v>
      </c>
    </row>
    <row r="667" spans="1:3" ht="12.75">
      <c r="A667" t="s">
        <v>3232</v>
      </c>
      <c r="B667" t="s">
        <v>719</v>
      </c>
      <c r="C667" t="s">
        <v>888</v>
      </c>
    </row>
    <row r="668" spans="1:3" ht="12.75">
      <c r="A668" t="s">
        <v>3233</v>
      </c>
      <c r="B668" t="s">
        <v>820</v>
      </c>
      <c r="C668" t="s">
        <v>890</v>
      </c>
    </row>
    <row r="669" spans="1:3" ht="12.75">
      <c r="A669" t="s">
        <v>3234</v>
      </c>
      <c r="B669" t="s">
        <v>731</v>
      </c>
      <c r="C669" t="s">
        <v>3235</v>
      </c>
    </row>
    <row r="670" spans="1:3" ht="12.75">
      <c r="A670" t="s">
        <v>3236</v>
      </c>
      <c r="B670" t="s">
        <v>732</v>
      </c>
      <c r="C670" t="s">
        <v>3210</v>
      </c>
    </row>
    <row r="671" spans="1:3" ht="12.75">
      <c r="A671" t="s">
        <v>3237</v>
      </c>
      <c r="B671" t="s">
        <v>733</v>
      </c>
      <c r="C671" t="s">
        <v>3212</v>
      </c>
    </row>
    <row r="672" spans="1:3" ht="12.75">
      <c r="A672" t="s">
        <v>900</v>
      </c>
      <c r="B672" t="s">
        <v>648</v>
      </c>
      <c r="C672" t="s">
        <v>3238</v>
      </c>
    </row>
    <row r="673" spans="1:3" ht="12.75">
      <c r="A673" t="s">
        <v>3239</v>
      </c>
      <c r="B673" t="s">
        <v>705</v>
      </c>
      <c r="C673" t="s">
        <v>3240</v>
      </c>
    </row>
    <row r="674" spans="1:3" ht="12.75">
      <c r="A674" t="s">
        <v>901</v>
      </c>
      <c r="B674" t="s">
        <v>708</v>
      </c>
      <c r="C674" t="s">
        <v>3241</v>
      </c>
    </row>
    <row r="675" spans="1:3" ht="12.75">
      <c r="A675" t="s">
        <v>902</v>
      </c>
      <c r="B675" t="s">
        <v>710</v>
      </c>
      <c r="C675" t="s">
        <v>3242</v>
      </c>
    </row>
    <row r="676" spans="1:3" ht="12.75">
      <c r="A676" t="s">
        <v>904</v>
      </c>
      <c r="B676" t="s">
        <v>713</v>
      </c>
      <c r="C676" t="s">
        <v>3243</v>
      </c>
    </row>
    <row r="677" spans="1:3" ht="12.75">
      <c r="A677" t="s">
        <v>906</v>
      </c>
      <c r="B677" t="s">
        <v>716</v>
      </c>
      <c r="C677" t="s">
        <v>3244</v>
      </c>
    </row>
    <row r="678" spans="1:3" ht="12.75">
      <c r="A678" t="s">
        <v>3245</v>
      </c>
      <c r="B678" t="s">
        <v>1035</v>
      </c>
      <c r="C678" t="s">
        <v>3246</v>
      </c>
    </row>
    <row r="679" spans="1:3" ht="12.75">
      <c r="A679" t="s">
        <v>3247</v>
      </c>
      <c r="B679" t="s">
        <v>1036</v>
      </c>
      <c r="C679" t="s">
        <v>3248</v>
      </c>
    </row>
    <row r="680" spans="1:3" ht="12.75">
      <c r="A680" t="s">
        <v>3249</v>
      </c>
      <c r="B680" t="s">
        <v>1037</v>
      </c>
      <c r="C680" t="s">
        <v>3250</v>
      </c>
    </row>
    <row r="681" spans="1:3" ht="12.75">
      <c r="A681" t="s">
        <v>3251</v>
      </c>
      <c r="B681" t="s">
        <v>1038</v>
      </c>
      <c r="C681" t="s">
        <v>3252</v>
      </c>
    </row>
    <row r="682" spans="1:3" ht="12.75">
      <c r="A682" t="s">
        <v>3253</v>
      </c>
      <c r="B682" t="s">
        <v>732</v>
      </c>
      <c r="C682" t="s">
        <v>3254</v>
      </c>
    </row>
    <row r="683" spans="1:3" ht="12.75">
      <c r="A683" t="s">
        <v>3255</v>
      </c>
      <c r="B683" t="s">
        <v>733</v>
      </c>
      <c r="C683" t="s">
        <v>3256</v>
      </c>
    </row>
    <row r="684" spans="1:3" ht="12.75">
      <c r="A684" t="s">
        <v>3257</v>
      </c>
      <c r="B684" t="s">
        <v>788</v>
      </c>
      <c r="C684" t="s">
        <v>3258</v>
      </c>
    </row>
    <row r="685" spans="1:3" ht="12.75">
      <c r="A685" t="s">
        <v>3259</v>
      </c>
      <c r="B685" t="s">
        <v>789</v>
      </c>
      <c r="C685" t="s">
        <v>3260</v>
      </c>
    </row>
    <row r="686" spans="1:3" ht="12.75">
      <c r="A686" t="s">
        <v>3261</v>
      </c>
      <c r="B686" t="s">
        <v>790</v>
      </c>
      <c r="C686" t="s">
        <v>3262</v>
      </c>
    </row>
    <row r="687" spans="1:3" ht="12.75">
      <c r="A687" t="s">
        <v>3263</v>
      </c>
      <c r="B687" t="s">
        <v>648</v>
      </c>
      <c r="C687" t="s">
        <v>3264</v>
      </c>
    </row>
    <row r="688" spans="1:3" ht="12.75">
      <c r="A688" t="s">
        <v>909</v>
      </c>
      <c r="B688" t="s">
        <v>651</v>
      </c>
      <c r="C688" t="s">
        <v>910</v>
      </c>
    </row>
    <row r="689" spans="1:3" ht="12.75">
      <c r="A689" t="s">
        <v>911</v>
      </c>
      <c r="B689" t="s">
        <v>677</v>
      </c>
      <c r="C689" t="s">
        <v>912</v>
      </c>
    </row>
    <row r="690" spans="1:3" ht="12.75">
      <c r="A690" t="s">
        <v>913</v>
      </c>
      <c r="B690" t="s">
        <v>703</v>
      </c>
      <c r="C690" t="s">
        <v>914</v>
      </c>
    </row>
    <row r="691" spans="1:3" ht="12.75">
      <c r="A691" t="s">
        <v>915</v>
      </c>
      <c r="B691" t="s">
        <v>800</v>
      </c>
      <c r="C691" t="s">
        <v>916</v>
      </c>
    </row>
    <row r="692" spans="1:3" ht="12.75">
      <c r="A692" t="s">
        <v>917</v>
      </c>
      <c r="B692" t="s">
        <v>871</v>
      </c>
      <c r="C692" t="s">
        <v>918</v>
      </c>
    </row>
    <row r="693" spans="1:3" ht="12.75">
      <c r="A693" t="s">
        <v>919</v>
      </c>
      <c r="B693" t="s">
        <v>873</v>
      </c>
      <c r="C693" t="s">
        <v>920</v>
      </c>
    </row>
    <row r="694" spans="1:3" ht="12.75">
      <c r="A694" t="s">
        <v>921</v>
      </c>
      <c r="B694" t="s">
        <v>875</v>
      </c>
      <c r="C694" t="s">
        <v>922</v>
      </c>
    </row>
    <row r="695" spans="1:3" ht="12.75">
      <c r="A695" t="s">
        <v>923</v>
      </c>
      <c r="B695" t="s">
        <v>924</v>
      </c>
      <c r="C695" t="s">
        <v>1072</v>
      </c>
    </row>
    <row r="696" spans="1:3" ht="12.75">
      <c r="A696" t="s">
        <v>925</v>
      </c>
      <c r="B696" t="s">
        <v>926</v>
      </c>
      <c r="C696" t="s">
        <v>927</v>
      </c>
    </row>
    <row r="697" spans="1:3" ht="12.75">
      <c r="A697" t="s">
        <v>928</v>
      </c>
      <c r="B697" t="s">
        <v>929</v>
      </c>
      <c r="C697" t="s">
        <v>52</v>
      </c>
    </row>
    <row r="698" spans="1:3" ht="12.75">
      <c r="A698" t="s">
        <v>930</v>
      </c>
      <c r="B698" t="s">
        <v>931</v>
      </c>
      <c r="C698" t="s">
        <v>106</v>
      </c>
    </row>
    <row r="699" spans="1:3" ht="12.75">
      <c r="A699" t="s">
        <v>932</v>
      </c>
      <c r="B699" t="s">
        <v>933</v>
      </c>
      <c r="C699" t="s">
        <v>107</v>
      </c>
    </row>
    <row r="700" spans="1:3" ht="12.75">
      <c r="A700" t="s">
        <v>934</v>
      </c>
      <c r="B700" t="s">
        <v>935</v>
      </c>
      <c r="C700" t="s">
        <v>108</v>
      </c>
    </row>
    <row r="701" spans="1:3" ht="12.75">
      <c r="A701" t="s">
        <v>936</v>
      </c>
      <c r="B701" t="s">
        <v>937</v>
      </c>
      <c r="C701" t="s">
        <v>109</v>
      </c>
    </row>
    <row r="702" spans="1:3" ht="12.75">
      <c r="A702" t="s">
        <v>938</v>
      </c>
      <c r="B702" t="s">
        <v>939</v>
      </c>
      <c r="C702" t="s">
        <v>110</v>
      </c>
    </row>
    <row r="703" spans="1:3" ht="12.75">
      <c r="A703" t="s">
        <v>940</v>
      </c>
      <c r="B703" t="s">
        <v>941</v>
      </c>
      <c r="C703" t="s">
        <v>111</v>
      </c>
    </row>
    <row r="704" spans="1:3" ht="12.75">
      <c r="A704" t="s">
        <v>942</v>
      </c>
      <c r="B704" t="s">
        <v>943</v>
      </c>
      <c r="C704" t="s">
        <v>112</v>
      </c>
    </row>
    <row r="705" spans="1:3" ht="12.75">
      <c r="A705" t="s">
        <v>944</v>
      </c>
      <c r="B705" t="s">
        <v>945</v>
      </c>
      <c r="C705" t="s">
        <v>946</v>
      </c>
    </row>
    <row r="706" spans="1:3" ht="12.75">
      <c r="A706" t="s">
        <v>947</v>
      </c>
      <c r="B706" t="s">
        <v>948</v>
      </c>
      <c r="C706" t="s">
        <v>105</v>
      </c>
    </row>
    <row r="707" spans="1:3" ht="12.75">
      <c r="A707" t="s">
        <v>949</v>
      </c>
      <c r="B707" t="s">
        <v>950</v>
      </c>
      <c r="C707" t="s">
        <v>113</v>
      </c>
    </row>
    <row r="708" spans="1:3" ht="12.75">
      <c r="A708" t="s">
        <v>951</v>
      </c>
      <c r="B708" t="s">
        <v>952</v>
      </c>
      <c r="C708" t="s">
        <v>114</v>
      </c>
    </row>
    <row r="709" spans="1:3" ht="12.75">
      <c r="A709" t="s">
        <v>953</v>
      </c>
      <c r="B709" t="s">
        <v>954</v>
      </c>
      <c r="C709" t="s">
        <v>112</v>
      </c>
    </row>
    <row r="710" spans="1:3" ht="12.75">
      <c r="A710" t="s">
        <v>955</v>
      </c>
      <c r="B710" t="s">
        <v>956</v>
      </c>
      <c r="C710" t="s">
        <v>957</v>
      </c>
    </row>
    <row r="711" spans="1:3" ht="12.75">
      <c r="A711" t="s">
        <v>958</v>
      </c>
      <c r="B711" t="s">
        <v>959</v>
      </c>
      <c r="C711" t="s">
        <v>960</v>
      </c>
    </row>
    <row r="712" spans="1:3" ht="12.75">
      <c r="A712" t="s">
        <v>961</v>
      </c>
      <c r="B712" t="s">
        <v>962</v>
      </c>
      <c r="C712" t="s">
        <v>963</v>
      </c>
    </row>
    <row r="713" spans="1:3" ht="12.75">
      <c r="A713" t="s">
        <v>964</v>
      </c>
      <c r="B713" t="s">
        <v>965</v>
      </c>
      <c r="C713" t="s">
        <v>966</v>
      </c>
    </row>
    <row r="714" spans="1:3" ht="12.75">
      <c r="A714" t="s">
        <v>967</v>
      </c>
      <c r="B714" t="s">
        <v>968</v>
      </c>
      <c r="C714" t="s">
        <v>969</v>
      </c>
    </row>
    <row r="715" spans="1:3" ht="12.75">
      <c r="A715" t="s">
        <v>970</v>
      </c>
      <c r="B715" t="s">
        <v>971</v>
      </c>
      <c r="C715" t="s">
        <v>972</v>
      </c>
    </row>
    <row r="716" spans="1:3" ht="12.75">
      <c r="A716" t="s">
        <v>973</v>
      </c>
      <c r="B716" t="s">
        <v>974</v>
      </c>
      <c r="C716" t="s">
        <v>975</v>
      </c>
    </row>
    <row r="717" spans="1:3" ht="12.75">
      <c r="A717" t="s">
        <v>976</v>
      </c>
      <c r="B717" t="s">
        <v>977</v>
      </c>
      <c r="C717" t="s">
        <v>978</v>
      </c>
    </row>
    <row r="718" spans="1:3" ht="12.75">
      <c r="A718" t="s">
        <v>979</v>
      </c>
      <c r="B718" t="s">
        <v>980</v>
      </c>
      <c r="C718" t="s">
        <v>981</v>
      </c>
    </row>
    <row r="719" spans="1:3" ht="12.75">
      <c r="A719" t="s">
        <v>982</v>
      </c>
      <c r="B719" t="s">
        <v>983</v>
      </c>
      <c r="C719" t="s">
        <v>984</v>
      </c>
    </row>
    <row r="720" spans="1:3" ht="12.75">
      <c r="A720" t="s">
        <v>985</v>
      </c>
      <c r="B720" t="s">
        <v>986</v>
      </c>
      <c r="C720" t="s">
        <v>987</v>
      </c>
    </row>
    <row r="721" spans="1:3" ht="12.75">
      <c r="A721" t="s">
        <v>988</v>
      </c>
      <c r="B721" t="s">
        <v>989</v>
      </c>
      <c r="C721" t="s">
        <v>990</v>
      </c>
    </row>
    <row r="722" spans="1:3" ht="12.75">
      <c r="A722" t="s">
        <v>991</v>
      </c>
      <c r="B722" t="s">
        <v>992</v>
      </c>
      <c r="C722" t="s">
        <v>993</v>
      </c>
    </row>
    <row r="723" spans="1:3" ht="12.75">
      <c r="A723" t="s">
        <v>994</v>
      </c>
      <c r="B723" t="s">
        <v>995</v>
      </c>
      <c r="C723" t="s">
        <v>996</v>
      </c>
    </row>
    <row r="724" spans="1:3" ht="12.75">
      <c r="A724" t="s">
        <v>997</v>
      </c>
      <c r="B724" t="s">
        <v>998</v>
      </c>
      <c r="C724" t="s">
        <v>999</v>
      </c>
    </row>
    <row r="725" spans="1:3" ht="12.75">
      <c r="A725" t="s">
        <v>1000</v>
      </c>
      <c r="B725" t="s">
        <v>1001</v>
      </c>
      <c r="C725" t="s">
        <v>1002</v>
      </c>
    </row>
    <row r="726" spans="1:3" ht="12.75">
      <c r="A726" t="s">
        <v>1003</v>
      </c>
      <c r="B726" t="s">
        <v>1004</v>
      </c>
      <c r="C726" t="s">
        <v>1005</v>
      </c>
    </row>
    <row r="727" spans="1:3" ht="12.75">
      <c r="A727" t="s">
        <v>1006</v>
      </c>
      <c r="B727" t="s">
        <v>651</v>
      </c>
      <c r="C727" t="s">
        <v>3265</v>
      </c>
    </row>
    <row r="728" spans="1:3" ht="12.75">
      <c r="A728" t="s">
        <v>3266</v>
      </c>
      <c r="B728" t="s">
        <v>677</v>
      </c>
      <c r="C728" t="s">
        <v>3267</v>
      </c>
    </row>
    <row r="729" spans="1:3" ht="12.75">
      <c r="A729" t="s">
        <v>3268</v>
      </c>
      <c r="B729" t="s">
        <v>703</v>
      </c>
      <c r="C729" t="s">
        <v>3269</v>
      </c>
    </row>
    <row r="730" spans="1:3" ht="12.75">
      <c r="A730" t="s">
        <v>1008</v>
      </c>
      <c r="B730" t="s">
        <v>708</v>
      </c>
      <c r="C730" t="s">
        <v>3270</v>
      </c>
    </row>
    <row r="731" spans="1:3" ht="12.75">
      <c r="A731" t="s">
        <v>3271</v>
      </c>
      <c r="B731" t="s">
        <v>710</v>
      </c>
      <c r="C731" t="s">
        <v>3272</v>
      </c>
    </row>
    <row r="732" spans="1:3" ht="12.75">
      <c r="A732" t="s">
        <v>3273</v>
      </c>
      <c r="B732" t="s">
        <v>713</v>
      </c>
      <c r="C732" t="s">
        <v>3274</v>
      </c>
    </row>
    <row r="733" spans="1:3" ht="12.75">
      <c r="A733" t="s">
        <v>3275</v>
      </c>
      <c r="B733" t="s">
        <v>731</v>
      </c>
      <c r="C733" t="s">
        <v>3276</v>
      </c>
    </row>
    <row r="734" spans="1:3" ht="12.75">
      <c r="A734" t="s">
        <v>1009</v>
      </c>
      <c r="B734" t="s">
        <v>780</v>
      </c>
      <c r="C734" t="s">
        <v>3277</v>
      </c>
    </row>
    <row r="735" spans="1:3" ht="12.75">
      <c r="A735" t="s">
        <v>3278</v>
      </c>
      <c r="B735" t="s">
        <v>783</v>
      </c>
      <c r="C735" t="s">
        <v>3279</v>
      </c>
    </row>
    <row r="736" spans="1:3" ht="12.75">
      <c r="A736" t="s">
        <v>2010</v>
      </c>
      <c r="B736" t="s">
        <v>1018</v>
      </c>
      <c r="C736" t="s">
        <v>2011</v>
      </c>
    </row>
    <row r="737" spans="1:3" ht="12.75">
      <c r="A737" t="s">
        <v>3280</v>
      </c>
      <c r="B737" t="s">
        <v>3281</v>
      </c>
      <c r="C737" t="s">
        <v>3282</v>
      </c>
    </row>
    <row r="738" spans="1:3" ht="12.75">
      <c r="A738" t="s">
        <v>2012</v>
      </c>
      <c r="B738" t="s">
        <v>1049</v>
      </c>
      <c r="C738" t="s">
        <v>2013</v>
      </c>
    </row>
    <row r="739" spans="1:3" ht="12.75">
      <c r="A739" t="s">
        <v>3283</v>
      </c>
      <c r="B739" t="s">
        <v>3179</v>
      </c>
      <c r="C739" t="s">
        <v>3284</v>
      </c>
    </row>
    <row r="740" spans="1:3" ht="12.75">
      <c r="A740" t="s">
        <v>2014</v>
      </c>
      <c r="B740" t="s">
        <v>1050</v>
      </c>
      <c r="C740" t="s">
        <v>2015</v>
      </c>
    </row>
    <row r="741" spans="1:3" ht="12.75">
      <c r="A741" t="s">
        <v>3285</v>
      </c>
      <c r="B741" t="s">
        <v>3286</v>
      </c>
      <c r="C741" t="s">
        <v>3287</v>
      </c>
    </row>
    <row r="742" spans="1:3" ht="12.75">
      <c r="A742" t="s">
        <v>2016</v>
      </c>
      <c r="B742" t="s">
        <v>790</v>
      </c>
      <c r="C742" t="s">
        <v>2017</v>
      </c>
    </row>
    <row r="743" spans="1:3" ht="12.75">
      <c r="A743" t="s">
        <v>2018</v>
      </c>
      <c r="B743" t="s">
        <v>791</v>
      </c>
      <c r="C743" t="s">
        <v>2019</v>
      </c>
    </row>
    <row r="744" spans="1:3" ht="12.75">
      <c r="A744" t="s">
        <v>2020</v>
      </c>
      <c r="B744" t="s">
        <v>792</v>
      </c>
      <c r="C744" t="s">
        <v>2021</v>
      </c>
    </row>
    <row r="745" spans="1:3" ht="12.75">
      <c r="A745" t="s">
        <v>3288</v>
      </c>
      <c r="B745" t="s">
        <v>648</v>
      </c>
      <c r="C745" t="s">
        <v>3289</v>
      </c>
    </row>
    <row r="746" spans="1:3" ht="12.75">
      <c r="A746" t="s">
        <v>3290</v>
      </c>
      <c r="B746" t="s">
        <v>705</v>
      </c>
      <c r="C746" t="s">
        <v>3291</v>
      </c>
    </row>
    <row r="747" spans="1:3" ht="12.75">
      <c r="A747" t="s">
        <v>3292</v>
      </c>
      <c r="B747" t="s">
        <v>731</v>
      </c>
      <c r="C747" t="s">
        <v>3293</v>
      </c>
    </row>
    <row r="748" spans="1:3" ht="12.75">
      <c r="A748" t="s">
        <v>3294</v>
      </c>
      <c r="B748" t="s">
        <v>648</v>
      </c>
      <c r="C748" t="s">
        <v>3295</v>
      </c>
    </row>
    <row r="749" spans="1:3" ht="12.75">
      <c r="A749" t="s">
        <v>3296</v>
      </c>
      <c r="B749" t="s">
        <v>705</v>
      </c>
      <c r="C749" t="s">
        <v>3297</v>
      </c>
    </row>
    <row r="750" spans="1:3" ht="12.75">
      <c r="A750" t="s">
        <v>3298</v>
      </c>
      <c r="B750" t="s">
        <v>731</v>
      </c>
      <c r="C750" t="s">
        <v>3299</v>
      </c>
    </row>
    <row r="751" spans="1:3" ht="12.75">
      <c r="A751" t="s">
        <v>3300</v>
      </c>
      <c r="B751" t="s">
        <v>648</v>
      </c>
      <c r="C751" t="s">
        <v>3301</v>
      </c>
    </row>
    <row r="752" spans="1:3" ht="12.75">
      <c r="A752" t="s">
        <v>3302</v>
      </c>
      <c r="B752" t="s">
        <v>651</v>
      </c>
      <c r="C752" t="s">
        <v>2856</v>
      </c>
    </row>
    <row r="753" spans="1:3" ht="12.75">
      <c r="A753" t="s">
        <v>3303</v>
      </c>
      <c r="B753" t="s">
        <v>677</v>
      </c>
      <c r="C753" t="s">
        <v>3304</v>
      </c>
    </row>
    <row r="754" spans="1:3" ht="12.75">
      <c r="A754" t="s">
        <v>3305</v>
      </c>
      <c r="B754" t="s">
        <v>703</v>
      </c>
      <c r="C754" t="s">
        <v>2860</v>
      </c>
    </row>
    <row r="755" spans="1:3" ht="12.75">
      <c r="A755" t="s">
        <v>3306</v>
      </c>
      <c r="B755" t="s">
        <v>800</v>
      </c>
      <c r="C755" t="s">
        <v>2862</v>
      </c>
    </row>
    <row r="756" spans="1:3" ht="12.75">
      <c r="A756" t="s">
        <v>3307</v>
      </c>
      <c r="B756" t="s">
        <v>871</v>
      </c>
      <c r="C756" t="s">
        <v>2864</v>
      </c>
    </row>
    <row r="757" spans="1:3" ht="12.75">
      <c r="A757" t="s">
        <v>3308</v>
      </c>
      <c r="B757" t="s">
        <v>873</v>
      </c>
      <c r="C757" t="s">
        <v>2866</v>
      </c>
    </row>
    <row r="758" spans="1:3" ht="12.75">
      <c r="A758" t="s">
        <v>3309</v>
      </c>
      <c r="B758" t="s">
        <v>875</v>
      </c>
      <c r="C758" t="s">
        <v>2868</v>
      </c>
    </row>
    <row r="759" spans="1:3" ht="12.75">
      <c r="A759" t="s">
        <v>3310</v>
      </c>
      <c r="B759" t="s">
        <v>924</v>
      </c>
      <c r="C759" t="s">
        <v>2870</v>
      </c>
    </row>
    <row r="760" spans="1:3" ht="12.75">
      <c r="A760" t="s">
        <v>3311</v>
      </c>
      <c r="B760" t="s">
        <v>705</v>
      </c>
      <c r="C760" t="s">
        <v>287</v>
      </c>
    </row>
    <row r="761" spans="1:3" ht="12.75">
      <c r="A761" t="s">
        <v>3312</v>
      </c>
      <c r="B761" t="s">
        <v>708</v>
      </c>
      <c r="C761" t="s">
        <v>289</v>
      </c>
    </row>
    <row r="762" spans="1:3" ht="12.75">
      <c r="A762" t="s">
        <v>3313</v>
      </c>
      <c r="B762" t="s">
        <v>710</v>
      </c>
      <c r="C762" t="s">
        <v>295</v>
      </c>
    </row>
    <row r="763" spans="1:3" ht="12.75">
      <c r="A763" t="s">
        <v>3314</v>
      </c>
      <c r="B763" t="s">
        <v>713</v>
      </c>
      <c r="C763" t="s">
        <v>301</v>
      </c>
    </row>
    <row r="764" spans="1:3" ht="12.75">
      <c r="A764" t="s">
        <v>3315</v>
      </c>
      <c r="B764" t="s">
        <v>716</v>
      </c>
      <c r="C764" t="s">
        <v>303</v>
      </c>
    </row>
    <row r="765" spans="1:3" ht="12.75">
      <c r="A765" t="s">
        <v>3316</v>
      </c>
      <c r="B765" t="s">
        <v>719</v>
      </c>
      <c r="C765" t="s">
        <v>361</v>
      </c>
    </row>
    <row r="766" spans="1:3" ht="12.75">
      <c r="A766" t="s">
        <v>3317</v>
      </c>
      <c r="B766" t="s">
        <v>731</v>
      </c>
      <c r="C766" t="s">
        <v>3318</v>
      </c>
    </row>
    <row r="767" spans="1:3" ht="12.75">
      <c r="A767" t="s">
        <v>3319</v>
      </c>
      <c r="B767" t="s">
        <v>732</v>
      </c>
      <c r="C767" t="s">
        <v>3320</v>
      </c>
    </row>
    <row r="768" spans="1:3" ht="12.75">
      <c r="A768" t="s">
        <v>3321</v>
      </c>
      <c r="B768" t="s">
        <v>733</v>
      </c>
      <c r="C768" t="s">
        <v>3322</v>
      </c>
    </row>
    <row r="769" spans="1:3" ht="12.75">
      <c r="A769" t="s">
        <v>3323</v>
      </c>
      <c r="B769" t="s">
        <v>648</v>
      </c>
      <c r="C769" t="s">
        <v>3324</v>
      </c>
    </row>
    <row r="770" spans="1:3" ht="12.75">
      <c r="A770" t="s">
        <v>1013</v>
      </c>
      <c r="B770" t="s">
        <v>651</v>
      </c>
      <c r="C770" t="s">
        <v>3325</v>
      </c>
    </row>
    <row r="771" spans="1:3" ht="12.75">
      <c r="A771" t="s">
        <v>1016</v>
      </c>
      <c r="B771" t="s">
        <v>677</v>
      </c>
      <c r="C771" t="s">
        <v>3326</v>
      </c>
    </row>
    <row r="772" spans="1:3" ht="12.75">
      <c r="A772" t="s">
        <v>3327</v>
      </c>
      <c r="B772" t="s">
        <v>705</v>
      </c>
      <c r="C772" t="s">
        <v>3328</v>
      </c>
    </row>
    <row r="773" spans="1:3" ht="12.75">
      <c r="A773" t="s">
        <v>1014</v>
      </c>
      <c r="B773" t="s">
        <v>708</v>
      </c>
      <c r="C773" t="s">
        <v>3329</v>
      </c>
    </row>
    <row r="774" spans="1:3" ht="12.75">
      <c r="A774" t="s">
        <v>1017</v>
      </c>
      <c r="B774" t="s">
        <v>710</v>
      </c>
      <c r="C774" t="s">
        <v>3330</v>
      </c>
    </row>
    <row r="775" spans="1:3" ht="12.75">
      <c r="A775" t="s">
        <v>3331</v>
      </c>
      <c r="B775" t="s">
        <v>731</v>
      </c>
      <c r="C775" t="s">
        <v>3332</v>
      </c>
    </row>
    <row r="776" spans="1:3" ht="12.75">
      <c r="A776" t="s">
        <v>3333</v>
      </c>
      <c r="B776" t="s">
        <v>732</v>
      </c>
      <c r="C776" t="s">
        <v>3334</v>
      </c>
    </row>
    <row r="777" spans="1:3" ht="12.75">
      <c r="A777" t="s">
        <v>3335</v>
      </c>
      <c r="B777" t="s">
        <v>733</v>
      </c>
      <c r="C777" t="s">
        <v>3336</v>
      </c>
    </row>
    <row r="778" spans="1:3" ht="12.75">
      <c r="A778" t="s">
        <v>1993</v>
      </c>
      <c r="B778" t="s">
        <v>788</v>
      </c>
      <c r="C778" t="s">
        <v>3337</v>
      </c>
    </row>
    <row r="779" spans="1:3" ht="12.75">
      <c r="A779" t="s">
        <v>3338</v>
      </c>
      <c r="B779" t="s">
        <v>648</v>
      </c>
      <c r="C779" t="s">
        <v>3339</v>
      </c>
    </row>
    <row r="780" spans="1:3" ht="12.75">
      <c r="A780" t="s">
        <v>1011</v>
      </c>
      <c r="B780" t="s">
        <v>651</v>
      </c>
      <c r="C780" t="s">
        <v>3340</v>
      </c>
    </row>
    <row r="781" spans="1:3" ht="12.75">
      <c r="A781" t="s">
        <v>1015</v>
      </c>
      <c r="B781" t="s">
        <v>677</v>
      </c>
      <c r="C781" t="s">
        <v>3341</v>
      </c>
    </row>
    <row r="782" spans="1:3" ht="12.75">
      <c r="A782" t="s">
        <v>3342</v>
      </c>
      <c r="B782" t="s">
        <v>705</v>
      </c>
      <c r="C782" t="s">
        <v>3328</v>
      </c>
    </row>
    <row r="783" spans="1:3" ht="12.75">
      <c r="A783" t="s">
        <v>3343</v>
      </c>
      <c r="B783" t="s">
        <v>708</v>
      </c>
      <c r="C783" t="s">
        <v>3329</v>
      </c>
    </row>
    <row r="784" spans="1:3" ht="12.75">
      <c r="A784" t="s">
        <v>3344</v>
      </c>
      <c r="B784" t="s">
        <v>710</v>
      </c>
      <c r="C784" t="s">
        <v>3330</v>
      </c>
    </row>
    <row r="785" spans="1:3" ht="12.75">
      <c r="A785" t="s">
        <v>3345</v>
      </c>
      <c r="B785" t="s">
        <v>731</v>
      </c>
      <c r="C785" t="s">
        <v>3346</v>
      </c>
    </row>
    <row r="786" spans="1:3" ht="12.75">
      <c r="A786" t="s">
        <v>3347</v>
      </c>
      <c r="B786" t="s">
        <v>732</v>
      </c>
      <c r="C786" t="s">
        <v>3348</v>
      </c>
    </row>
    <row r="787" spans="1:3" ht="12.75">
      <c r="A787" t="s">
        <v>3349</v>
      </c>
      <c r="B787" t="s">
        <v>733</v>
      </c>
      <c r="C787" t="s">
        <v>3350</v>
      </c>
    </row>
    <row r="788" spans="1:3" ht="12.75">
      <c r="A788" t="s">
        <v>1996</v>
      </c>
      <c r="B788" t="s">
        <v>788</v>
      </c>
      <c r="C788" t="s">
        <v>3351</v>
      </c>
    </row>
    <row r="789" spans="1:3" ht="12.75">
      <c r="A789" t="s">
        <v>3352</v>
      </c>
      <c r="B789" t="s">
        <v>790</v>
      </c>
      <c r="C789" t="s">
        <v>3353</v>
      </c>
    </row>
    <row r="790" spans="1:3" ht="12.75">
      <c r="A790" t="s">
        <v>3354</v>
      </c>
      <c r="B790" t="s">
        <v>648</v>
      </c>
      <c r="C790" t="s">
        <v>3355</v>
      </c>
    </row>
    <row r="791" spans="1:3" ht="12.75">
      <c r="A791" t="s">
        <v>3356</v>
      </c>
      <c r="B791" t="s">
        <v>651</v>
      </c>
      <c r="C791" t="s">
        <v>3357</v>
      </c>
    </row>
    <row r="792" spans="1:3" ht="12.75">
      <c r="A792" t="s">
        <v>3358</v>
      </c>
      <c r="B792" t="s">
        <v>677</v>
      </c>
      <c r="C792" t="s">
        <v>3359</v>
      </c>
    </row>
    <row r="793" spans="1:3" ht="12.75">
      <c r="A793" t="s">
        <v>1021</v>
      </c>
      <c r="B793" t="s">
        <v>705</v>
      </c>
      <c r="C793" t="s">
        <v>3360</v>
      </c>
    </row>
    <row r="794" spans="1:3" ht="12.75">
      <c r="A794" t="s">
        <v>2000</v>
      </c>
      <c r="B794" t="s">
        <v>2119</v>
      </c>
      <c r="C794" t="s">
        <v>1260</v>
      </c>
    </row>
    <row r="795" spans="1:3" ht="12.75">
      <c r="A795" t="s">
        <v>2001</v>
      </c>
      <c r="B795" t="s">
        <v>2120</v>
      </c>
      <c r="C795" t="s">
        <v>3361</v>
      </c>
    </row>
    <row r="796" spans="1:3" ht="12.75">
      <c r="A796" t="s">
        <v>1997</v>
      </c>
      <c r="B796" t="s">
        <v>2124</v>
      </c>
      <c r="C796" t="s">
        <v>3362</v>
      </c>
    </row>
    <row r="797" spans="1:3" ht="12.75">
      <c r="A797" t="s">
        <v>1998</v>
      </c>
      <c r="B797" t="s">
        <v>2125</v>
      </c>
      <c r="C797" t="s">
        <v>3363</v>
      </c>
    </row>
    <row r="798" spans="1:3" ht="12.75">
      <c r="A798" t="s">
        <v>1020</v>
      </c>
      <c r="B798" t="s">
        <v>731</v>
      </c>
      <c r="C798" t="s">
        <v>3364</v>
      </c>
    </row>
    <row r="799" spans="1:3" ht="12.75">
      <c r="A799" t="s">
        <v>3365</v>
      </c>
      <c r="B799" t="s">
        <v>732</v>
      </c>
      <c r="C799" t="s">
        <v>3366</v>
      </c>
    </row>
    <row r="800" spans="1:3" ht="12.75">
      <c r="A800" t="s">
        <v>3367</v>
      </c>
      <c r="B800" t="s">
        <v>780</v>
      </c>
      <c r="C800" t="s">
        <v>3368</v>
      </c>
    </row>
    <row r="801" spans="1:3" ht="12.75">
      <c r="A801" t="s">
        <v>3369</v>
      </c>
      <c r="B801" t="s">
        <v>783</v>
      </c>
      <c r="C801" t="s">
        <v>3370</v>
      </c>
    </row>
    <row r="802" spans="1:3" ht="12.75">
      <c r="A802" t="s">
        <v>3371</v>
      </c>
      <c r="B802" t="s">
        <v>786</v>
      </c>
      <c r="C802" t="s">
        <v>3372</v>
      </c>
    </row>
    <row r="803" spans="1:3" ht="12.75">
      <c r="A803" t="s">
        <v>3373</v>
      </c>
      <c r="B803" t="s">
        <v>3374</v>
      </c>
      <c r="C803" t="s">
        <v>3375</v>
      </c>
    </row>
    <row r="804" spans="1:3" ht="12.75">
      <c r="A804" t="s">
        <v>3376</v>
      </c>
      <c r="B804" t="s">
        <v>733</v>
      </c>
      <c r="C804" t="s">
        <v>3377</v>
      </c>
    </row>
    <row r="805" spans="1:3" ht="12.75">
      <c r="A805" t="s">
        <v>2096</v>
      </c>
      <c r="B805" t="s">
        <v>648</v>
      </c>
      <c r="C805" t="s">
        <v>3378</v>
      </c>
    </row>
    <row r="806" spans="1:3" ht="12.75">
      <c r="A806" t="s">
        <v>2097</v>
      </c>
      <c r="B806" t="s">
        <v>705</v>
      </c>
      <c r="C806" t="s">
        <v>3379</v>
      </c>
    </row>
    <row r="807" spans="1:3" ht="12.75">
      <c r="A807" t="s">
        <v>3380</v>
      </c>
      <c r="B807" t="s">
        <v>731</v>
      </c>
      <c r="C807" t="s">
        <v>3381</v>
      </c>
    </row>
    <row r="808" spans="1:3" ht="12.75">
      <c r="A808" t="s">
        <v>3382</v>
      </c>
      <c r="B808" t="s">
        <v>732</v>
      </c>
      <c r="C808" t="s">
        <v>3383</v>
      </c>
    </row>
    <row r="809" spans="1:3" ht="12.75">
      <c r="A809" t="s">
        <v>3384</v>
      </c>
      <c r="B809" t="s">
        <v>733</v>
      </c>
      <c r="C809" t="s">
        <v>3385</v>
      </c>
    </row>
    <row r="810" spans="1:3" ht="12.75">
      <c r="A810" t="s">
        <v>2022</v>
      </c>
      <c r="B810" t="s">
        <v>2002</v>
      </c>
      <c r="C810" t="s">
        <v>2105</v>
      </c>
    </row>
    <row r="811" spans="1:3" ht="12.75">
      <c r="A811" t="s">
        <v>2023</v>
      </c>
      <c r="B811" t="s">
        <v>2003</v>
      </c>
      <c r="C811" t="s">
        <v>2106</v>
      </c>
    </row>
    <row r="812" spans="1:3" ht="12.75">
      <c r="A812" t="s">
        <v>2140</v>
      </c>
      <c r="B812" t="s">
        <v>648</v>
      </c>
      <c r="C812" t="s">
        <v>2133</v>
      </c>
    </row>
    <row r="813" spans="1:3" ht="12.75">
      <c r="A813" t="s">
        <v>2024</v>
      </c>
      <c r="B813" t="s">
        <v>651</v>
      </c>
      <c r="C813" t="s">
        <v>2025</v>
      </c>
    </row>
    <row r="814" spans="1:3" ht="12.75">
      <c r="A814" t="s">
        <v>2142</v>
      </c>
      <c r="B814" t="s">
        <v>677</v>
      </c>
      <c r="C814" t="s">
        <v>2032</v>
      </c>
    </row>
    <row r="815" spans="1:3" ht="12.75">
      <c r="A815" t="s">
        <v>2143</v>
      </c>
      <c r="B815" t="s">
        <v>705</v>
      </c>
      <c r="C815" t="s">
        <v>2136</v>
      </c>
    </row>
    <row r="816" spans="1:3" ht="12.75">
      <c r="A816" t="s">
        <v>2026</v>
      </c>
      <c r="B816" t="s">
        <v>708</v>
      </c>
      <c r="C816" t="s">
        <v>2027</v>
      </c>
    </row>
    <row r="817" spans="1:3" ht="12.75">
      <c r="A817" t="s">
        <v>2144</v>
      </c>
      <c r="B817" t="s">
        <v>731</v>
      </c>
      <c r="C817" t="s">
        <v>2138</v>
      </c>
    </row>
    <row r="818" spans="1:3" ht="12.75">
      <c r="A818" t="s">
        <v>2028</v>
      </c>
      <c r="B818" t="s">
        <v>732</v>
      </c>
      <c r="C818" t="s">
        <v>3386</v>
      </c>
    </row>
    <row r="819" spans="1:3" ht="12.75">
      <c r="A819" t="s">
        <v>2029</v>
      </c>
      <c r="B819" t="s">
        <v>733</v>
      </c>
      <c r="C819" t="s">
        <v>3387</v>
      </c>
    </row>
    <row r="820" spans="1:3" ht="12.75">
      <c r="A820" t="s">
        <v>2156</v>
      </c>
      <c r="B820" t="s">
        <v>648</v>
      </c>
      <c r="C820" t="s">
        <v>2133</v>
      </c>
    </row>
    <row r="821" spans="1:3" ht="12.75">
      <c r="A821" t="s">
        <v>2036</v>
      </c>
      <c r="B821" t="s">
        <v>651</v>
      </c>
      <c r="C821" t="s">
        <v>2025</v>
      </c>
    </row>
    <row r="822" spans="1:3" ht="12.75">
      <c r="A822" t="s">
        <v>2037</v>
      </c>
      <c r="B822" t="s">
        <v>677</v>
      </c>
      <c r="C822" t="s">
        <v>2032</v>
      </c>
    </row>
    <row r="823" spans="1:3" ht="12.75">
      <c r="A823" t="s">
        <v>2158</v>
      </c>
      <c r="B823" t="s">
        <v>705</v>
      </c>
      <c r="C823" t="s">
        <v>2136</v>
      </c>
    </row>
    <row r="824" spans="1:3" ht="12.75">
      <c r="A824" t="s">
        <v>2038</v>
      </c>
      <c r="B824" t="s">
        <v>708</v>
      </c>
      <c r="C824" t="s">
        <v>2027</v>
      </c>
    </row>
    <row r="825" spans="1:3" ht="12.75">
      <c r="A825" t="s">
        <v>2159</v>
      </c>
      <c r="B825" t="s">
        <v>731</v>
      </c>
      <c r="C825" t="s">
        <v>2138</v>
      </c>
    </row>
    <row r="826" spans="1:3" ht="12.75">
      <c r="A826" t="s">
        <v>2039</v>
      </c>
      <c r="B826" t="s">
        <v>732</v>
      </c>
      <c r="C826" t="s">
        <v>3386</v>
      </c>
    </row>
    <row r="827" spans="1:3" ht="12.75">
      <c r="A827" t="s">
        <v>2040</v>
      </c>
      <c r="B827" t="s">
        <v>733</v>
      </c>
      <c r="C827" t="s">
        <v>3387</v>
      </c>
    </row>
    <row r="828" spans="1:3" ht="12.75">
      <c r="A828" t="s">
        <v>2111</v>
      </c>
      <c r="B828" t="s">
        <v>648</v>
      </c>
      <c r="C828" t="s">
        <v>2112</v>
      </c>
    </row>
    <row r="829" spans="1:3" ht="12.75">
      <c r="A829" t="s">
        <v>2041</v>
      </c>
      <c r="B829" t="s">
        <v>651</v>
      </c>
      <c r="C829" t="s">
        <v>2042</v>
      </c>
    </row>
    <row r="830" spans="1:3" ht="12.75">
      <c r="A830" t="s">
        <v>2113</v>
      </c>
      <c r="B830" t="s">
        <v>705</v>
      </c>
      <c r="C830" t="s">
        <v>2114</v>
      </c>
    </row>
    <row r="831" spans="1:3" ht="12.75">
      <c r="A831" t="s">
        <v>2116</v>
      </c>
      <c r="B831" t="s">
        <v>708</v>
      </c>
      <c r="C831" t="s">
        <v>2117</v>
      </c>
    </row>
    <row r="832" spans="1:3" ht="12.75">
      <c r="A832" t="s">
        <v>2043</v>
      </c>
      <c r="B832" t="s">
        <v>2119</v>
      </c>
      <c r="C832" t="s">
        <v>2044</v>
      </c>
    </row>
    <row r="833" spans="1:3" ht="12.75">
      <c r="A833" t="s">
        <v>2045</v>
      </c>
      <c r="B833" t="s">
        <v>2120</v>
      </c>
      <c r="C833" t="s">
        <v>2046</v>
      </c>
    </row>
    <row r="834" spans="1:3" ht="12.75">
      <c r="A834" t="s">
        <v>2121</v>
      </c>
      <c r="B834" t="s">
        <v>710</v>
      </c>
      <c r="C834" t="s">
        <v>2122</v>
      </c>
    </row>
    <row r="835" spans="1:3" ht="12.75">
      <c r="A835" t="s">
        <v>2047</v>
      </c>
      <c r="B835" t="s">
        <v>2124</v>
      </c>
      <c r="C835" t="s">
        <v>2048</v>
      </c>
    </row>
    <row r="836" spans="1:3" ht="12.75">
      <c r="A836" t="s">
        <v>2049</v>
      </c>
      <c r="B836" t="s">
        <v>2125</v>
      </c>
      <c r="C836" t="s">
        <v>2050</v>
      </c>
    </row>
    <row r="837" spans="1:3" ht="12.75">
      <c r="A837" t="s">
        <v>2126</v>
      </c>
      <c r="B837" t="s">
        <v>713</v>
      </c>
      <c r="C837" t="s">
        <v>2127</v>
      </c>
    </row>
    <row r="838" spans="1:3" ht="12.75">
      <c r="A838" t="s">
        <v>2051</v>
      </c>
      <c r="B838" t="s">
        <v>882</v>
      </c>
      <c r="C838" t="s">
        <v>2052</v>
      </c>
    </row>
    <row r="839" spans="1:3" ht="12.75">
      <c r="A839" t="s">
        <v>2053</v>
      </c>
      <c r="B839" t="s">
        <v>884</v>
      </c>
      <c r="C839" t="s">
        <v>2054</v>
      </c>
    </row>
    <row r="840" spans="1:3" ht="12.75">
      <c r="A840" t="s">
        <v>2129</v>
      </c>
      <c r="B840" t="s">
        <v>731</v>
      </c>
      <c r="C840" t="s">
        <v>2130</v>
      </c>
    </row>
    <row r="841" spans="1:3" ht="12.75">
      <c r="A841" t="s">
        <v>2161</v>
      </c>
      <c r="B841" t="s">
        <v>648</v>
      </c>
      <c r="C841" t="s">
        <v>2112</v>
      </c>
    </row>
    <row r="842" spans="1:3" ht="12.75">
      <c r="A842" t="s">
        <v>2055</v>
      </c>
      <c r="B842" t="s">
        <v>651</v>
      </c>
      <c r="C842" t="s">
        <v>2042</v>
      </c>
    </row>
    <row r="843" spans="1:3" ht="12.75">
      <c r="A843" t="s">
        <v>2162</v>
      </c>
      <c r="B843" t="s">
        <v>705</v>
      </c>
      <c r="C843" t="s">
        <v>3388</v>
      </c>
    </row>
    <row r="844" spans="1:3" ht="12.75">
      <c r="A844" t="s">
        <v>2165</v>
      </c>
      <c r="B844" t="s">
        <v>708</v>
      </c>
      <c r="C844" t="s">
        <v>2117</v>
      </c>
    </row>
    <row r="845" spans="1:3" ht="12.75">
      <c r="A845" t="s">
        <v>2056</v>
      </c>
      <c r="B845" t="s">
        <v>2119</v>
      </c>
      <c r="C845" t="s">
        <v>2044</v>
      </c>
    </row>
    <row r="846" spans="1:3" ht="12.75">
      <c r="A846" t="s">
        <v>2057</v>
      </c>
      <c r="B846" t="s">
        <v>2120</v>
      </c>
      <c r="C846" t="s">
        <v>2046</v>
      </c>
    </row>
    <row r="847" spans="1:3" ht="12.75">
      <c r="A847" t="s">
        <v>2167</v>
      </c>
      <c r="B847" t="s">
        <v>710</v>
      </c>
      <c r="C847" t="s">
        <v>2122</v>
      </c>
    </row>
    <row r="848" spans="1:3" ht="12.75">
      <c r="A848" t="s">
        <v>2058</v>
      </c>
      <c r="B848" t="s">
        <v>2124</v>
      </c>
      <c r="C848" t="s">
        <v>2059</v>
      </c>
    </row>
    <row r="849" spans="1:3" ht="12.75">
      <c r="A849" t="s">
        <v>2060</v>
      </c>
      <c r="B849" t="s">
        <v>2125</v>
      </c>
      <c r="C849" t="s">
        <v>2061</v>
      </c>
    </row>
    <row r="850" spans="1:3" ht="12.75">
      <c r="A850" t="s">
        <v>2169</v>
      </c>
      <c r="B850" t="s">
        <v>713</v>
      </c>
      <c r="C850" t="s">
        <v>2127</v>
      </c>
    </row>
    <row r="851" spans="1:3" ht="12.75">
      <c r="A851" t="s">
        <v>2062</v>
      </c>
      <c r="B851" t="s">
        <v>882</v>
      </c>
      <c r="C851" t="s">
        <v>2063</v>
      </c>
    </row>
    <row r="852" spans="1:3" ht="12.75">
      <c r="A852" t="s">
        <v>2064</v>
      </c>
      <c r="B852" t="s">
        <v>884</v>
      </c>
      <c r="C852" t="s">
        <v>2065</v>
      </c>
    </row>
    <row r="853" spans="1:3" ht="12.75">
      <c r="A853" t="s">
        <v>2171</v>
      </c>
      <c r="B853" t="s">
        <v>731</v>
      </c>
      <c r="C853" t="s">
        <v>2172</v>
      </c>
    </row>
    <row r="854" spans="1:3" ht="12.75">
      <c r="A854" t="s">
        <v>1461</v>
      </c>
      <c r="B854" t="s">
        <v>651</v>
      </c>
      <c r="C854" t="s">
        <v>1022</v>
      </c>
    </row>
    <row r="855" spans="1:3" ht="12.75">
      <c r="A855" t="s">
        <v>1462</v>
      </c>
      <c r="B855" t="s">
        <v>677</v>
      </c>
      <c r="C855" t="s">
        <v>1023</v>
      </c>
    </row>
    <row r="856" spans="1:3" ht="12.75">
      <c r="A856" t="s">
        <v>1463</v>
      </c>
      <c r="B856" t="s">
        <v>703</v>
      </c>
      <c r="C856" t="s">
        <v>1024</v>
      </c>
    </row>
    <row r="857" spans="1:3" ht="12.75">
      <c r="A857" t="s">
        <v>1464</v>
      </c>
      <c r="B857" t="s">
        <v>800</v>
      </c>
      <c r="C857" t="s">
        <v>1025</v>
      </c>
    </row>
    <row r="858" spans="1:3" ht="12.75">
      <c r="A858" t="s">
        <v>1465</v>
      </c>
      <c r="B858" t="s">
        <v>871</v>
      </c>
      <c r="C858" t="s">
        <v>1026</v>
      </c>
    </row>
    <row r="859" spans="1:3" ht="12.75">
      <c r="A859" t="s">
        <v>1466</v>
      </c>
      <c r="B859" t="s">
        <v>873</v>
      </c>
      <c r="C859" t="s">
        <v>1027</v>
      </c>
    </row>
    <row r="860" spans="1:3" ht="12.75">
      <c r="A860" t="s">
        <v>1467</v>
      </c>
      <c r="B860" t="s">
        <v>875</v>
      </c>
      <c r="C860" t="s">
        <v>1028</v>
      </c>
    </row>
    <row r="861" spans="1:3" ht="12.75">
      <c r="A861" t="s">
        <v>1468</v>
      </c>
      <c r="B861" t="s">
        <v>924</v>
      </c>
      <c r="C861" t="s">
        <v>1029</v>
      </c>
    </row>
    <row r="862" spans="1:3" ht="12.75">
      <c r="A862" t="s">
        <v>1469</v>
      </c>
      <c r="B862" t="s">
        <v>926</v>
      </c>
      <c r="C862" t="s">
        <v>1030</v>
      </c>
    </row>
    <row r="863" spans="1:3" ht="12.75">
      <c r="A863" t="s">
        <v>1470</v>
      </c>
      <c r="B863" t="s">
        <v>929</v>
      </c>
      <c r="C863" t="s">
        <v>1031</v>
      </c>
    </row>
    <row r="864" spans="1:3" ht="12.75">
      <c r="A864" t="s">
        <v>1471</v>
      </c>
      <c r="B864" t="s">
        <v>945</v>
      </c>
      <c r="C864" t="s">
        <v>1032</v>
      </c>
    </row>
    <row r="865" spans="1:3" ht="12.75">
      <c r="A865" t="s">
        <v>1472</v>
      </c>
      <c r="B865" t="s">
        <v>948</v>
      </c>
      <c r="C865" t="s">
        <v>1033</v>
      </c>
    </row>
    <row r="866" spans="1:3" ht="12.75">
      <c r="A866" t="s">
        <v>1473</v>
      </c>
      <c r="B866" t="s">
        <v>956</v>
      </c>
      <c r="C866" t="s">
        <v>1034</v>
      </c>
    </row>
    <row r="867" spans="1:3" ht="12.75">
      <c r="A867" t="s">
        <v>3389</v>
      </c>
      <c r="B867" t="s">
        <v>959</v>
      </c>
      <c r="C867" t="s">
        <v>3390</v>
      </c>
    </row>
    <row r="868" spans="1:3" ht="12.75">
      <c r="A868" t="s">
        <v>1474</v>
      </c>
      <c r="B868" t="s">
        <v>708</v>
      </c>
      <c r="C868" t="s">
        <v>1351</v>
      </c>
    </row>
    <row r="869" spans="1:3" ht="12.75">
      <c r="A869" t="s">
        <v>1475</v>
      </c>
      <c r="B869" t="s">
        <v>710</v>
      </c>
      <c r="C869" t="s">
        <v>1352</v>
      </c>
    </row>
    <row r="870" spans="1:3" ht="12.75">
      <c r="A870" t="s">
        <v>1476</v>
      </c>
      <c r="B870" t="s">
        <v>713</v>
      </c>
      <c r="C870" t="s">
        <v>1353</v>
      </c>
    </row>
    <row r="871" spans="1:3" ht="12.75">
      <c r="A871" t="s">
        <v>1477</v>
      </c>
      <c r="B871" t="s">
        <v>716</v>
      </c>
      <c r="C871" t="s">
        <v>1354</v>
      </c>
    </row>
    <row r="872" spans="1:3" ht="12.75">
      <c r="A872" t="s">
        <v>1478</v>
      </c>
      <c r="B872" t="s">
        <v>719</v>
      </c>
      <c r="C872" t="s">
        <v>1355</v>
      </c>
    </row>
    <row r="873" spans="1:3" ht="12.75">
      <c r="A873" t="s">
        <v>1479</v>
      </c>
      <c r="B873" t="s">
        <v>820</v>
      </c>
      <c r="C873" t="s">
        <v>1356</v>
      </c>
    </row>
    <row r="874" spans="1:3" ht="12.75">
      <c r="A874" t="s">
        <v>1480</v>
      </c>
      <c r="B874" t="s">
        <v>822</v>
      </c>
      <c r="C874" t="s">
        <v>1357</v>
      </c>
    </row>
    <row r="875" spans="1:3" ht="12.75">
      <c r="A875" t="s">
        <v>1481</v>
      </c>
      <c r="B875" t="s">
        <v>824</v>
      </c>
      <c r="C875" t="s">
        <v>1358</v>
      </c>
    </row>
    <row r="876" spans="1:3" ht="12.75">
      <c r="A876" t="s">
        <v>1482</v>
      </c>
      <c r="B876" t="s">
        <v>3206</v>
      </c>
      <c r="C876" t="s">
        <v>1359</v>
      </c>
    </row>
    <row r="877" spans="1:3" ht="12.75">
      <c r="A877" t="s">
        <v>1483</v>
      </c>
      <c r="B877" t="s">
        <v>3391</v>
      </c>
      <c r="C877" t="s">
        <v>1360</v>
      </c>
    </row>
    <row r="878" spans="1:3" ht="12.75">
      <c r="A878" t="s">
        <v>1484</v>
      </c>
      <c r="B878" t="s">
        <v>3392</v>
      </c>
      <c r="C878" t="s">
        <v>1361</v>
      </c>
    </row>
    <row r="879" spans="1:3" ht="12.75">
      <c r="A879" t="s">
        <v>1485</v>
      </c>
      <c r="B879" t="s">
        <v>3393</v>
      </c>
      <c r="C879" t="s">
        <v>1362</v>
      </c>
    </row>
    <row r="880" spans="1:3" ht="12.75">
      <c r="A880" t="s">
        <v>1486</v>
      </c>
      <c r="B880" t="s">
        <v>3394</v>
      </c>
      <c r="C880" t="s">
        <v>1363</v>
      </c>
    </row>
    <row r="881" spans="1:3" ht="12.75">
      <c r="A881" t="s">
        <v>3395</v>
      </c>
      <c r="B881" t="s">
        <v>3396</v>
      </c>
      <c r="C881" t="s">
        <v>3397</v>
      </c>
    </row>
    <row r="882" spans="1:3" ht="12.75">
      <c r="A882" t="s">
        <v>3398</v>
      </c>
      <c r="B882" t="s">
        <v>1035</v>
      </c>
      <c r="C882" t="s">
        <v>1364</v>
      </c>
    </row>
    <row r="883" spans="1:3" ht="12.75">
      <c r="A883" t="s">
        <v>3399</v>
      </c>
      <c r="B883" t="s">
        <v>1036</v>
      </c>
      <c r="C883" t="s">
        <v>1365</v>
      </c>
    </row>
    <row r="884" spans="1:3" ht="12.75">
      <c r="A884" t="s">
        <v>3400</v>
      </c>
      <c r="B884" t="s">
        <v>1037</v>
      </c>
      <c r="C884" t="s">
        <v>1366</v>
      </c>
    </row>
    <row r="885" spans="1:3" ht="12.75">
      <c r="A885" t="s">
        <v>3401</v>
      </c>
      <c r="B885" t="s">
        <v>1038</v>
      </c>
      <c r="C885" t="s">
        <v>1367</v>
      </c>
    </row>
    <row r="886" spans="1:3" ht="12.75">
      <c r="A886" t="s">
        <v>3402</v>
      </c>
      <c r="B886" t="s">
        <v>3115</v>
      </c>
      <c r="C886" t="s">
        <v>1368</v>
      </c>
    </row>
    <row r="887" spans="1:3" ht="12.75">
      <c r="A887" t="s">
        <v>3403</v>
      </c>
      <c r="B887" t="s">
        <v>3116</v>
      </c>
      <c r="C887" t="s">
        <v>1369</v>
      </c>
    </row>
    <row r="888" spans="1:3" ht="12.75">
      <c r="A888" t="s">
        <v>3404</v>
      </c>
      <c r="B888" t="s">
        <v>3118</v>
      </c>
      <c r="C888" t="s">
        <v>1370</v>
      </c>
    </row>
    <row r="889" spans="1:3" ht="12.75">
      <c r="A889" t="s">
        <v>3405</v>
      </c>
      <c r="B889" t="s">
        <v>3126</v>
      </c>
      <c r="C889" t="s">
        <v>1371</v>
      </c>
    </row>
    <row r="890" spans="1:3" ht="12.75">
      <c r="A890" t="s">
        <v>3406</v>
      </c>
      <c r="B890" t="s">
        <v>3142</v>
      </c>
      <c r="C890" t="s">
        <v>1372</v>
      </c>
    </row>
    <row r="891" spans="1:3" ht="12.75">
      <c r="A891" t="s">
        <v>3407</v>
      </c>
      <c r="B891" t="s">
        <v>3408</v>
      </c>
      <c r="C891" t="s">
        <v>1373</v>
      </c>
    </row>
    <row r="892" spans="1:3" ht="12.75">
      <c r="A892" t="s">
        <v>3409</v>
      </c>
      <c r="B892" t="s">
        <v>3410</v>
      </c>
      <c r="C892" t="s">
        <v>1374</v>
      </c>
    </row>
    <row r="893" spans="1:3" ht="12.75">
      <c r="A893" t="s">
        <v>3411</v>
      </c>
      <c r="B893" t="s">
        <v>3412</v>
      </c>
      <c r="C893" t="s">
        <v>1375</v>
      </c>
    </row>
    <row r="894" spans="1:3" ht="12.75">
      <c r="A894" t="s">
        <v>3413</v>
      </c>
      <c r="B894" t="s">
        <v>3414</v>
      </c>
      <c r="C894" t="s">
        <v>1376</v>
      </c>
    </row>
    <row r="895" spans="1:3" ht="12.75">
      <c r="A895" t="s">
        <v>3415</v>
      </c>
      <c r="B895" t="s">
        <v>3416</v>
      </c>
      <c r="C895" t="s">
        <v>3417</v>
      </c>
    </row>
    <row r="896" spans="1:3" ht="12.75">
      <c r="A896" t="s">
        <v>1748</v>
      </c>
      <c r="B896" t="s">
        <v>780</v>
      </c>
      <c r="C896" t="s">
        <v>3418</v>
      </c>
    </row>
    <row r="897" spans="1:3" ht="12.75">
      <c r="A897" t="s">
        <v>1749</v>
      </c>
      <c r="B897" t="s">
        <v>783</v>
      </c>
      <c r="C897" t="s">
        <v>3419</v>
      </c>
    </row>
    <row r="898" spans="1:3" ht="12.75">
      <c r="A898" t="s">
        <v>1750</v>
      </c>
      <c r="B898" t="s">
        <v>786</v>
      </c>
      <c r="C898" t="s">
        <v>3420</v>
      </c>
    </row>
    <row r="899" spans="1:3" ht="12.75">
      <c r="A899" t="s">
        <v>1751</v>
      </c>
      <c r="B899" t="s">
        <v>3374</v>
      </c>
      <c r="C899" t="s">
        <v>3421</v>
      </c>
    </row>
    <row r="900" spans="1:3" ht="12.75">
      <c r="A900" t="s">
        <v>1752</v>
      </c>
      <c r="B900" t="s">
        <v>3422</v>
      </c>
      <c r="C900" t="s">
        <v>3423</v>
      </c>
    </row>
    <row r="901" spans="1:3" ht="12.75">
      <c r="A901" t="s">
        <v>1753</v>
      </c>
      <c r="B901" t="s">
        <v>3424</v>
      </c>
      <c r="C901" t="s">
        <v>3425</v>
      </c>
    </row>
    <row r="902" spans="1:3" ht="12.75">
      <c r="A902" t="s">
        <v>1754</v>
      </c>
      <c r="B902" t="s">
        <v>3426</v>
      </c>
      <c r="C902" t="s">
        <v>3427</v>
      </c>
    </row>
    <row r="903" spans="1:3" ht="12.75">
      <c r="A903" t="s">
        <v>1755</v>
      </c>
      <c r="B903" t="s">
        <v>3428</v>
      </c>
      <c r="C903" t="s">
        <v>3429</v>
      </c>
    </row>
    <row r="904" spans="1:3" ht="12.75">
      <c r="A904" t="s">
        <v>1756</v>
      </c>
      <c r="B904" t="s">
        <v>3430</v>
      </c>
      <c r="C904" t="s">
        <v>3431</v>
      </c>
    </row>
    <row r="905" spans="1:3" ht="12.75">
      <c r="A905" t="s">
        <v>1757</v>
      </c>
      <c r="B905" t="s">
        <v>3432</v>
      </c>
      <c r="C905" t="s">
        <v>3433</v>
      </c>
    </row>
    <row r="906" spans="1:3" ht="12.75">
      <c r="A906" t="s">
        <v>1758</v>
      </c>
      <c r="B906" t="s">
        <v>3434</v>
      </c>
      <c r="C906" t="s">
        <v>3435</v>
      </c>
    </row>
    <row r="907" spans="1:3" ht="12.75">
      <c r="A907" t="s">
        <v>1759</v>
      </c>
      <c r="B907" t="s">
        <v>3436</v>
      </c>
      <c r="C907" t="s">
        <v>3437</v>
      </c>
    </row>
    <row r="908" spans="1:3" ht="12.75">
      <c r="A908" t="s">
        <v>1760</v>
      </c>
      <c r="B908" t="s">
        <v>3438</v>
      </c>
      <c r="C908" t="s">
        <v>3439</v>
      </c>
    </row>
    <row r="909" spans="1:3" ht="12.75">
      <c r="A909" t="s">
        <v>3440</v>
      </c>
      <c r="B909" t="s">
        <v>3441</v>
      </c>
      <c r="C909" t="s">
        <v>3442</v>
      </c>
    </row>
    <row r="910" spans="1:3" ht="12.75">
      <c r="A910" t="s">
        <v>1761</v>
      </c>
      <c r="B910" t="s">
        <v>1018</v>
      </c>
      <c r="C910" t="s">
        <v>3443</v>
      </c>
    </row>
    <row r="911" spans="1:3" ht="12.75">
      <c r="A911" t="s">
        <v>1762</v>
      </c>
      <c r="B911" t="s">
        <v>3281</v>
      </c>
      <c r="C911" t="s">
        <v>3444</v>
      </c>
    </row>
    <row r="912" spans="1:3" ht="12.75">
      <c r="A912" t="s">
        <v>1763</v>
      </c>
      <c r="B912" t="s">
        <v>1992</v>
      </c>
      <c r="C912" t="s">
        <v>3445</v>
      </c>
    </row>
    <row r="913" spans="1:3" ht="12.75">
      <c r="A913" t="s">
        <v>1764</v>
      </c>
      <c r="B913" t="s">
        <v>3446</v>
      </c>
      <c r="C913" t="s">
        <v>3447</v>
      </c>
    </row>
    <row r="914" spans="1:3" ht="12.75">
      <c r="A914" t="s">
        <v>1765</v>
      </c>
      <c r="B914" t="s">
        <v>1999</v>
      </c>
      <c r="C914" t="s">
        <v>3448</v>
      </c>
    </row>
    <row r="915" spans="1:3" ht="12.75">
      <c r="A915" t="s">
        <v>1766</v>
      </c>
      <c r="B915" t="s">
        <v>3449</v>
      </c>
      <c r="C915" t="s">
        <v>3450</v>
      </c>
    </row>
    <row r="916" spans="1:3" ht="12.75">
      <c r="A916" t="s">
        <v>1767</v>
      </c>
      <c r="B916" t="s">
        <v>3451</v>
      </c>
      <c r="C916" t="s">
        <v>3452</v>
      </c>
    </row>
    <row r="917" spans="1:3" ht="12.75">
      <c r="A917" t="s">
        <v>1768</v>
      </c>
      <c r="B917" t="s">
        <v>3453</v>
      </c>
      <c r="C917" t="s">
        <v>3454</v>
      </c>
    </row>
    <row r="918" spans="1:3" ht="12.75">
      <c r="A918" t="s">
        <v>1769</v>
      </c>
      <c r="B918" t="s">
        <v>3455</v>
      </c>
      <c r="C918" t="s">
        <v>3456</v>
      </c>
    </row>
    <row r="919" spans="1:3" ht="12.75">
      <c r="A919" t="s">
        <v>1770</v>
      </c>
      <c r="B919" t="s">
        <v>3457</v>
      </c>
      <c r="C919" t="s">
        <v>3458</v>
      </c>
    </row>
    <row r="920" spans="1:3" ht="12.75">
      <c r="A920" t="s">
        <v>1771</v>
      </c>
      <c r="B920" t="s">
        <v>3459</v>
      </c>
      <c r="C920" t="s">
        <v>3460</v>
      </c>
    </row>
    <row r="921" spans="1:3" ht="12.75">
      <c r="A921" t="s">
        <v>1772</v>
      </c>
      <c r="B921" t="s">
        <v>3461</v>
      </c>
      <c r="C921" t="s">
        <v>3462</v>
      </c>
    </row>
    <row r="922" spans="1:3" ht="12.75">
      <c r="A922" t="s">
        <v>1773</v>
      </c>
      <c r="B922" t="s">
        <v>3463</v>
      </c>
      <c r="C922" t="s">
        <v>3464</v>
      </c>
    </row>
    <row r="923" spans="1:3" ht="12.75">
      <c r="A923" t="s">
        <v>3465</v>
      </c>
      <c r="B923" t="s">
        <v>3466</v>
      </c>
      <c r="C923" t="s">
        <v>3467</v>
      </c>
    </row>
    <row r="924" spans="1:3" ht="12.75">
      <c r="A924" t="s">
        <v>3468</v>
      </c>
      <c r="B924" t="s">
        <v>1049</v>
      </c>
      <c r="C924" t="s">
        <v>3469</v>
      </c>
    </row>
    <row r="925" spans="1:3" ht="12.75">
      <c r="A925" t="s">
        <v>3470</v>
      </c>
      <c r="B925" t="s">
        <v>3179</v>
      </c>
      <c r="C925" t="s">
        <v>3471</v>
      </c>
    </row>
    <row r="926" spans="1:3" ht="12.75">
      <c r="A926" t="s">
        <v>3472</v>
      </c>
      <c r="B926" t="s">
        <v>3182</v>
      </c>
      <c r="C926" t="s">
        <v>3473</v>
      </c>
    </row>
    <row r="927" spans="1:3" ht="12.75">
      <c r="A927" t="s">
        <v>3474</v>
      </c>
      <c r="B927" t="s">
        <v>3475</v>
      </c>
      <c r="C927" t="s">
        <v>3476</v>
      </c>
    </row>
    <row r="928" spans="1:3" ht="12.75">
      <c r="A928" t="s">
        <v>3477</v>
      </c>
      <c r="B928" t="s">
        <v>3478</v>
      </c>
      <c r="C928" t="s">
        <v>3479</v>
      </c>
    </row>
    <row r="929" spans="1:3" ht="12.75">
      <c r="A929" t="s">
        <v>3480</v>
      </c>
      <c r="B929" t="s">
        <v>3481</v>
      </c>
      <c r="C929" t="s">
        <v>3482</v>
      </c>
    </row>
    <row r="930" spans="1:3" ht="12.75">
      <c r="A930" t="s">
        <v>3483</v>
      </c>
      <c r="B930" t="s">
        <v>3484</v>
      </c>
      <c r="C930" t="s">
        <v>3485</v>
      </c>
    </row>
    <row r="931" spans="1:3" ht="12.75">
      <c r="A931" t="s">
        <v>3486</v>
      </c>
      <c r="B931" t="s">
        <v>3487</v>
      </c>
      <c r="C931" t="s">
        <v>3488</v>
      </c>
    </row>
    <row r="932" spans="1:3" ht="12.75">
      <c r="A932" t="s">
        <v>3489</v>
      </c>
      <c r="B932" t="s">
        <v>3490</v>
      </c>
      <c r="C932" t="s">
        <v>3491</v>
      </c>
    </row>
    <row r="933" spans="1:3" ht="12.75">
      <c r="A933" t="s">
        <v>3492</v>
      </c>
      <c r="B933" t="s">
        <v>3493</v>
      </c>
      <c r="C933" t="s">
        <v>3494</v>
      </c>
    </row>
    <row r="934" spans="1:3" ht="12.75">
      <c r="A934" t="s">
        <v>3495</v>
      </c>
      <c r="B934" t="s">
        <v>3496</v>
      </c>
      <c r="C934" t="s">
        <v>3497</v>
      </c>
    </row>
    <row r="935" spans="1:3" ht="12.75">
      <c r="A935" t="s">
        <v>3498</v>
      </c>
      <c r="B935" t="s">
        <v>3499</v>
      </c>
      <c r="C935" t="s">
        <v>3500</v>
      </c>
    </row>
    <row r="936" spans="1:3" ht="12.75">
      <c r="A936" t="s">
        <v>3501</v>
      </c>
      <c r="B936" t="s">
        <v>3502</v>
      </c>
      <c r="C936" t="s">
        <v>3503</v>
      </c>
    </row>
    <row r="937" spans="1:3" ht="12.75">
      <c r="A937" t="s">
        <v>3504</v>
      </c>
      <c r="B937" t="s">
        <v>3505</v>
      </c>
      <c r="C937" t="s">
        <v>3506</v>
      </c>
    </row>
    <row r="938" spans="1:3" ht="12.75">
      <c r="A938" t="s">
        <v>3507</v>
      </c>
      <c r="B938" t="s">
        <v>1050</v>
      </c>
      <c r="C938" t="s">
        <v>3508</v>
      </c>
    </row>
    <row r="939" spans="1:3" ht="12.75">
      <c r="A939" t="s">
        <v>3509</v>
      </c>
      <c r="B939" t="s">
        <v>3286</v>
      </c>
      <c r="C939" t="s">
        <v>3510</v>
      </c>
    </row>
    <row r="940" spans="1:3" ht="12.75">
      <c r="A940" t="s">
        <v>3511</v>
      </c>
      <c r="B940" t="s">
        <v>3512</v>
      </c>
      <c r="C940" t="s">
        <v>3513</v>
      </c>
    </row>
    <row r="941" spans="1:3" ht="12.75">
      <c r="A941" t="s">
        <v>3514</v>
      </c>
      <c r="B941" t="s">
        <v>3515</v>
      </c>
      <c r="C941" t="s">
        <v>3516</v>
      </c>
    </row>
    <row r="942" spans="1:3" ht="12.75">
      <c r="A942" t="s">
        <v>3517</v>
      </c>
      <c r="B942" t="s">
        <v>3518</v>
      </c>
      <c r="C942" t="s">
        <v>3519</v>
      </c>
    </row>
    <row r="943" spans="1:3" ht="12.75">
      <c r="A943" t="s">
        <v>3520</v>
      </c>
      <c r="B943" t="s">
        <v>3521</v>
      </c>
      <c r="C943" t="s">
        <v>3522</v>
      </c>
    </row>
    <row r="944" spans="1:3" ht="12.75">
      <c r="A944" t="s">
        <v>3523</v>
      </c>
      <c r="B944" t="s">
        <v>3524</v>
      </c>
      <c r="C944" t="s">
        <v>3525</v>
      </c>
    </row>
    <row r="945" spans="1:3" ht="12.75">
      <c r="A945" t="s">
        <v>3526</v>
      </c>
      <c r="B945" t="s">
        <v>3527</v>
      </c>
      <c r="C945" t="s">
        <v>3528</v>
      </c>
    </row>
    <row r="946" spans="1:3" ht="12.75">
      <c r="A946" t="s">
        <v>3529</v>
      </c>
      <c r="B946" t="s">
        <v>3530</v>
      </c>
      <c r="C946" t="s">
        <v>3531</v>
      </c>
    </row>
    <row r="947" spans="1:3" ht="12.75">
      <c r="A947" t="s">
        <v>3532</v>
      </c>
      <c r="B947" t="s">
        <v>3533</v>
      </c>
      <c r="C947" t="s">
        <v>3534</v>
      </c>
    </row>
    <row r="948" spans="1:3" ht="12.75">
      <c r="A948" t="s">
        <v>3535</v>
      </c>
      <c r="B948" t="s">
        <v>3536</v>
      </c>
      <c r="C948" t="s">
        <v>3537</v>
      </c>
    </row>
    <row r="949" spans="1:3" ht="12.75">
      <c r="A949" t="s">
        <v>3538</v>
      </c>
      <c r="B949" t="s">
        <v>3539</v>
      </c>
      <c r="C949" t="s">
        <v>3540</v>
      </c>
    </row>
    <row r="950" spans="1:3" ht="12.75">
      <c r="A950" t="s">
        <v>3541</v>
      </c>
      <c r="B950" t="s">
        <v>3542</v>
      </c>
      <c r="C950" t="s">
        <v>3543</v>
      </c>
    </row>
    <row r="951" spans="1:3" ht="12.75">
      <c r="A951" t="s">
        <v>3544</v>
      </c>
      <c r="B951" t="s">
        <v>3545</v>
      </c>
      <c r="C951" t="s">
        <v>3546</v>
      </c>
    </row>
    <row r="952" spans="1:3" ht="12.75">
      <c r="A952" t="s">
        <v>1487</v>
      </c>
      <c r="B952" t="s">
        <v>651</v>
      </c>
      <c r="C952" t="s">
        <v>1377</v>
      </c>
    </row>
    <row r="953" spans="1:3" ht="12.75">
      <c r="A953" t="s">
        <v>1488</v>
      </c>
      <c r="B953" t="s">
        <v>677</v>
      </c>
      <c r="C953" t="s">
        <v>1378</v>
      </c>
    </row>
    <row r="954" spans="1:3" ht="12.75">
      <c r="A954" t="s">
        <v>1489</v>
      </c>
      <c r="B954" t="s">
        <v>703</v>
      </c>
      <c r="C954" t="s">
        <v>1379</v>
      </c>
    </row>
    <row r="955" spans="1:3" ht="12.75">
      <c r="A955" t="s">
        <v>1490</v>
      </c>
      <c r="B955" t="s">
        <v>800</v>
      </c>
      <c r="C955" t="s">
        <v>1380</v>
      </c>
    </row>
    <row r="956" spans="1:3" ht="12.75">
      <c r="A956" t="s">
        <v>1491</v>
      </c>
      <c r="B956" t="s">
        <v>871</v>
      </c>
      <c r="C956" t="s">
        <v>1381</v>
      </c>
    </row>
    <row r="957" spans="1:3" ht="12.75">
      <c r="A957" t="s">
        <v>1492</v>
      </c>
      <c r="B957" t="s">
        <v>873</v>
      </c>
      <c r="C957" t="s">
        <v>1382</v>
      </c>
    </row>
    <row r="958" spans="1:3" ht="12.75">
      <c r="A958" t="s">
        <v>1493</v>
      </c>
      <c r="B958" t="s">
        <v>875</v>
      </c>
      <c r="C958" t="s">
        <v>1383</v>
      </c>
    </row>
    <row r="959" spans="1:3" ht="12.75">
      <c r="A959" t="s">
        <v>1494</v>
      </c>
      <c r="B959" t="s">
        <v>924</v>
      </c>
      <c r="C959" t="s">
        <v>1384</v>
      </c>
    </row>
    <row r="960" spans="1:3" ht="12.75">
      <c r="A960" t="s">
        <v>1495</v>
      </c>
      <c r="B960" t="s">
        <v>926</v>
      </c>
      <c r="C960" t="s">
        <v>1385</v>
      </c>
    </row>
    <row r="961" spans="1:3" ht="12.75">
      <c r="A961" t="s">
        <v>1496</v>
      </c>
      <c r="B961" t="s">
        <v>929</v>
      </c>
      <c r="C961" t="s">
        <v>1386</v>
      </c>
    </row>
    <row r="962" spans="1:3" ht="12.75">
      <c r="A962" t="s">
        <v>1497</v>
      </c>
      <c r="B962" t="s">
        <v>945</v>
      </c>
      <c r="C962" t="s">
        <v>1387</v>
      </c>
    </row>
    <row r="963" spans="1:3" ht="12.75">
      <c r="A963" t="s">
        <v>1498</v>
      </c>
      <c r="B963" t="s">
        <v>948</v>
      </c>
      <c r="C963" t="s">
        <v>1388</v>
      </c>
    </row>
    <row r="964" spans="1:3" ht="12.75">
      <c r="A964" t="s">
        <v>1499</v>
      </c>
      <c r="B964" t="s">
        <v>956</v>
      </c>
      <c r="C964" t="s">
        <v>1389</v>
      </c>
    </row>
    <row r="965" spans="1:3" ht="12.75">
      <c r="A965" t="s">
        <v>3547</v>
      </c>
      <c r="B965" t="s">
        <v>959</v>
      </c>
      <c r="C965" t="s">
        <v>3548</v>
      </c>
    </row>
    <row r="966" spans="1:3" ht="12.75">
      <c r="A966" t="s">
        <v>1500</v>
      </c>
      <c r="B966" t="s">
        <v>708</v>
      </c>
      <c r="C966" t="s">
        <v>1351</v>
      </c>
    </row>
    <row r="967" spans="1:3" ht="12.75">
      <c r="A967" t="s">
        <v>1501</v>
      </c>
      <c r="B967" t="s">
        <v>710</v>
      </c>
      <c r="C967" t="s">
        <v>1352</v>
      </c>
    </row>
    <row r="968" spans="1:3" ht="12.75">
      <c r="A968" t="s">
        <v>1502</v>
      </c>
      <c r="B968" t="s">
        <v>713</v>
      </c>
      <c r="C968" t="s">
        <v>1353</v>
      </c>
    </row>
    <row r="969" spans="1:3" ht="12.75">
      <c r="A969" t="s">
        <v>1503</v>
      </c>
      <c r="B969" t="s">
        <v>716</v>
      </c>
      <c r="C969" t="s">
        <v>1354</v>
      </c>
    </row>
    <row r="970" spans="1:3" ht="12.75">
      <c r="A970" t="s">
        <v>1504</v>
      </c>
      <c r="B970" t="s">
        <v>719</v>
      </c>
      <c r="C970" t="s">
        <v>1355</v>
      </c>
    </row>
    <row r="971" spans="1:3" ht="12.75">
      <c r="A971" t="s">
        <v>1505</v>
      </c>
      <c r="B971" t="s">
        <v>820</v>
      </c>
      <c r="C971" t="s">
        <v>1356</v>
      </c>
    </row>
    <row r="972" spans="1:3" ht="12.75">
      <c r="A972" t="s">
        <v>1506</v>
      </c>
      <c r="B972" t="s">
        <v>822</v>
      </c>
      <c r="C972" t="s">
        <v>1357</v>
      </c>
    </row>
    <row r="973" spans="1:3" ht="12.75">
      <c r="A973" t="s">
        <v>1507</v>
      </c>
      <c r="B973" t="s">
        <v>824</v>
      </c>
      <c r="C973" t="s">
        <v>1358</v>
      </c>
    </row>
    <row r="974" spans="1:3" ht="12.75">
      <c r="A974" t="s">
        <v>1508</v>
      </c>
      <c r="B974" t="s">
        <v>3206</v>
      </c>
      <c r="C974" t="s">
        <v>1359</v>
      </c>
    </row>
    <row r="975" spans="1:3" ht="12.75">
      <c r="A975" t="s">
        <v>1509</v>
      </c>
      <c r="B975" t="s">
        <v>3391</v>
      </c>
      <c r="C975" t="s">
        <v>1360</v>
      </c>
    </row>
    <row r="976" spans="1:3" ht="12.75">
      <c r="A976" t="s">
        <v>1510</v>
      </c>
      <c r="B976" t="s">
        <v>3392</v>
      </c>
      <c r="C976" t="s">
        <v>1361</v>
      </c>
    </row>
    <row r="977" spans="1:3" ht="12.75">
      <c r="A977" t="s">
        <v>1511</v>
      </c>
      <c r="B977" t="s">
        <v>3393</v>
      </c>
      <c r="C977" t="s">
        <v>1362</v>
      </c>
    </row>
    <row r="978" spans="1:3" ht="12.75">
      <c r="A978" t="s">
        <v>1512</v>
      </c>
      <c r="B978" t="s">
        <v>3394</v>
      </c>
      <c r="C978" t="s">
        <v>1363</v>
      </c>
    </row>
    <row r="979" spans="1:3" ht="12.75">
      <c r="A979" t="s">
        <v>3549</v>
      </c>
      <c r="B979" t="s">
        <v>3396</v>
      </c>
      <c r="C979" t="s">
        <v>3397</v>
      </c>
    </row>
    <row r="980" spans="1:3" ht="12.75">
      <c r="A980" t="s">
        <v>1513</v>
      </c>
      <c r="B980" t="s">
        <v>1035</v>
      </c>
      <c r="C980" t="s">
        <v>1364</v>
      </c>
    </row>
    <row r="981" spans="1:3" ht="12.75">
      <c r="A981" t="s">
        <v>1514</v>
      </c>
      <c r="B981" t="s">
        <v>1036</v>
      </c>
      <c r="C981" t="s">
        <v>1365</v>
      </c>
    </row>
    <row r="982" spans="1:3" ht="12.75">
      <c r="A982" t="s">
        <v>1515</v>
      </c>
      <c r="B982" t="s">
        <v>1037</v>
      </c>
      <c r="C982" t="s">
        <v>1366</v>
      </c>
    </row>
    <row r="983" spans="1:3" ht="12.75">
      <c r="A983" t="s">
        <v>1516</v>
      </c>
      <c r="B983" t="s">
        <v>1038</v>
      </c>
      <c r="C983" t="s">
        <v>1367</v>
      </c>
    </row>
    <row r="984" spans="1:3" ht="12.75">
      <c r="A984" t="s">
        <v>1517</v>
      </c>
      <c r="B984" t="s">
        <v>3115</v>
      </c>
      <c r="C984" t="s">
        <v>1368</v>
      </c>
    </row>
    <row r="985" spans="1:3" ht="12.75">
      <c r="A985" t="s">
        <v>1518</v>
      </c>
      <c r="B985" t="s">
        <v>3116</v>
      </c>
      <c r="C985" t="s">
        <v>1369</v>
      </c>
    </row>
    <row r="986" spans="1:3" ht="12.75">
      <c r="A986" t="s">
        <v>1519</v>
      </c>
      <c r="B986" t="s">
        <v>3118</v>
      </c>
      <c r="C986" t="s">
        <v>1370</v>
      </c>
    </row>
    <row r="987" spans="1:3" ht="12.75">
      <c r="A987" t="s">
        <v>1520</v>
      </c>
      <c r="B987" t="s">
        <v>3126</v>
      </c>
      <c r="C987" t="s">
        <v>1371</v>
      </c>
    </row>
    <row r="988" spans="1:3" ht="12.75">
      <c r="A988" t="s">
        <v>1521</v>
      </c>
      <c r="B988" t="s">
        <v>3142</v>
      </c>
      <c r="C988" t="s">
        <v>1372</v>
      </c>
    </row>
    <row r="989" spans="1:3" ht="12.75">
      <c r="A989" t="s">
        <v>1522</v>
      </c>
      <c r="B989" t="s">
        <v>3408</v>
      </c>
      <c r="C989" t="s">
        <v>1373</v>
      </c>
    </row>
    <row r="990" spans="1:3" ht="12.75">
      <c r="A990" t="s">
        <v>1523</v>
      </c>
      <c r="B990" t="s">
        <v>3410</v>
      </c>
      <c r="C990" t="s">
        <v>1374</v>
      </c>
    </row>
    <row r="991" spans="1:3" ht="12.75">
      <c r="A991" t="s">
        <v>1524</v>
      </c>
      <c r="B991" t="s">
        <v>3412</v>
      </c>
      <c r="C991" t="s">
        <v>1375</v>
      </c>
    </row>
    <row r="992" spans="1:3" ht="12.75">
      <c r="A992" t="s">
        <v>1525</v>
      </c>
      <c r="B992" t="s">
        <v>3414</v>
      </c>
      <c r="C992" t="s">
        <v>1376</v>
      </c>
    </row>
    <row r="993" spans="1:3" ht="12.75">
      <c r="A993" t="s">
        <v>3550</v>
      </c>
      <c r="B993" t="s">
        <v>3416</v>
      </c>
      <c r="C993" t="s">
        <v>3417</v>
      </c>
    </row>
    <row r="994" spans="1:3" ht="12.75">
      <c r="A994" t="s">
        <v>1774</v>
      </c>
      <c r="B994" t="s">
        <v>780</v>
      </c>
      <c r="C994" t="s">
        <v>3418</v>
      </c>
    </row>
    <row r="995" spans="1:3" ht="12.75">
      <c r="A995" t="s">
        <v>1775</v>
      </c>
      <c r="B995" t="s">
        <v>783</v>
      </c>
      <c r="C995" t="s">
        <v>3419</v>
      </c>
    </row>
    <row r="996" spans="1:3" ht="12.75">
      <c r="A996" t="s">
        <v>1776</v>
      </c>
      <c r="B996" t="s">
        <v>786</v>
      </c>
      <c r="C996" t="s">
        <v>3420</v>
      </c>
    </row>
    <row r="997" spans="1:3" ht="12.75">
      <c r="A997" t="s">
        <v>1777</v>
      </c>
      <c r="B997" t="s">
        <v>3374</v>
      </c>
      <c r="C997" t="s">
        <v>3421</v>
      </c>
    </row>
    <row r="998" spans="1:3" ht="12.75">
      <c r="A998" t="s">
        <v>1778</v>
      </c>
      <c r="B998" t="s">
        <v>3422</v>
      </c>
      <c r="C998" t="s">
        <v>3423</v>
      </c>
    </row>
    <row r="999" spans="1:3" ht="12.75">
      <c r="A999" t="s">
        <v>1779</v>
      </c>
      <c r="B999" t="s">
        <v>3424</v>
      </c>
      <c r="C999" t="s">
        <v>3425</v>
      </c>
    </row>
    <row r="1000" spans="1:3" ht="12.75">
      <c r="A1000" t="s">
        <v>1780</v>
      </c>
      <c r="B1000" t="s">
        <v>3426</v>
      </c>
      <c r="C1000" t="s">
        <v>3427</v>
      </c>
    </row>
    <row r="1001" spans="1:3" ht="12.75">
      <c r="A1001" t="s">
        <v>1781</v>
      </c>
      <c r="B1001" t="s">
        <v>3428</v>
      </c>
      <c r="C1001" t="s">
        <v>3429</v>
      </c>
    </row>
    <row r="1002" spans="1:3" ht="12.75">
      <c r="A1002" t="s">
        <v>1782</v>
      </c>
      <c r="B1002" t="s">
        <v>3430</v>
      </c>
      <c r="C1002" t="s">
        <v>3431</v>
      </c>
    </row>
    <row r="1003" spans="1:3" ht="12.75">
      <c r="A1003" t="s">
        <v>1783</v>
      </c>
      <c r="B1003" t="s">
        <v>3432</v>
      </c>
      <c r="C1003" t="s">
        <v>3433</v>
      </c>
    </row>
    <row r="1004" spans="1:3" ht="12.75">
      <c r="A1004" t="s">
        <v>1784</v>
      </c>
      <c r="B1004" t="s">
        <v>3434</v>
      </c>
      <c r="C1004" t="s">
        <v>3435</v>
      </c>
    </row>
    <row r="1005" spans="1:3" ht="12.75">
      <c r="A1005" t="s">
        <v>1785</v>
      </c>
      <c r="B1005" t="s">
        <v>3436</v>
      </c>
      <c r="C1005" t="s">
        <v>3437</v>
      </c>
    </row>
    <row r="1006" spans="1:3" ht="12.75">
      <c r="A1006" t="s">
        <v>1786</v>
      </c>
      <c r="B1006" t="s">
        <v>3438</v>
      </c>
      <c r="C1006" t="s">
        <v>3439</v>
      </c>
    </row>
    <row r="1007" spans="1:3" ht="12.75">
      <c r="A1007" t="s">
        <v>3551</v>
      </c>
      <c r="B1007" t="s">
        <v>3441</v>
      </c>
      <c r="C1007" t="s">
        <v>3442</v>
      </c>
    </row>
    <row r="1008" spans="1:3" ht="12.75">
      <c r="A1008" t="s">
        <v>1896</v>
      </c>
      <c r="B1008" t="s">
        <v>1018</v>
      </c>
      <c r="C1008" t="s">
        <v>3443</v>
      </c>
    </row>
    <row r="1009" spans="1:3" ht="12.75">
      <c r="A1009" t="s">
        <v>1787</v>
      </c>
      <c r="B1009" t="s">
        <v>3281</v>
      </c>
      <c r="C1009" t="s">
        <v>3444</v>
      </c>
    </row>
    <row r="1010" spans="1:3" ht="12.75">
      <c r="A1010" t="s">
        <v>1788</v>
      </c>
      <c r="B1010" t="s">
        <v>1992</v>
      </c>
      <c r="C1010" t="s">
        <v>3445</v>
      </c>
    </row>
    <row r="1011" spans="1:3" ht="12.75">
      <c r="A1011" t="s">
        <v>1789</v>
      </c>
      <c r="B1011" t="s">
        <v>3446</v>
      </c>
      <c r="C1011" t="s">
        <v>3447</v>
      </c>
    </row>
    <row r="1012" spans="1:3" ht="12.75">
      <c r="A1012" t="s">
        <v>1790</v>
      </c>
      <c r="B1012" t="s">
        <v>1999</v>
      </c>
      <c r="C1012" t="s">
        <v>3448</v>
      </c>
    </row>
    <row r="1013" spans="1:3" ht="12.75">
      <c r="A1013" t="s">
        <v>1791</v>
      </c>
      <c r="B1013" t="s">
        <v>3449</v>
      </c>
      <c r="C1013" t="s">
        <v>3450</v>
      </c>
    </row>
    <row r="1014" spans="1:3" ht="12.75">
      <c r="A1014" t="s">
        <v>1792</v>
      </c>
      <c r="B1014" t="s">
        <v>3451</v>
      </c>
      <c r="C1014" t="s">
        <v>3452</v>
      </c>
    </row>
    <row r="1015" spans="1:3" ht="12.75">
      <c r="A1015" t="s">
        <v>1793</v>
      </c>
      <c r="B1015" t="s">
        <v>3453</v>
      </c>
      <c r="C1015" t="s">
        <v>3454</v>
      </c>
    </row>
    <row r="1016" spans="1:3" ht="12.75">
      <c r="A1016" t="s">
        <v>1794</v>
      </c>
      <c r="B1016" t="s">
        <v>3455</v>
      </c>
      <c r="C1016" t="s">
        <v>3456</v>
      </c>
    </row>
    <row r="1017" spans="1:3" ht="12.75">
      <c r="A1017" t="s">
        <v>1795</v>
      </c>
      <c r="B1017" t="s">
        <v>3457</v>
      </c>
      <c r="C1017" t="s">
        <v>3458</v>
      </c>
    </row>
    <row r="1018" spans="1:3" ht="12.75">
      <c r="A1018" t="s">
        <v>1796</v>
      </c>
      <c r="B1018" t="s">
        <v>3459</v>
      </c>
      <c r="C1018" t="s">
        <v>3460</v>
      </c>
    </row>
    <row r="1019" spans="1:3" ht="12.75">
      <c r="A1019" t="s">
        <v>1797</v>
      </c>
      <c r="B1019" t="s">
        <v>3461</v>
      </c>
      <c r="C1019" t="s">
        <v>3462</v>
      </c>
    </row>
    <row r="1020" spans="1:3" ht="12.75">
      <c r="A1020" t="s">
        <v>1798</v>
      </c>
      <c r="B1020" t="s">
        <v>3463</v>
      </c>
      <c r="C1020" t="s">
        <v>3464</v>
      </c>
    </row>
    <row r="1021" spans="1:3" ht="12.75">
      <c r="A1021" t="s">
        <v>3552</v>
      </c>
      <c r="B1021" t="s">
        <v>3466</v>
      </c>
      <c r="C1021" t="s">
        <v>3467</v>
      </c>
    </row>
    <row r="1022" spans="1:3" ht="12.75">
      <c r="A1022" t="s">
        <v>3553</v>
      </c>
      <c r="B1022" t="s">
        <v>1049</v>
      </c>
      <c r="C1022" t="s">
        <v>3469</v>
      </c>
    </row>
    <row r="1023" spans="1:3" ht="12.75">
      <c r="A1023" t="s">
        <v>3554</v>
      </c>
      <c r="B1023" t="s">
        <v>3179</v>
      </c>
      <c r="C1023" t="s">
        <v>3471</v>
      </c>
    </row>
    <row r="1024" spans="1:3" ht="12.75">
      <c r="A1024" t="s">
        <v>3555</v>
      </c>
      <c r="B1024" t="s">
        <v>3182</v>
      </c>
      <c r="C1024" t="s">
        <v>3473</v>
      </c>
    </row>
    <row r="1025" spans="1:3" ht="12.75">
      <c r="A1025" t="s">
        <v>3556</v>
      </c>
      <c r="B1025" t="s">
        <v>3475</v>
      </c>
      <c r="C1025" t="s">
        <v>3476</v>
      </c>
    </row>
    <row r="1026" spans="1:3" ht="12.75">
      <c r="A1026" t="s">
        <v>3557</v>
      </c>
      <c r="B1026" t="s">
        <v>3478</v>
      </c>
      <c r="C1026" t="s">
        <v>3479</v>
      </c>
    </row>
    <row r="1027" spans="1:3" ht="12.75">
      <c r="A1027" t="s">
        <v>3558</v>
      </c>
      <c r="B1027" t="s">
        <v>3481</v>
      </c>
      <c r="C1027" t="s">
        <v>3482</v>
      </c>
    </row>
    <row r="1028" spans="1:3" ht="12.75">
      <c r="A1028" t="s">
        <v>3559</v>
      </c>
      <c r="B1028" t="s">
        <v>3484</v>
      </c>
      <c r="C1028" t="s">
        <v>3485</v>
      </c>
    </row>
    <row r="1029" spans="1:3" ht="12.75">
      <c r="A1029" t="s">
        <v>3560</v>
      </c>
      <c r="B1029" t="s">
        <v>3487</v>
      </c>
      <c r="C1029" t="s">
        <v>3488</v>
      </c>
    </row>
    <row r="1030" spans="1:3" ht="12.75">
      <c r="A1030" t="s">
        <v>3561</v>
      </c>
      <c r="B1030" t="s">
        <v>3490</v>
      </c>
      <c r="C1030" t="s">
        <v>3491</v>
      </c>
    </row>
    <row r="1031" spans="1:3" ht="12.75">
      <c r="A1031" t="s">
        <v>3562</v>
      </c>
      <c r="B1031" t="s">
        <v>3493</v>
      </c>
      <c r="C1031" t="s">
        <v>3494</v>
      </c>
    </row>
    <row r="1032" spans="1:3" ht="12.75">
      <c r="A1032" t="s">
        <v>3563</v>
      </c>
      <c r="B1032" t="s">
        <v>3496</v>
      </c>
      <c r="C1032" t="s">
        <v>3497</v>
      </c>
    </row>
    <row r="1033" spans="1:3" ht="12.75">
      <c r="A1033" t="s">
        <v>3564</v>
      </c>
      <c r="B1033" t="s">
        <v>3565</v>
      </c>
      <c r="C1033" t="s">
        <v>3500</v>
      </c>
    </row>
    <row r="1034" spans="1:3" ht="12.75">
      <c r="A1034" t="s">
        <v>3566</v>
      </c>
      <c r="B1034" t="s">
        <v>3502</v>
      </c>
      <c r="C1034" t="s">
        <v>3503</v>
      </c>
    </row>
    <row r="1035" spans="1:3" ht="12.75">
      <c r="A1035" t="s">
        <v>3567</v>
      </c>
      <c r="B1035" t="s">
        <v>3505</v>
      </c>
      <c r="C1035" t="s">
        <v>3506</v>
      </c>
    </row>
    <row r="1036" spans="1:3" ht="12.75">
      <c r="A1036" t="s">
        <v>3568</v>
      </c>
      <c r="B1036" t="s">
        <v>3569</v>
      </c>
      <c r="C1036" t="s">
        <v>3508</v>
      </c>
    </row>
    <row r="1037" spans="1:3" ht="12.75">
      <c r="A1037" t="s">
        <v>3570</v>
      </c>
      <c r="B1037" t="s">
        <v>3571</v>
      </c>
      <c r="C1037" t="s">
        <v>3510</v>
      </c>
    </row>
    <row r="1038" spans="1:3" ht="12.75">
      <c r="A1038" t="s">
        <v>3572</v>
      </c>
      <c r="B1038" t="s">
        <v>3512</v>
      </c>
      <c r="C1038" t="s">
        <v>3513</v>
      </c>
    </row>
    <row r="1039" spans="1:3" ht="12.75">
      <c r="A1039" t="s">
        <v>3573</v>
      </c>
      <c r="B1039" t="s">
        <v>3515</v>
      </c>
      <c r="C1039" t="s">
        <v>3516</v>
      </c>
    </row>
    <row r="1040" spans="1:3" ht="12.75">
      <c r="A1040" t="s">
        <v>3574</v>
      </c>
      <c r="B1040" t="s">
        <v>3518</v>
      </c>
      <c r="C1040" t="s">
        <v>3519</v>
      </c>
    </row>
    <row r="1041" spans="1:3" ht="12.75">
      <c r="A1041" t="s">
        <v>3575</v>
      </c>
      <c r="B1041" t="s">
        <v>3521</v>
      </c>
      <c r="C1041" t="s">
        <v>3522</v>
      </c>
    </row>
    <row r="1042" spans="1:3" ht="12.75">
      <c r="A1042" t="s">
        <v>3576</v>
      </c>
      <c r="B1042" t="s">
        <v>3524</v>
      </c>
      <c r="C1042" t="s">
        <v>3525</v>
      </c>
    </row>
    <row r="1043" spans="1:3" ht="12.75">
      <c r="A1043" t="s">
        <v>3577</v>
      </c>
      <c r="B1043" t="s">
        <v>3527</v>
      </c>
      <c r="C1043" t="s">
        <v>3528</v>
      </c>
    </row>
    <row r="1044" spans="1:3" ht="12.75">
      <c r="A1044" t="s">
        <v>3578</v>
      </c>
      <c r="B1044" t="s">
        <v>3530</v>
      </c>
      <c r="C1044" t="s">
        <v>3531</v>
      </c>
    </row>
    <row r="1045" spans="1:3" ht="12.75">
      <c r="A1045" t="s">
        <v>3579</v>
      </c>
      <c r="B1045" t="s">
        <v>3533</v>
      </c>
      <c r="C1045" t="s">
        <v>3534</v>
      </c>
    </row>
    <row r="1046" spans="1:3" ht="12.75">
      <c r="A1046" t="s">
        <v>3580</v>
      </c>
      <c r="B1046" t="s">
        <v>3536</v>
      </c>
      <c r="C1046" t="s">
        <v>3537</v>
      </c>
    </row>
    <row r="1047" spans="1:3" ht="12.75">
      <c r="A1047" t="s">
        <v>3581</v>
      </c>
      <c r="B1047" t="s">
        <v>3539</v>
      </c>
      <c r="C1047" t="s">
        <v>3540</v>
      </c>
    </row>
    <row r="1048" spans="1:3" ht="12.75">
      <c r="A1048" t="s">
        <v>3582</v>
      </c>
      <c r="B1048" t="s">
        <v>3542</v>
      </c>
      <c r="C1048" t="s">
        <v>3543</v>
      </c>
    </row>
    <row r="1049" spans="1:3" ht="12.75">
      <c r="A1049" t="s">
        <v>3583</v>
      </c>
      <c r="B1049" t="s">
        <v>3545</v>
      </c>
      <c r="C1049" t="s">
        <v>3546</v>
      </c>
    </row>
    <row r="1050" spans="1:3" ht="12.75">
      <c r="A1050" t="s">
        <v>2066</v>
      </c>
      <c r="B1050" t="s">
        <v>651</v>
      </c>
      <c r="C1050" t="s">
        <v>3584</v>
      </c>
    </row>
    <row r="1051" spans="1:3" ht="12.75">
      <c r="A1051" t="s">
        <v>2067</v>
      </c>
      <c r="B1051" t="s">
        <v>677</v>
      </c>
      <c r="C1051" t="s">
        <v>3585</v>
      </c>
    </row>
    <row r="1052" spans="1:3" ht="12.75">
      <c r="A1052" t="s">
        <v>2068</v>
      </c>
      <c r="B1052" t="s">
        <v>703</v>
      </c>
      <c r="C1052" t="s">
        <v>3586</v>
      </c>
    </row>
    <row r="1053" spans="1:3" ht="12.75">
      <c r="A1053" t="s">
        <v>2069</v>
      </c>
      <c r="B1053" t="s">
        <v>800</v>
      </c>
      <c r="C1053" t="s">
        <v>3587</v>
      </c>
    </row>
    <row r="1054" spans="1:3" ht="12.75">
      <c r="A1054" t="s">
        <v>2070</v>
      </c>
      <c r="B1054" t="s">
        <v>3588</v>
      </c>
      <c r="C1054" t="s">
        <v>3589</v>
      </c>
    </row>
    <row r="1055" spans="1:3" ht="12.75">
      <c r="A1055" t="s">
        <v>2071</v>
      </c>
      <c r="B1055" t="s">
        <v>3590</v>
      </c>
      <c r="C1055" t="s">
        <v>3591</v>
      </c>
    </row>
    <row r="1056" spans="1:3" ht="12.75">
      <c r="A1056" t="s">
        <v>2072</v>
      </c>
      <c r="B1056" t="s">
        <v>3592</v>
      </c>
      <c r="C1056" t="s">
        <v>3593</v>
      </c>
    </row>
    <row r="1057" spans="1:3" ht="12.75">
      <c r="A1057" t="s">
        <v>2073</v>
      </c>
      <c r="B1057" t="s">
        <v>3594</v>
      </c>
      <c r="C1057" t="s">
        <v>3595</v>
      </c>
    </row>
    <row r="1058" spans="1:3" ht="12.75">
      <c r="A1058" t="s">
        <v>2074</v>
      </c>
      <c r="B1058" t="s">
        <v>3596</v>
      </c>
      <c r="C1058" t="s">
        <v>3597</v>
      </c>
    </row>
    <row r="1059" spans="1:3" ht="12.75">
      <c r="A1059" t="s">
        <v>2075</v>
      </c>
      <c r="B1059" t="s">
        <v>3598</v>
      </c>
      <c r="C1059" t="s">
        <v>3599</v>
      </c>
    </row>
    <row r="1060" spans="1:3" ht="12.75">
      <c r="A1060" t="s">
        <v>2076</v>
      </c>
      <c r="B1060" t="s">
        <v>3600</v>
      </c>
      <c r="C1060" t="s">
        <v>3601</v>
      </c>
    </row>
    <row r="1061" spans="1:3" ht="12.75">
      <c r="A1061" t="s">
        <v>2077</v>
      </c>
      <c r="B1061" t="s">
        <v>1036</v>
      </c>
      <c r="C1061" t="s">
        <v>3602</v>
      </c>
    </row>
    <row r="1062" spans="1:3" ht="12.75">
      <c r="A1062" t="s">
        <v>2078</v>
      </c>
      <c r="B1062" t="s">
        <v>1037</v>
      </c>
      <c r="C1062" t="s">
        <v>3603</v>
      </c>
    </row>
    <row r="1063" spans="1:3" ht="12.75">
      <c r="A1063" t="s">
        <v>2079</v>
      </c>
      <c r="B1063" t="s">
        <v>3604</v>
      </c>
      <c r="C1063" t="s">
        <v>3605</v>
      </c>
    </row>
    <row r="1064" spans="1:3" ht="12.75">
      <c r="A1064" t="s">
        <v>2080</v>
      </c>
      <c r="B1064" t="s">
        <v>3115</v>
      </c>
      <c r="C1064" t="s">
        <v>3606</v>
      </c>
    </row>
    <row r="1065" spans="1:3" ht="12.75">
      <c r="A1065" t="s">
        <v>2081</v>
      </c>
      <c r="B1065" t="s">
        <v>3116</v>
      </c>
      <c r="C1065" t="s">
        <v>3607</v>
      </c>
    </row>
    <row r="1066" spans="1:3" ht="12.75">
      <c r="A1066" t="s">
        <v>2082</v>
      </c>
      <c r="B1066" t="s">
        <v>780</v>
      </c>
      <c r="C1066" t="s">
        <v>3608</v>
      </c>
    </row>
    <row r="1067" spans="1:3" ht="12.75">
      <c r="A1067" t="s">
        <v>2083</v>
      </c>
      <c r="B1067" t="s">
        <v>783</v>
      </c>
      <c r="C1067" t="s">
        <v>3609</v>
      </c>
    </row>
    <row r="1068" spans="1:3" ht="12.75">
      <c r="A1068" t="s">
        <v>2084</v>
      </c>
      <c r="B1068" t="s">
        <v>786</v>
      </c>
      <c r="C1068" t="s">
        <v>3610</v>
      </c>
    </row>
    <row r="1069" spans="1:3" ht="12.75">
      <c r="A1069" t="s">
        <v>2085</v>
      </c>
      <c r="B1069" t="s">
        <v>3374</v>
      </c>
      <c r="C1069" t="s">
        <v>3611</v>
      </c>
    </row>
    <row r="1070" spans="1:3" ht="12.75">
      <c r="A1070" t="s">
        <v>2086</v>
      </c>
      <c r="B1070" t="s">
        <v>1018</v>
      </c>
      <c r="C1070" t="s">
        <v>3612</v>
      </c>
    </row>
    <row r="1071" spans="1:3" ht="12.75">
      <c r="A1071" t="s">
        <v>2087</v>
      </c>
      <c r="B1071" t="s">
        <v>3613</v>
      </c>
      <c r="C1071" t="s">
        <v>3614</v>
      </c>
    </row>
    <row r="1072" spans="1:3" ht="12.75">
      <c r="A1072" t="s">
        <v>2088</v>
      </c>
      <c r="B1072" t="s">
        <v>1992</v>
      </c>
      <c r="C1072" t="s">
        <v>3615</v>
      </c>
    </row>
    <row r="1073" spans="1:3" ht="12.75">
      <c r="A1073" t="s">
        <v>2089</v>
      </c>
      <c r="B1073" t="s">
        <v>3616</v>
      </c>
      <c r="C1073" t="s">
        <v>3617</v>
      </c>
    </row>
    <row r="1074" spans="1:3" ht="12.75">
      <c r="A1074" t="s">
        <v>2090</v>
      </c>
      <c r="B1074" t="s">
        <v>3618</v>
      </c>
      <c r="C1074" t="s">
        <v>3619</v>
      </c>
    </row>
    <row r="1075" spans="1:3" ht="12.75">
      <c r="A1075" t="s">
        <v>2091</v>
      </c>
      <c r="B1075" t="s">
        <v>3620</v>
      </c>
      <c r="C1075" t="s">
        <v>3621</v>
      </c>
    </row>
    <row r="1076" spans="1:3" ht="12.75">
      <c r="A1076" t="s">
        <v>2092</v>
      </c>
      <c r="B1076" t="s">
        <v>1049</v>
      </c>
      <c r="C1076" t="s">
        <v>3622</v>
      </c>
    </row>
    <row r="1077" spans="1:3" ht="12.75">
      <c r="A1077" t="s">
        <v>2094</v>
      </c>
      <c r="B1077" t="s">
        <v>3182</v>
      </c>
      <c r="C1077" t="s">
        <v>3623</v>
      </c>
    </row>
    <row r="1078" spans="1:3" ht="12.75">
      <c r="A1078" t="s">
        <v>3624</v>
      </c>
      <c r="B1078" t="s">
        <v>648</v>
      </c>
      <c r="C1078" t="s">
        <v>127</v>
      </c>
    </row>
    <row r="1079" spans="1:3" ht="12.75">
      <c r="A1079" t="s">
        <v>3625</v>
      </c>
      <c r="B1079" t="s">
        <v>651</v>
      </c>
      <c r="C1079" t="s">
        <v>133</v>
      </c>
    </row>
    <row r="1080" spans="1:3" ht="12.75">
      <c r="A1080" t="s">
        <v>3626</v>
      </c>
      <c r="B1080" t="s">
        <v>677</v>
      </c>
      <c r="C1080" t="s">
        <v>1259</v>
      </c>
    </row>
    <row r="1081" spans="1:3" ht="12.75">
      <c r="A1081" t="s">
        <v>3627</v>
      </c>
      <c r="B1081" t="s">
        <v>703</v>
      </c>
      <c r="C1081" t="s">
        <v>141</v>
      </c>
    </row>
    <row r="1082" spans="1:3" ht="12.75">
      <c r="A1082" t="s">
        <v>3628</v>
      </c>
      <c r="B1082" t="s">
        <v>800</v>
      </c>
      <c r="C1082" t="s">
        <v>3629</v>
      </c>
    </row>
    <row r="1083" spans="1:3" ht="12.75">
      <c r="A1083" t="s">
        <v>3630</v>
      </c>
      <c r="B1083" t="s">
        <v>871</v>
      </c>
      <c r="C1083" t="s">
        <v>147</v>
      </c>
    </row>
    <row r="1084" spans="1:3" ht="12.75">
      <c r="A1084" t="s">
        <v>3631</v>
      </c>
      <c r="B1084" t="s">
        <v>873</v>
      </c>
      <c r="C1084" t="s">
        <v>3632</v>
      </c>
    </row>
    <row r="1085" spans="1:3" ht="12.75">
      <c r="A1085" t="s">
        <v>3633</v>
      </c>
      <c r="B1085" t="s">
        <v>875</v>
      </c>
      <c r="C1085" t="s">
        <v>3634</v>
      </c>
    </row>
    <row r="1086" spans="1:3" ht="12.75">
      <c r="A1086" t="s">
        <v>3635</v>
      </c>
      <c r="B1086" t="s">
        <v>924</v>
      </c>
      <c r="C1086" t="s">
        <v>3636</v>
      </c>
    </row>
    <row r="1087" spans="1:3" ht="12.75">
      <c r="A1087" t="s">
        <v>3637</v>
      </c>
      <c r="B1087" t="s">
        <v>705</v>
      </c>
      <c r="C1087" t="s">
        <v>3638</v>
      </c>
    </row>
    <row r="1088" spans="1:3" ht="12.75">
      <c r="A1088" t="s">
        <v>3639</v>
      </c>
      <c r="B1088" t="s">
        <v>708</v>
      </c>
      <c r="C1088" t="s">
        <v>3640</v>
      </c>
    </row>
    <row r="1089" spans="1:3" ht="12.75">
      <c r="A1089" t="s">
        <v>3641</v>
      </c>
      <c r="B1089" t="s">
        <v>710</v>
      </c>
      <c r="C1089" t="s">
        <v>3642</v>
      </c>
    </row>
    <row r="1090" spans="1:3" ht="12.75">
      <c r="A1090" t="s">
        <v>3643</v>
      </c>
      <c r="B1090" t="s">
        <v>713</v>
      </c>
      <c r="C1090" t="s">
        <v>3644</v>
      </c>
    </row>
    <row r="1091" spans="1:3" ht="12.75">
      <c r="A1091" t="s">
        <v>3645</v>
      </c>
      <c r="B1091" t="s">
        <v>716</v>
      </c>
      <c r="C1091" t="s">
        <v>3646</v>
      </c>
    </row>
    <row r="1092" spans="1:3" ht="12.75">
      <c r="A1092" t="s">
        <v>3647</v>
      </c>
      <c r="B1092" t="s">
        <v>719</v>
      </c>
      <c r="C1092" t="s">
        <v>3648</v>
      </c>
    </row>
    <row r="1093" spans="1:3" ht="12.75">
      <c r="A1093" t="s">
        <v>3649</v>
      </c>
      <c r="B1093" t="s">
        <v>820</v>
      </c>
      <c r="C1093" t="s">
        <v>3650</v>
      </c>
    </row>
    <row r="1094" spans="1:3" ht="12.75">
      <c r="A1094" t="s">
        <v>3651</v>
      </c>
      <c r="B1094" t="s">
        <v>822</v>
      </c>
      <c r="C1094" t="s">
        <v>3652</v>
      </c>
    </row>
    <row r="1095" spans="1:3" ht="12.75">
      <c r="A1095" t="s">
        <v>3653</v>
      </c>
      <c r="B1095" t="s">
        <v>824</v>
      </c>
      <c r="C1095" t="s">
        <v>3654</v>
      </c>
    </row>
    <row r="1096" spans="1:3" ht="12.75">
      <c r="A1096" t="s">
        <v>3655</v>
      </c>
      <c r="B1096" t="s">
        <v>3206</v>
      </c>
      <c r="C1096" t="s">
        <v>3656</v>
      </c>
    </row>
    <row r="1097" spans="1:3" ht="12.75">
      <c r="A1097" t="s">
        <v>3657</v>
      </c>
      <c r="B1097" t="s">
        <v>3391</v>
      </c>
      <c r="C1097" t="s">
        <v>3658</v>
      </c>
    </row>
    <row r="1098" spans="1:3" ht="12.75">
      <c r="A1098" t="s">
        <v>3659</v>
      </c>
      <c r="B1098" t="s">
        <v>3392</v>
      </c>
      <c r="C1098" t="s">
        <v>3660</v>
      </c>
    </row>
    <row r="1099" spans="1:3" ht="12.75">
      <c r="A1099" t="s">
        <v>3661</v>
      </c>
      <c r="B1099" t="s">
        <v>731</v>
      </c>
      <c r="C1099" t="s">
        <v>44</v>
      </c>
    </row>
    <row r="1100" spans="1:3" ht="12.75">
      <c r="A1100" t="s">
        <v>3662</v>
      </c>
      <c r="B1100" t="s">
        <v>1035</v>
      </c>
      <c r="C1100" t="s">
        <v>3663</v>
      </c>
    </row>
    <row r="1101" spans="1:3" ht="12.75">
      <c r="A1101" t="s">
        <v>3664</v>
      </c>
      <c r="B1101" t="s">
        <v>1036</v>
      </c>
      <c r="C1101" t="s">
        <v>3665</v>
      </c>
    </row>
    <row r="1102" spans="1:3" ht="12.75">
      <c r="A1102" t="s">
        <v>3666</v>
      </c>
      <c r="B1102" t="s">
        <v>732</v>
      </c>
      <c r="C1102" t="s">
        <v>3667</v>
      </c>
    </row>
    <row r="1103" spans="1:3" ht="12.75">
      <c r="A1103" t="s">
        <v>3668</v>
      </c>
      <c r="B1103" t="s">
        <v>733</v>
      </c>
      <c r="C1103" t="s">
        <v>3669</v>
      </c>
    </row>
    <row r="1104" spans="1:3" ht="12.75">
      <c r="A1104" t="s">
        <v>3670</v>
      </c>
      <c r="B1104" t="s">
        <v>788</v>
      </c>
      <c r="C1104" t="s">
        <v>3671</v>
      </c>
    </row>
    <row r="1105" spans="1:3" ht="12.75">
      <c r="A1105" t="s">
        <v>892</v>
      </c>
      <c r="B1105" t="s">
        <v>789</v>
      </c>
      <c r="C1105" t="s">
        <v>3672</v>
      </c>
    </row>
    <row r="1106" spans="1:3" ht="12.75">
      <c r="A1106" t="s">
        <v>894</v>
      </c>
      <c r="B1106" t="s">
        <v>790</v>
      </c>
      <c r="C1106" t="s">
        <v>895</v>
      </c>
    </row>
    <row r="1107" spans="1:3" ht="12.75">
      <c r="A1107" t="s">
        <v>896</v>
      </c>
      <c r="B1107" t="s">
        <v>791</v>
      </c>
      <c r="C1107" t="s">
        <v>897</v>
      </c>
    </row>
    <row r="1108" spans="1:3" ht="12.75">
      <c r="A1108" t="s">
        <v>898</v>
      </c>
      <c r="B1108" t="s">
        <v>792</v>
      </c>
      <c r="C1108" t="s">
        <v>2009</v>
      </c>
    </row>
    <row r="1109" spans="1:3" ht="12.75">
      <c r="A1109" t="s">
        <v>3673</v>
      </c>
      <c r="B1109" t="s">
        <v>2002</v>
      </c>
      <c r="C1109" t="s">
        <v>3674</v>
      </c>
    </row>
    <row r="1110" spans="1:3" ht="12.75">
      <c r="A1110" t="s">
        <v>3675</v>
      </c>
      <c r="B1110" t="s">
        <v>2003</v>
      </c>
      <c r="C1110" t="s">
        <v>3676</v>
      </c>
    </row>
    <row r="1111" spans="1:3" ht="12.75">
      <c r="A1111" t="s">
        <v>3677</v>
      </c>
      <c r="B1111" t="s">
        <v>2005</v>
      </c>
      <c r="C1111" t="s">
        <v>3678</v>
      </c>
    </row>
    <row r="1112" spans="1:3" ht="12.75">
      <c r="A1112" t="s">
        <v>3679</v>
      </c>
      <c r="B1112" t="s">
        <v>648</v>
      </c>
      <c r="C1112" t="s">
        <v>3680</v>
      </c>
    </row>
    <row r="1113" spans="1:3" ht="12.75">
      <c r="A1113" t="s">
        <v>3681</v>
      </c>
      <c r="B1113" t="s">
        <v>651</v>
      </c>
      <c r="C1113" t="s">
        <v>781</v>
      </c>
    </row>
    <row r="1114" spans="1:3" ht="12.75">
      <c r="A1114" t="s">
        <v>3682</v>
      </c>
      <c r="B1114" t="s">
        <v>677</v>
      </c>
      <c r="C1114" t="s">
        <v>3683</v>
      </c>
    </row>
    <row r="1115" spans="1:3" ht="12.75">
      <c r="A1115" t="s">
        <v>3684</v>
      </c>
      <c r="B1115" t="s">
        <v>703</v>
      </c>
      <c r="C1115" t="s">
        <v>3685</v>
      </c>
    </row>
    <row r="1116" spans="1:3" ht="12.75">
      <c r="A1116" t="s">
        <v>3686</v>
      </c>
      <c r="B1116" t="s">
        <v>800</v>
      </c>
      <c r="C1116" t="s">
        <v>3687</v>
      </c>
    </row>
    <row r="1117" spans="1:3" ht="12.75">
      <c r="A1117" t="s">
        <v>3688</v>
      </c>
      <c r="B1117" t="s">
        <v>871</v>
      </c>
      <c r="C1117" t="s">
        <v>3689</v>
      </c>
    </row>
    <row r="1118" spans="1:3" ht="12.75">
      <c r="A1118" t="s">
        <v>3690</v>
      </c>
      <c r="B1118" t="s">
        <v>873</v>
      </c>
      <c r="C1118" t="s">
        <v>3691</v>
      </c>
    </row>
    <row r="1119" spans="1:3" ht="12.75">
      <c r="A1119" t="s">
        <v>3692</v>
      </c>
      <c r="B1119" t="s">
        <v>875</v>
      </c>
      <c r="C1119" t="s">
        <v>3693</v>
      </c>
    </row>
    <row r="1120" spans="1:3" ht="12.75">
      <c r="A1120" t="s">
        <v>3694</v>
      </c>
      <c r="B1120" t="s">
        <v>705</v>
      </c>
      <c r="C1120" t="s">
        <v>3695</v>
      </c>
    </row>
    <row r="1121" spans="1:3" ht="12.75">
      <c r="A1121" t="s">
        <v>3696</v>
      </c>
      <c r="B1121" t="s">
        <v>708</v>
      </c>
      <c r="C1121" t="s">
        <v>781</v>
      </c>
    </row>
    <row r="1122" spans="1:3" ht="12.75">
      <c r="A1122" t="s">
        <v>3697</v>
      </c>
      <c r="B1122" t="s">
        <v>710</v>
      </c>
      <c r="C1122" t="s">
        <v>3683</v>
      </c>
    </row>
    <row r="1123" spans="1:3" ht="12.75">
      <c r="A1123" t="s">
        <v>3698</v>
      </c>
      <c r="B1123" t="s">
        <v>713</v>
      </c>
      <c r="C1123" t="s">
        <v>3685</v>
      </c>
    </row>
    <row r="1124" spans="1:3" ht="12.75">
      <c r="A1124" t="s">
        <v>3699</v>
      </c>
      <c r="B1124" t="s">
        <v>716</v>
      </c>
      <c r="C1124" t="s">
        <v>3687</v>
      </c>
    </row>
    <row r="1125" spans="1:3" ht="12.75">
      <c r="A1125" t="s">
        <v>3700</v>
      </c>
      <c r="B1125" t="s">
        <v>719</v>
      </c>
      <c r="C1125" t="s">
        <v>3689</v>
      </c>
    </row>
    <row r="1126" spans="1:3" ht="12.75">
      <c r="A1126" t="s">
        <v>3701</v>
      </c>
      <c r="B1126" t="s">
        <v>820</v>
      </c>
      <c r="C1126" t="s">
        <v>3702</v>
      </c>
    </row>
    <row r="1127" spans="1:3" ht="12.75">
      <c r="A1127" t="s">
        <v>3703</v>
      </c>
      <c r="B1127" t="s">
        <v>822</v>
      </c>
      <c r="C1127" t="s">
        <v>3693</v>
      </c>
    </row>
    <row r="1128" spans="1:3" ht="12.75">
      <c r="A1128" t="s">
        <v>3704</v>
      </c>
      <c r="B1128" t="s">
        <v>731</v>
      </c>
      <c r="C1128" t="s">
        <v>3705</v>
      </c>
    </row>
    <row r="1129" spans="1:3" ht="12.75">
      <c r="A1129" t="s">
        <v>3706</v>
      </c>
      <c r="B1129" t="s">
        <v>1035</v>
      </c>
      <c r="C1129" t="s">
        <v>781</v>
      </c>
    </row>
    <row r="1130" spans="1:3" ht="12.75">
      <c r="A1130" t="s">
        <v>3707</v>
      </c>
      <c r="B1130" t="s">
        <v>1036</v>
      </c>
      <c r="C1130" t="s">
        <v>3683</v>
      </c>
    </row>
    <row r="1131" spans="1:3" ht="12.75">
      <c r="A1131" t="s">
        <v>3708</v>
      </c>
      <c r="B1131" t="s">
        <v>1037</v>
      </c>
      <c r="C1131" t="s">
        <v>3685</v>
      </c>
    </row>
    <row r="1132" spans="1:3" ht="12.75">
      <c r="A1132" t="s">
        <v>3709</v>
      </c>
      <c r="B1132" t="s">
        <v>1038</v>
      </c>
      <c r="C1132" t="s">
        <v>3687</v>
      </c>
    </row>
    <row r="1133" spans="1:3" ht="12.75">
      <c r="A1133" t="s">
        <v>3710</v>
      </c>
      <c r="B1133" t="s">
        <v>3115</v>
      </c>
      <c r="C1133" t="s">
        <v>3689</v>
      </c>
    </row>
    <row r="1134" spans="1:3" ht="12.75">
      <c r="A1134" t="s">
        <v>3711</v>
      </c>
      <c r="B1134" t="s">
        <v>3116</v>
      </c>
      <c r="C1134" t="s">
        <v>3712</v>
      </c>
    </row>
    <row r="1135" spans="1:3" ht="12.75">
      <c r="A1135" t="s">
        <v>3713</v>
      </c>
      <c r="B1135" t="s">
        <v>3118</v>
      </c>
      <c r="C1135" t="s">
        <v>3693</v>
      </c>
    </row>
    <row r="1136" spans="1:3" ht="12.75">
      <c r="A1136" t="s">
        <v>1526</v>
      </c>
      <c r="B1136" t="s">
        <v>651</v>
      </c>
      <c r="C1136" t="s">
        <v>1377</v>
      </c>
    </row>
    <row r="1137" spans="1:3" ht="12.75">
      <c r="A1137" t="s">
        <v>1527</v>
      </c>
      <c r="B1137" t="s">
        <v>677</v>
      </c>
      <c r="C1137" t="s">
        <v>1378</v>
      </c>
    </row>
    <row r="1138" spans="1:3" ht="12.75">
      <c r="A1138" t="s">
        <v>1528</v>
      </c>
      <c r="B1138" t="s">
        <v>703</v>
      </c>
      <c r="C1138" t="s">
        <v>1379</v>
      </c>
    </row>
    <row r="1139" spans="1:3" ht="12.75">
      <c r="A1139" t="s">
        <v>1529</v>
      </c>
      <c r="B1139" t="s">
        <v>800</v>
      </c>
      <c r="C1139" t="s">
        <v>1380</v>
      </c>
    </row>
    <row r="1140" spans="1:3" ht="12.75">
      <c r="A1140" t="s">
        <v>1530</v>
      </c>
      <c r="B1140" t="s">
        <v>871</v>
      </c>
      <c r="C1140" t="s">
        <v>1381</v>
      </c>
    </row>
    <row r="1141" spans="1:3" ht="12.75">
      <c r="A1141" t="s">
        <v>1531</v>
      </c>
      <c r="B1141" t="s">
        <v>873</v>
      </c>
      <c r="C1141" t="s">
        <v>1382</v>
      </c>
    </row>
    <row r="1142" spans="1:3" ht="12.75">
      <c r="A1142" t="s">
        <v>1532</v>
      </c>
      <c r="B1142" t="s">
        <v>875</v>
      </c>
      <c r="C1142" t="s">
        <v>1383</v>
      </c>
    </row>
    <row r="1143" spans="1:3" ht="12.75">
      <c r="A1143" t="s">
        <v>1533</v>
      </c>
      <c r="B1143" t="s">
        <v>924</v>
      </c>
      <c r="C1143" t="s">
        <v>1384</v>
      </c>
    </row>
    <row r="1144" spans="1:3" ht="12.75">
      <c r="A1144" t="s">
        <v>1534</v>
      </c>
      <c r="B1144" t="s">
        <v>926</v>
      </c>
      <c r="C1144" t="s">
        <v>1385</v>
      </c>
    </row>
    <row r="1145" spans="1:3" ht="12.75">
      <c r="A1145" t="s">
        <v>1535</v>
      </c>
      <c r="B1145" t="s">
        <v>929</v>
      </c>
      <c r="C1145" t="s">
        <v>1386</v>
      </c>
    </row>
    <row r="1146" spans="1:3" ht="12.75">
      <c r="A1146" t="s">
        <v>1536</v>
      </c>
      <c r="B1146" t="s">
        <v>945</v>
      </c>
      <c r="C1146" t="s">
        <v>1387</v>
      </c>
    </row>
    <row r="1147" spans="1:3" ht="12.75">
      <c r="A1147" t="s">
        <v>1537</v>
      </c>
      <c r="B1147" t="s">
        <v>948</v>
      </c>
      <c r="C1147" t="s">
        <v>1388</v>
      </c>
    </row>
    <row r="1148" spans="1:3" ht="12.75">
      <c r="A1148" t="s">
        <v>1538</v>
      </c>
      <c r="B1148" t="s">
        <v>956</v>
      </c>
      <c r="C1148" t="s">
        <v>1389</v>
      </c>
    </row>
    <row r="1149" spans="1:3" ht="12.75">
      <c r="A1149" t="s">
        <v>3714</v>
      </c>
      <c r="B1149" t="s">
        <v>959</v>
      </c>
      <c r="C1149" t="s">
        <v>3548</v>
      </c>
    </row>
    <row r="1150" spans="1:3" ht="12.75">
      <c r="A1150" t="s">
        <v>1539</v>
      </c>
      <c r="B1150" t="s">
        <v>708</v>
      </c>
      <c r="C1150" t="s">
        <v>1351</v>
      </c>
    </row>
    <row r="1151" spans="1:3" ht="12.75">
      <c r="A1151" t="s">
        <v>1540</v>
      </c>
      <c r="B1151" t="s">
        <v>710</v>
      </c>
      <c r="C1151" t="s">
        <v>1352</v>
      </c>
    </row>
    <row r="1152" spans="1:3" ht="12.75">
      <c r="A1152" t="s">
        <v>1541</v>
      </c>
      <c r="B1152" t="s">
        <v>713</v>
      </c>
      <c r="C1152" t="s">
        <v>1353</v>
      </c>
    </row>
    <row r="1153" spans="1:3" ht="12.75">
      <c r="A1153" t="s">
        <v>1542</v>
      </c>
      <c r="B1153" t="s">
        <v>716</v>
      </c>
      <c r="C1153" t="s">
        <v>1354</v>
      </c>
    </row>
    <row r="1154" spans="1:3" ht="12.75">
      <c r="A1154" t="s">
        <v>1543</v>
      </c>
      <c r="B1154" t="s">
        <v>719</v>
      </c>
      <c r="C1154" t="s">
        <v>1355</v>
      </c>
    </row>
    <row r="1155" spans="1:3" ht="12.75">
      <c r="A1155" t="s">
        <v>1544</v>
      </c>
      <c r="B1155" t="s">
        <v>820</v>
      </c>
      <c r="C1155" t="s">
        <v>1356</v>
      </c>
    </row>
    <row r="1156" spans="1:3" ht="12.75">
      <c r="A1156" t="s">
        <v>1545</v>
      </c>
      <c r="B1156" t="s">
        <v>822</v>
      </c>
      <c r="C1156" t="s">
        <v>1357</v>
      </c>
    </row>
    <row r="1157" spans="1:3" ht="12.75">
      <c r="A1157" t="s">
        <v>1546</v>
      </c>
      <c r="B1157" t="s">
        <v>824</v>
      </c>
      <c r="C1157" t="s">
        <v>1358</v>
      </c>
    </row>
    <row r="1158" spans="1:3" ht="12.75">
      <c r="A1158" t="s">
        <v>1547</v>
      </c>
      <c r="B1158" t="s">
        <v>3206</v>
      </c>
      <c r="C1158" t="s">
        <v>1359</v>
      </c>
    </row>
    <row r="1159" spans="1:3" ht="12.75">
      <c r="A1159" t="s">
        <v>1548</v>
      </c>
      <c r="B1159" t="s">
        <v>3391</v>
      </c>
      <c r="C1159" t="s">
        <v>1360</v>
      </c>
    </row>
    <row r="1160" spans="1:3" ht="12.75">
      <c r="A1160" t="s">
        <v>1549</v>
      </c>
      <c r="B1160" t="s">
        <v>3392</v>
      </c>
      <c r="C1160" t="s">
        <v>1361</v>
      </c>
    </row>
    <row r="1161" spans="1:3" ht="12.75">
      <c r="A1161" t="s">
        <v>1550</v>
      </c>
      <c r="B1161" t="s">
        <v>3393</v>
      </c>
      <c r="C1161" t="s">
        <v>1362</v>
      </c>
    </row>
    <row r="1162" spans="1:3" ht="12.75">
      <c r="A1162" t="s">
        <v>1551</v>
      </c>
      <c r="B1162" t="s">
        <v>3394</v>
      </c>
      <c r="C1162" t="s">
        <v>1363</v>
      </c>
    </row>
    <row r="1163" spans="1:3" ht="12.75">
      <c r="A1163" t="s">
        <v>3715</v>
      </c>
      <c r="B1163" t="s">
        <v>3396</v>
      </c>
      <c r="C1163" t="s">
        <v>3397</v>
      </c>
    </row>
    <row r="1164" spans="1:3" ht="12.75">
      <c r="A1164" t="s">
        <v>3716</v>
      </c>
      <c r="B1164" t="s">
        <v>1035</v>
      </c>
      <c r="C1164" t="s">
        <v>1364</v>
      </c>
    </row>
    <row r="1165" spans="1:3" ht="12.75">
      <c r="A1165" t="s">
        <v>3717</v>
      </c>
      <c r="B1165" t="s">
        <v>1036</v>
      </c>
      <c r="C1165" t="s">
        <v>1365</v>
      </c>
    </row>
    <row r="1166" spans="1:3" ht="12.75">
      <c r="A1166" t="s">
        <v>3718</v>
      </c>
      <c r="B1166" t="s">
        <v>1037</v>
      </c>
      <c r="C1166" t="s">
        <v>1366</v>
      </c>
    </row>
    <row r="1167" spans="1:3" ht="12.75">
      <c r="A1167" t="s">
        <v>3719</v>
      </c>
      <c r="B1167" t="s">
        <v>1038</v>
      </c>
      <c r="C1167" t="s">
        <v>1367</v>
      </c>
    </row>
    <row r="1168" spans="1:3" ht="12.75">
      <c r="A1168" t="s">
        <v>3720</v>
      </c>
      <c r="B1168" t="s">
        <v>3115</v>
      </c>
      <c r="C1168" t="s">
        <v>1368</v>
      </c>
    </row>
    <row r="1169" spans="1:3" ht="12.75">
      <c r="A1169" t="s">
        <v>3721</v>
      </c>
      <c r="B1169" t="s">
        <v>3116</v>
      </c>
      <c r="C1169" t="s">
        <v>1369</v>
      </c>
    </row>
    <row r="1170" spans="1:3" ht="12.75">
      <c r="A1170" t="s">
        <v>3722</v>
      </c>
      <c r="B1170" t="s">
        <v>3118</v>
      </c>
      <c r="C1170" t="s">
        <v>1370</v>
      </c>
    </row>
    <row r="1171" spans="1:3" ht="12.75">
      <c r="A1171" t="s">
        <v>3723</v>
      </c>
      <c r="B1171" t="s">
        <v>3126</v>
      </c>
      <c r="C1171" t="s">
        <v>1371</v>
      </c>
    </row>
    <row r="1172" spans="1:3" ht="12.75">
      <c r="A1172" t="s">
        <v>3724</v>
      </c>
      <c r="B1172" t="s">
        <v>3142</v>
      </c>
      <c r="C1172" t="s">
        <v>1372</v>
      </c>
    </row>
    <row r="1173" spans="1:3" ht="12.75">
      <c r="A1173" t="s">
        <v>3725</v>
      </c>
      <c r="B1173" t="s">
        <v>3408</v>
      </c>
      <c r="C1173" t="s">
        <v>1373</v>
      </c>
    </row>
    <row r="1174" spans="1:3" ht="12.75">
      <c r="A1174" t="s">
        <v>3726</v>
      </c>
      <c r="B1174" t="s">
        <v>3410</v>
      </c>
      <c r="C1174" t="s">
        <v>1374</v>
      </c>
    </row>
    <row r="1175" spans="1:3" ht="12.75">
      <c r="A1175" t="s">
        <v>3727</v>
      </c>
      <c r="B1175" t="s">
        <v>3412</v>
      </c>
      <c r="C1175" t="s">
        <v>1375</v>
      </c>
    </row>
    <row r="1176" spans="1:3" ht="12.75">
      <c r="A1176" t="s">
        <v>3728</v>
      </c>
      <c r="B1176" t="s">
        <v>3414</v>
      </c>
      <c r="C1176" t="s">
        <v>1376</v>
      </c>
    </row>
    <row r="1177" spans="1:3" ht="12.75">
      <c r="A1177" t="s">
        <v>3729</v>
      </c>
      <c r="B1177" t="s">
        <v>3416</v>
      </c>
      <c r="C1177" t="s">
        <v>3417</v>
      </c>
    </row>
    <row r="1178" spans="1:3" ht="12.75">
      <c r="A1178" t="s">
        <v>1799</v>
      </c>
      <c r="B1178" t="s">
        <v>780</v>
      </c>
      <c r="C1178" t="s">
        <v>3418</v>
      </c>
    </row>
    <row r="1179" spans="1:3" ht="12.75">
      <c r="A1179" t="s">
        <v>1800</v>
      </c>
      <c r="B1179" t="s">
        <v>783</v>
      </c>
      <c r="C1179" t="s">
        <v>3419</v>
      </c>
    </row>
    <row r="1180" spans="1:3" ht="12.75">
      <c r="A1180" t="s">
        <v>1801</v>
      </c>
      <c r="B1180" t="s">
        <v>786</v>
      </c>
      <c r="C1180" t="s">
        <v>3420</v>
      </c>
    </row>
    <row r="1181" spans="1:3" ht="12.75">
      <c r="A1181" t="s">
        <v>1802</v>
      </c>
      <c r="B1181" t="s">
        <v>3374</v>
      </c>
      <c r="C1181" t="s">
        <v>3421</v>
      </c>
    </row>
    <row r="1182" spans="1:3" ht="12.75">
      <c r="A1182" t="s">
        <v>1803</v>
      </c>
      <c r="B1182" t="s">
        <v>3422</v>
      </c>
      <c r="C1182" t="s">
        <v>3423</v>
      </c>
    </row>
    <row r="1183" spans="1:3" ht="12.75">
      <c r="A1183" t="s">
        <v>1804</v>
      </c>
      <c r="B1183" t="s">
        <v>3424</v>
      </c>
      <c r="C1183" t="s">
        <v>3425</v>
      </c>
    </row>
    <row r="1184" spans="1:3" ht="12.75">
      <c r="A1184" t="s">
        <v>1805</v>
      </c>
      <c r="B1184" t="s">
        <v>3426</v>
      </c>
      <c r="C1184" t="s">
        <v>3427</v>
      </c>
    </row>
    <row r="1185" spans="1:3" ht="12.75">
      <c r="A1185" t="s">
        <v>1806</v>
      </c>
      <c r="B1185" t="s">
        <v>3428</v>
      </c>
      <c r="C1185" t="s">
        <v>3429</v>
      </c>
    </row>
    <row r="1186" spans="1:3" ht="12.75">
      <c r="A1186" t="s">
        <v>1807</v>
      </c>
      <c r="B1186" t="s">
        <v>3430</v>
      </c>
      <c r="C1186" t="s">
        <v>3431</v>
      </c>
    </row>
    <row r="1187" spans="1:3" ht="12.75">
      <c r="A1187" t="s">
        <v>1808</v>
      </c>
      <c r="B1187" t="s">
        <v>3432</v>
      </c>
      <c r="C1187" t="s">
        <v>3433</v>
      </c>
    </row>
    <row r="1188" spans="1:3" ht="12.75">
      <c r="A1188" t="s">
        <v>1809</v>
      </c>
      <c r="B1188" t="s">
        <v>3434</v>
      </c>
      <c r="C1188" t="s">
        <v>3435</v>
      </c>
    </row>
    <row r="1189" spans="1:3" ht="12.75">
      <c r="A1189" t="s">
        <v>1810</v>
      </c>
      <c r="B1189" t="s">
        <v>3436</v>
      </c>
      <c r="C1189" t="s">
        <v>3437</v>
      </c>
    </row>
    <row r="1190" spans="1:3" ht="12.75">
      <c r="A1190" t="s">
        <v>1811</v>
      </c>
      <c r="B1190" t="s">
        <v>3438</v>
      </c>
      <c r="C1190" t="s">
        <v>3439</v>
      </c>
    </row>
    <row r="1191" spans="1:3" ht="12.75">
      <c r="A1191" t="s">
        <v>3730</v>
      </c>
      <c r="B1191" t="s">
        <v>3441</v>
      </c>
      <c r="C1191" t="s">
        <v>3442</v>
      </c>
    </row>
    <row r="1192" spans="1:3" ht="12.75">
      <c r="A1192" t="s">
        <v>1812</v>
      </c>
      <c r="B1192" t="s">
        <v>1018</v>
      </c>
      <c r="C1192" t="s">
        <v>3443</v>
      </c>
    </row>
    <row r="1193" spans="1:3" ht="12.75">
      <c r="A1193" t="s">
        <v>1813</v>
      </c>
      <c r="B1193" t="s">
        <v>3281</v>
      </c>
      <c r="C1193" t="s">
        <v>3444</v>
      </c>
    </row>
    <row r="1194" spans="1:3" ht="12.75">
      <c r="A1194" t="s">
        <v>1814</v>
      </c>
      <c r="B1194" t="s">
        <v>1992</v>
      </c>
      <c r="C1194" t="s">
        <v>3445</v>
      </c>
    </row>
    <row r="1195" spans="1:3" ht="12.75">
      <c r="A1195" t="s">
        <v>1815</v>
      </c>
      <c r="B1195" t="s">
        <v>3446</v>
      </c>
      <c r="C1195" t="s">
        <v>3447</v>
      </c>
    </row>
    <row r="1196" spans="1:3" ht="12.75">
      <c r="A1196" t="s">
        <v>1816</v>
      </c>
      <c r="B1196" t="s">
        <v>1999</v>
      </c>
      <c r="C1196" t="s">
        <v>3448</v>
      </c>
    </row>
    <row r="1197" spans="1:3" ht="12.75">
      <c r="A1197" t="s">
        <v>1817</v>
      </c>
      <c r="B1197" t="s">
        <v>3449</v>
      </c>
      <c r="C1197" t="s">
        <v>3450</v>
      </c>
    </row>
    <row r="1198" spans="1:3" ht="12.75">
      <c r="A1198" t="s">
        <v>1818</v>
      </c>
      <c r="B1198" t="s">
        <v>3451</v>
      </c>
      <c r="C1198" t="s">
        <v>3452</v>
      </c>
    </row>
    <row r="1199" spans="1:3" ht="12.75">
      <c r="A1199" t="s">
        <v>1819</v>
      </c>
      <c r="B1199" t="s">
        <v>3453</v>
      </c>
      <c r="C1199" t="s">
        <v>3454</v>
      </c>
    </row>
    <row r="1200" spans="1:3" ht="12.75">
      <c r="A1200" t="s">
        <v>1820</v>
      </c>
      <c r="B1200" t="s">
        <v>3455</v>
      </c>
      <c r="C1200" t="s">
        <v>3456</v>
      </c>
    </row>
    <row r="1201" spans="1:3" ht="12.75">
      <c r="A1201" t="s">
        <v>1821</v>
      </c>
      <c r="B1201" t="s">
        <v>3457</v>
      </c>
      <c r="C1201" t="s">
        <v>3458</v>
      </c>
    </row>
    <row r="1202" spans="1:3" ht="12.75">
      <c r="A1202" t="s">
        <v>1822</v>
      </c>
      <c r="B1202" t="s">
        <v>3459</v>
      </c>
      <c r="C1202" t="s">
        <v>3460</v>
      </c>
    </row>
    <row r="1203" spans="1:3" ht="12.75">
      <c r="A1203" t="s">
        <v>1823</v>
      </c>
      <c r="B1203" t="s">
        <v>3461</v>
      </c>
      <c r="C1203" t="s">
        <v>3462</v>
      </c>
    </row>
    <row r="1204" spans="1:3" ht="12.75">
      <c r="A1204" t="s">
        <v>1824</v>
      </c>
      <c r="B1204" t="s">
        <v>3463</v>
      </c>
      <c r="C1204" t="s">
        <v>3464</v>
      </c>
    </row>
    <row r="1205" spans="1:3" ht="12.75">
      <c r="A1205" t="s">
        <v>3731</v>
      </c>
      <c r="B1205" t="s">
        <v>3466</v>
      </c>
      <c r="C1205" t="s">
        <v>3467</v>
      </c>
    </row>
    <row r="1206" spans="1:3" ht="12.75">
      <c r="A1206" t="s">
        <v>3732</v>
      </c>
      <c r="B1206" t="s">
        <v>1049</v>
      </c>
      <c r="C1206" t="s">
        <v>3469</v>
      </c>
    </row>
    <row r="1207" spans="1:3" ht="12.75">
      <c r="A1207" t="s">
        <v>3733</v>
      </c>
      <c r="B1207" t="s">
        <v>3179</v>
      </c>
      <c r="C1207" t="s">
        <v>3471</v>
      </c>
    </row>
    <row r="1208" spans="1:3" ht="12.75">
      <c r="A1208" t="s">
        <v>3734</v>
      </c>
      <c r="B1208" t="s">
        <v>3182</v>
      </c>
      <c r="C1208" t="s">
        <v>3473</v>
      </c>
    </row>
    <row r="1209" spans="1:3" ht="12.75">
      <c r="A1209" t="s">
        <v>3735</v>
      </c>
      <c r="B1209" t="s">
        <v>3475</v>
      </c>
      <c r="C1209" t="s">
        <v>3476</v>
      </c>
    </row>
    <row r="1210" spans="1:3" ht="12.75">
      <c r="A1210" t="s">
        <v>3736</v>
      </c>
      <c r="B1210" t="s">
        <v>3478</v>
      </c>
      <c r="C1210" t="s">
        <v>3479</v>
      </c>
    </row>
    <row r="1211" spans="1:3" ht="12.75">
      <c r="A1211" t="s">
        <v>3737</v>
      </c>
      <c r="B1211" t="s">
        <v>3481</v>
      </c>
      <c r="C1211" t="s">
        <v>3482</v>
      </c>
    </row>
    <row r="1212" spans="1:3" ht="12.75">
      <c r="A1212" t="s">
        <v>3738</v>
      </c>
      <c r="B1212" t="s">
        <v>3484</v>
      </c>
      <c r="C1212" t="s">
        <v>3485</v>
      </c>
    </row>
    <row r="1213" spans="1:3" ht="12.75">
      <c r="A1213" t="s">
        <v>3739</v>
      </c>
      <c r="B1213" t="s">
        <v>3487</v>
      </c>
      <c r="C1213" t="s">
        <v>3488</v>
      </c>
    </row>
    <row r="1214" spans="1:3" ht="12.75">
      <c r="A1214" t="s">
        <v>3740</v>
      </c>
      <c r="B1214" t="s">
        <v>3490</v>
      </c>
      <c r="C1214" t="s">
        <v>3491</v>
      </c>
    </row>
    <row r="1215" spans="1:3" ht="12.75">
      <c r="A1215" t="s">
        <v>3741</v>
      </c>
      <c r="B1215" t="s">
        <v>3493</v>
      </c>
      <c r="C1215" t="s">
        <v>3494</v>
      </c>
    </row>
    <row r="1216" spans="1:3" ht="12.75">
      <c r="A1216" t="s">
        <v>3742</v>
      </c>
      <c r="B1216" t="s">
        <v>3496</v>
      </c>
      <c r="C1216" t="s">
        <v>3497</v>
      </c>
    </row>
    <row r="1217" spans="1:3" ht="12.75">
      <c r="A1217" t="s">
        <v>3743</v>
      </c>
      <c r="B1217" t="s">
        <v>3499</v>
      </c>
      <c r="C1217" t="s">
        <v>3500</v>
      </c>
    </row>
    <row r="1218" spans="1:3" ht="12.75">
      <c r="A1218" t="s">
        <v>3744</v>
      </c>
      <c r="B1218" t="s">
        <v>3502</v>
      </c>
      <c r="C1218" t="s">
        <v>3503</v>
      </c>
    </row>
    <row r="1219" spans="1:3" ht="12.75">
      <c r="A1219" t="s">
        <v>3745</v>
      </c>
      <c r="B1219" t="s">
        <v>3505</v>
      </c>
      <c r="C1219" t="s">
        <v>3506</v>
      </c>
    </row>
    <row r="1220" spans="1:3" ht="12.75">
      <c r="A1220" t="s">
        <v>3746</v>
      </c>
      <c r="B1220" t="s">
        <v>1050</v>
      </c>
      <c r="C1220" t="s">
        <v>3508</v>
      </c>
    </row>
    <row r="1221" spans="1:3" ht="12.75">
      <c r="A1221" t="s">
        <v>3747</v>
      </c>
      <c r="B1221" t="s">
        <v>3286</v>
      </c>
      <c r="C1221" t="s">
        <v>3510</v>
      </c>
    </row>
    <row r="1222" spans="1:3" ht="12.75">
      <c r="A1222" t="s">
        <v>3748</v>
      </c>
      <c r="B1222" t="s">
        <v>3512</v>
      </c>
      <c r="C1222" t="s">
        <v>3513</v>
      </c>
    </row>
    <row r="1223" spans="1:3" ht="12.75">
      <c r="A1223" t="s">
        <v>3749</v>
      </c>
      <c r="B1223" t="s">
        <v>3515</v>
      </c>
      <c r="C1223" t="s">
        <v>3516</v>
      </c>
    </row>
    <row r="1224" spans="1:3" ht="12.75">
      <c r="A1224" t="s">
        <v>3750</v>
      </c>
      <c r="B1224" t="s">
        <v>3518</v>
      </c>
      <c r="C1224" t="s">
        <v>3519</v>
      </c>
    </row>
    <row r="1225" spans="1:3" ht="12.75">
      <c r="A1225" t="s">
        <v>3751</v>
      </c>
      <c r="B1225" t="s">
        <v>3521</v>
      </c>
      <c r="C1225" t="s">
        <v>3522</v>
      </c>
    </row>
    <row r="1226" spans="1:3" ht="12.75">
      <c r="A1226" t="s">
        <v>3752</v>
      </c>
      <c r="B1226" t="s">
        <v>3524</v>
      </c>
      <c r="C1226" t="s">
        <v>3525</v>
      </c>
    </row>
    <row r="1227" spans="1:3" ht="12.75">
      <c r="A1227" t="s">
        <v>3753</v>
      </c>
      <c r="B1227" t="s">
        <v>3527</v>
      </c>
      <c r="C1227" t="s">
        <v>3528</v>
      </c>
    </row>
    <row r="1228" spans="1:3" ht="12.75">
      <c r="A1228" t="s">
        <v>3754</v>
      </c>
      <c r="B1228" t="s">
        <v>3530</v>
      </c>
      <c r="C1228" t="s">
        <v>3531</v>
      </c>
    </row>
    <row r="1229" spans="1:3" ht="12.75">
      <c r="A1229" t="s">
        <v>3755</v>
      </c>
      <c r="B1229" t="s">
        <v>3533</v>
      </c>
      <c r="C1229" t="s">
        <v>3534</v>
      </c>
    </row>
    <row r="1230" spans="1:3" ht="12.75">
      <c r="A1230" t="s">
        <v>3756</v>
      </c>
      <c r="B1230" t="s">
        <v>3536</v>
      </c>
      <c r="C1230" t="s">
        <v>3537</v>
      </c>
    </row>
    <row r="1231" spans="1:3" ht="12.75">
      <c r="A1231" t="s">
        <v>3757</v>
      </c>
      <c r="B1231" t="s">
        <v>3539</v>
      </c>
      <c r="C1231" t="s">
        <v>3540</v>
      </c>
    </row>
    <row r="1232" spans="1:3" ht="12.75">
      <c r="A1232" t="s">
        <v>3758</v>
      </c>
      <c r="B1232" t="s">
        <v>3542</v>
      </c>
      <c r="C1232" t="s">
        <v>3543</v>
      </c>
    </row>
    <row r="1233" spans="1:3" ht="12.75">
      <c r="A1233" t="s">
        <v>3759</v>
      </c>
      <c r="B1233" t="s">
        <v>3545</v>
      </c>
      <c r="C1233" t="s">
        <v>3546</v>
      </c>
    </row>
    <row r="1234" spans="1:3" ht="12.75">
      <c r="A1234" t="s">
        <v>1552</v>
      </c>
      <c r="B1234" t="s">
        <v>651</v>
      </c>
      <c r="C1234" t="s">
        <v>3760</v>
      </c>
    </row>
    <row r="1235" spans="1:3" ht="12.75">
      <c r="A1235" t="s">
        <v>1553</v>
      </c>
      <c r="B1235" t="s">
        <v>677</v>
      </c>
      <c r="C1235" t="s">
        <v>3761</v>
      </c>
    </row>
    <row r="1236" spans="1:3" ht="12.75">
      <c r="A1236" t="s">
        <v>1554</v>
      </c>
      <c r="B1236" t="s">
        <v>703</v>
      </c>
      <c r="C1236" t="s">
        <v>3762</v>
      </c>
    </row>
    <row r="1237" spans="1:3" ht="12.75">
      <c r="A1237" t="s">
        <v>1555</v>
      </c>
      <c r="B1237" t="s">
        <v>800</v>
      </c>
      <c r="C1237" t="s">
        <v>3763</v>
      </c>
    </row>
    <row r="1238" spans="1:3" ht="12.75">
      <c r="A1238" t="s">
        <v>1556</v>
      </c>
      <c r="B1238" t="s">
        <v>871</v>
      </c>
      <c r="C1238" t="s">
        <v>3764</v>
      </c>
    </row>
    <row r="1239" spans="1:3" ht="12.75">
      <c r="A1239" t="s">
        <v>1557</v>
      </c>
      <c r="B1239" t="s">
        <v>873</v>
      </c>
      <c r="C1239" t="s">
        <v>3765</v>
      </c>
    </row>
    <row r="1240" spans="1:3" ht="12.75">
      <c r="A1240" t="s">
        <v>1558</v>
      </c>
      <c r="B1240" t="s">
        <v>875</v>
      </c>
      <c r="C1240" t="s">
        <v>3766</v>
      </c>
    </row>
    <row r="1241" spans="1:3" ht="12.75">
      <c r="A1241" t="s">
        <v>1559</v>
      </c>
      <c r="B1241" t="s">
        <v>924</v>
      </c>
      <c r="C1241" t="s">
        <v>3767</v>
      </c>
    </row>
    <row r="1242" spans="1:3" ht="12.75">
      <c r="A1242" t="s">
        <v>1560</v>
      </c>
      <c r="B1242" t="s">
        <v>926</v>
      </c>
      <c r="C1242" t="s">
        <v>3768</v>
      </c>
    </row>
    <row r="1243" spans="1:3" ht="12.75">
      <c r="A1243" t="s">
        <v>1561</v>
      </c>
      <c r="B1243" t="s">
        <v>929</v>
      </c>
      <c r="C1243" t="s">
        <v>3769</v>
      </c>
    </row>
    <row r="1244" spans="1:3" ht="12.75">
      <c r="A1244" t="s">
        <v>1562</v>
      </c>
      <c r="B1244" t="s">
        <v>945</v>
      </c>
      <c r="C1244" t="s">
        <v>3770</v>
      </c>
    </row>
    <row r="1245" spans="1:3" ht="12.75">
      <c r="A1245" t="s">
        <v>1563</v>
      </c>
      <c r="B1245" t="s">
        <v>948</v>
      </c>
      <c r="C1245" t="s">
        <v>3771</v>
      </c>
    </row>
    <row r="1246" spans="1:3" ht="12.75">
      <c r="A1246" t="s">
        <v>1564</v>
      </c>
      <c r="B1246" t="s">
        <v>956</v>
      </c>
      <c r="C1246" t="s">
        <v>3772</v>
      </c>
    </row>
    <row r="1247" spans="1:3" ht="12.75">
      <c r="A1247" t="s">
        <v>3773</v>
      </c>
      <c r="B1247" t="s">
        <v>959</v>
      </c>
      <c r="C1247" t="s">
        <v>3774</v>
      </c>
    </row>
    <row r="1248" spans="1:3" ht="12.75">
      <c r="A1248" t="s">
        <v>1565</v>
      </c>
      <c r="B1248" t="s">
        <v>708</v>
      </c>
      <c r="C1248" t="s">
        <v>1351</v>
      </c>
    </row>
    <row r="1249" spans="1:3" ht="12.75">
      <c r="A1249" t="s">
        <v>1566</v>
      </c>
      <c r="B1249" t="s">
        <v>710</v>
      </c>
      <c r="C1249" t="s">
        <v>1352</v>
      </c>
    </row>
    <row r="1250" spans="1:3" ht="12.75">
      <c r="A1250" t="s">
        <v>1567</v>
      </c>
      <c r="B1250" t="s">
        <v>713</v>
      </c>
      <c r="C1250" t="s">
        <v>1353</v>
      </c>
    </row>
    <row r="1251" spans="1:3" ht="12.75">
      <c r="A1251" t="s">
        <v>1568</v>
      </c>
      <c r="B1251" t="s">
        <v>716</v>
      </c>
      <c r="C1251" t="s">
        <v>1354</v>
      </c>
    </row>
    <row r="1252" spans="1:3" ht="12.75">
      <c r="A1252" t="s">
        <v>1569</v>
      </c>
      <c r="B1252" t="s">
        <v>719</v>
      </c>
      <c r="C1252" t="s">
        <v>1355</v>
      </c>
    </row>
    <row r="1253" spans="1:3" ht="12.75">
      <c r="A1253" t="s">
        <v>1570</v>
      </c>
      <c r="B1253" t="s">
        <v>820</v>
      </c>
      <c r="C1253" t="s">
        <v>1356</v>
      </c>
    </row>
    <row r="1254" spans="1:3" ht="12.75">
      <c r="A1254" t="s">
        <v>1571</v>
      </c>
      <c r="B1254" t="s">
        <v>822</v>
      </c>
      <c r="C1254" t="s">
        <v>1357</v>
      </c>
    </row>
    <row r="1255" spans="1:3" ht="12.75">
      <c r="A1255" t="s">
        <v>1572</v>
      </c>
      <c r="B1255" t="s">
        <v>824</v>
      </c>
      <c r="C1255" t="s">
        <v>1358</v>
      </c>
    </row>
    <row r="1256" spans="1:3" ht="12.75">
      <c r="A1256" t="s">
        <v>1573</v>
      </c>
      <c r="B1256" t="s">
        <v>3206</v>
      </c>
      <c r="C1256" t="s">
        <v>1359</v>
      </c>
    </row>
    <row r="1257" spans="1:3" ht="12.75">
      <c r="A1257" t="s">
        <v>1574</v>
      </c>
      <c r="B1257" t="s">
        <v>3391</v>
      </c>
      <c r="C1257" t="s">
        <v>1360</v>
      </c>
    </row>
    <row r="1258" spans="1:3" ht="12.75">
      <c r="A1258" t="s">
        <v>1575</v>
      </c>
      <c r="B1258" t="s">
        <v>3392</v>
      </c>
      <c r="C1258" t="s">
        <v>1361</v>
      </c>
    </row>
    <row r="1259" spans="1:3" ht="12.75">
      <c r="A1259" t="s">
        <v>1576</v>
      </c>
      <c r="B1259" t="s">
        <v>3393</v>
      </c>
      <c r="C1259" t="s">
        <v>1362</v>
      </c>
    </row>
    <row r="1260" spans="1:3" ht="12.75">
      <c r="A1260" t="s">
        <v>1577</v>
      </c>
      <c r="B1260" t="s">
        <v>3394</v>
      </c>
      <c r="C1260" t="s">
        <v>1363</v>
      </c>
    </row>
    <row r="1261" spans="1:3" ht="12.75">
      <c r="A1261" t="s">
        <v>3775</v>
      </c>
      <c r="B1261" t="s">
        <v>3396</v>
      </c>
      <c r="C1261" t="s">
        <v>3397</v>
      </c>
    </row>
    <row r="1262" spans="1:3" ht="12.75">
      <c r="A1262" t="s">
        <v>3776</v>
      </c>
      <c r="B1262" t="s">
        <v>1035</v>
      </c>
      <c r="C1262" t="s">
        <v>1364</v>
      </c>
    </row>
    <row r="1263" spans="1:3" ht="12.75">
      <c r="A1263" t="s">
        <v>3777</v>
      </c>
      <c r="B1263" t="s">
        <v>1036</v>
      </c>
      <c r="C1263" t="s">
        <v>1365</v>
      </c>
    </row>
    <row r="1264" spans="1:3" ht="12.75">
      <c r="A1264" t="s">
        <v>3778</v>
      </c>
      <c r="B1264" t="s">
        <v>1037</v>
      </c>
      <c r="C1264" t="s">
        <v>1366</v>
      </c>
    </row>
    <row r="1265" spans="1:3" ht="12.75">
      <c r="A1265" t="s">
        <v>3779</v>
      </c>
      <c r="B1265" t="s">
        <v>1038</v>
      </c>
      <c r="C1265" t="s">
        <v>1367</v>
      </c>
    </row>
    <row r="1266" spans="1:3" ht="12.75">
      <c r="A1266" t="s">
        <v>3780</v>
      </c>
      <c r="B1266" t="s">
        <v>3115</v>
      </c>
      <c r="C1266" t="s">
        <v>1368</v>
      </c>
    </row>
    <row r="1267" spans="1:3" ht="12.75">
      <c r="A1267" t="s">
        <v>3781</v>
      </c>
      <c r="B1267" t="s">
        <v>3116</v>
      </c>
      <c r="C1267" t="s">
        <v>1369</v>
      </c>
    </row>
    <row r="1268" spans="1:3" ht="12.75">
      <c r="A1268" t="s">
        <v>3782</v>
      </c>
      <c r="B1268" t="s">
        <v>3118</v>
      </c>
      <c r="C1268" t="s">
        <v>1370</v>
      </c>
    </row>
    <row r="1269" spans="1:3" ht="12.75">
      <c r="A1269" t="s">
        <v>3783</v>
      </c>
      <c r="B1269" t="s">
        <v>3126</v>
      </c>
      <c r="C1269" t="s">
        <v>1371</v>
      </c>
    </row>
    <row r="1270" spans="1:3" ht="12.75">
      <c r="A1270" t="s">
        <v>3784</v>
      </c>
      <c r="B1270" t="s">
        <v>3142</v>
      </c>
      <c r="C1270" t="s">
        <v>1372</v>
      </c>
    </row>
    <row r="1271" spans="1:3" ht="12.75">
      <c r="A1271" t="s">
        <v>3785</v>
      </c>
      <c r="B1271" t="s">
        <v>3408</v>
      </c>
      <c r="C1271" t="s">
        <v>1373</v>
      </c>
    </row>
    <row r="1272" spans="1:3" ht="12.75">
      <c r="A1272" t="s">
        <v>3786</v>
      </c>
      <c r="B1272" t="s">
        <v>3410</v>
      </c>
      <c r="C1272" t="s">
        <v>1374</v>
      </c>
    </row>
    <row r="1273" spans="1:3" ht="12.75">
      <c r="A1273" t="s">
        <v>3787</v>
      </c>
      <c r="B1273" t="s">
        <v>3412</v>
      </c>
      <c r="C1273" t="s">
        <v>1375</v>
      </c>
    </row>
    <row r="1274" spans="1:3" ht="12.75">
      <c r="A1274" t="s">
        <v>3788</v>
      </c>
      <c r="B1274" t="s">
        <v>3414</v>
      </c>
      <c r="C1274" t="s">
        <v>1376</v>
      </c>
    </row>
    <row r="1275" spans="1:3" ht="12.75">
      <c r="A1275" t="s">
        <v>3789</v>
      </c>
      <c r="B1275" t="s">
        <v>3416</v>
      </c>
      <c r="C1275" t="s">
        <v>3417</v>
      </c>
    </row>
    <row r="1276" spans="1:3" ht="12.75">
      <c r="A1276" t="s">
        <v>1825</v>
      </c>
      <c r="B1276" t="s">
        <v>780</v>
      </c>
      <c r="C1276" t="s">
        <v>3418</v>
      </c>
    </row>
    <row r="1277" spans="1:3" ht="12.75">
      <c r="A1277" t="s">
        <v>1826</v>
      </c>
      <c r="B1277" t="s">
        <v>783</v>
      </c>
      <c r="C1277" t="s">
        <v>3419</v>
      </c>
    </row>
    <row r="1278" spans="1:3" ht="12.75">
      <c r="A1278" t="s">
        <v>1827</v>
      </c>
      <c r="B1278" t="s">
        <v>786</v>
      </c>
      <c r="C1278" t="s">
        <v>3420</v>
      </c>
    </row>
    <row r="1279" spans="1:3" ht="12.75">
      <c r="A1279" t="s">
        <v>1828</v>
      </c>
      <c r="B1279" t="s">
        <v>3374</v>
      </c>
      <c r="C1279" t="s">
        <v>3421</v>
      </c>
    </row>
    <row r="1280" spans="1:3" ht="12.75">
      <c r="A1280" t="s">
        <v>1829</v>
      </c>
      <c r="B1280" t="s">
        <v>3422</v>
      </c>
      <c r="C1280" t="s">
        <v>3423</v>
      </c>
    </row>
    <row r="1281" spans="1:3" ht="12.75">
      <c r="A1281" t="s">
        <v>1830</v>
      </c>
      <c r="B1281" t="s">
        <v>3424</v>
      </c>
      <c r="C1281" t="s">
        <v>3425</v>
      </c>
    </row>
    <row r="1282" spans="1:3" ht="12.75">
      <c r="A1282" t="s">
        <v>1831</v>
      </c>
      <c r="B1282" t="s">
        <v>3426</v>
      </c>
      <c r="C1282" t="s">
        <v>3427</v>
      </c>
    </row>
    <row r="1283" spans="1:3" ht="12.75">
      <c r="A1283" t="s">
        <v>1832</v>
      </c>
      <c r="B1283" t="s">
        <v>3428</v>
      </c>
      <c r="C1283" t="s">
        <v>3429</v>
      </c>
    </row>
    <row r="1284" spans="1:3" ht="12.75">
      <c r="A1284" t="s">
        <v>1833</v>
      </c>
      <c r="B1284" t="s">
        <v>3430</v>
      </c>
      <c r="C1284" t="s">
        <v>3431</v>
      </c>
    </row>
    <row r="1285" spans="1:3" ht="12.75">
      <c r="A1285" t="s">
        <v>1834</v>
      </c>
      <c r="B1285" t="s">
        <v>3432</v>
      </c>
      <c r="C1285" t="s">
        <v>3433</v>
      </c>
    </row>
    <row r="1286" spans="1:3" ht="12.75">
      <c r="A1286" t="s">
        <v>1835</v>
      </c>
      <c r="B1286" t="s">
        <v>3434</v>
      </c>
      <c r="C1286" t="s">
        <v>3435</v>
      </c>
    </row>
    <row r="1287" spans="1:3" ht="12.75">
      <c r="A1287" t="s">
        <v>1836</v>
      </c>
      <c r="B1287" t="s">
        <v>3436</v>
      </c>
      <c r="C1287" t="s">
        <v>3437</v>
      </c>
    </row>
    <row r="1288" spans="1:3" ht="12.75">
      <c r="A1288" t="s">
        <v>1837</v>
      </c>
      <c r="B1288" t="s">
        <v>3438</v>
      </c>
      <c r="C1288" t="s">
        <v>3439</v>
      </c>
    </row>
    <row r="1289" spans="1:3" ht="12.75">
      <c r="A1289" t="s">
        <v>3790</v>
      </c>
      <c r="B1289" t="s">
        <v>3441</v>
      </c>
      <c r="C1289" t="s">
        <v>3442</v>
      </c>
    </row>
    <row r="1290" spans="1:3" ht="12.75">
      <c r="A1290" t="s">
        <v>1838</v>
      </c>
      <c r="B1290" t="s">
        <v>1018</v>
      </c>
      <c r="C1290" t="s">
        <v>3443</v>
      </c>
    </row>
    <row r="1291" spans="1:3" ht="12.75">
      <c r="A1291" t="s">
        <v>1839</v>
      </c>
      <c r="B1291" t="s">
        <v>3281</v>
      </c>
      <c r="C1291" t="s">
        <v>3444</v>
      </c>
    </row>
    <row r="1292" spans="1:3" ht="12.75">
      <c r="A1292" t="s">
        <v>1840</v>
      </c>
      <c r="B1292" t="s">
        <v>1992</v>
      </c>
      <c r="C1292" t="s">
        <v>3445</v>
      </c>
    </row>
    <row r="1293" spans="1:3" ht="12.75">
      <c r="A1293" t="s">
        <v>1841</v>
      </c>
      <c r="B1293" t="s">
        <v>3446</v>
      </c>
      <c r="C1293" t="s">
        <v>3447</v>
      </c>
    </row>
    <row r="1294" spans="1:3" ht="12.75">
      <c r="A1294" t="s">
        <v>1842</v>
      </c>
      <c r="B1294" t="s">
        <v>1999</v>
      </c>
      <c r="C1294" t="s">
        <v>3448</v>
      </c>
    </row>
    <row r="1295" spans="1:3" ht="12.75">
      <c r="A1295" t="s">
        <v>1843</v>
      </c>
      <c r="B1295" t="s">
        <v>3449</v>
      </c>
      <c r="C1295" t="s">
        <v>3450</v>
      </c>
    </row>
    <row r="1296" spans="1:3" ht="12.75">
      <c r="A1296" t="s">
        <v>1844</v>
      </c>
      <c r="B1296" t="s">
        <v>3451</v>
      </c>
      <c r="C1296" t="s">
        <v>3452</v>
      </c>
    </row>
    <row r="1297" spans="1:3" ht="12.75">
      <c r="A1297" t="s">
        <v>1845</v>
      </c>
      <c r="B1297" t="s">
        <v>3453</v>
      </c>
      <c r="C1297" t="s">
        <v>3454</v>
      </c>
    </row>
    <row r="1298" spans="1:3" ht="12.75">
      <c r="A1298" t="s">
        <v>1846</v>
      </c>
      <c r="B1298" t="s">
        <v>3455</v>
      </c>
      <c r="C1298" t="s">
        <v>3456</v>
      </c>
    </row>
    <row r="1299" spans="1:3" ht="12.75">
      <c r="A1299" t="s">
        <v>1847</v>
      </c>
      <c r="B1299" t="s">
        <v>3457</v>
      </c>
      <c r="C1299" t="s">
        <v>3458</v>
      </c>
    </row>
    <row r="1300" spans="1:3" ht="12.75">
      <c r="A1300" t="s">
        <v>1848</v>
      </c>
      <c r="B1300" t="s">
        <v>3459</v>
      </c>
      <c r="C1300" t="s">
        <v>3460</v>
      </c>
    </row>
    <row r="1301" spans="1:3" ht="12.75">
      <c r="A1301" t="s">
        <v>1849</v>
      </c>
      <c r="B1301" t="s">
        <v>3461</v>
      </c>
      <c r="C1301" t="s">
        <v>3462</v>
      </c>
    </row>
    <row r="1302" spans="1:3" ht="12.75">
      <c r="A1302" t="s">
        <v>1850</v>
      </c>
      <c r="B1302" t="s">
        <v>3463</v>
      </c>
      <c r="C1302" t="s">
        <v>3464</v>
      </c>
    </row>
    <row r="1303" spans="1:3" ht="12.75">
      <c r="A1303" t="s">
        <v>3791</v>
      </c>
      <c r="B1303" t="s">
        <v>3466</v>
      </c>
      <c r="C1303" t="s">
        <v>3467</v>
      </c>
    </row>
    <row r="1304" spans="1:3" ht="12.75">
      <c r="A1304" t="s">
        <v>3792</v>
      </c>
      <c r="B1304" t="s">
        <v>1049</v>
      </c>
      <c r="C1304" t="s">
        <v>3469</v>
      </c>
    </row>
    <row r="1305" spans="1:3" ht="12.75">
      <c r="A1305" t="s">
        <v>3793</v>
      </c>
      <c r="B1305" t="s">
        <v>3179</v>
      </c>
      <c r="C1305" t="s">
        <v>3471</v>
      </c>
    </row>
    <row r="1306" spans="1:3" ht="12.75">
      <c r="A1306" t="s">
        <v>3794</v>
      </c>
      <c r="B1306" t="s">
        <v>3182</v>
      </c>
      <c r="C1306" t="s">
        <v>3473</v>
      </c>
    </row>
    <row r="1307" spans="1:3" ht="12.75">
      <c r="A1307" t="s">
        <v>3795</v>
      </c>
      <c r="B1307" t="s">
        <v>3475</v>
      </c>
      <c r="C1307" t="s">
        <v>3476</v>
      </c>
    </row>
    <row r="1308" spans="1:3" ht="12.75">
      <c r="A1308" t="s">
        <v>3796</v>
      </c>
      <c r="B1308" t="s">
        <v>3478</v>
      </c>
      <c r="C1308" t="s">
        <v>3479</v>
      </c>
    </row>
    <row r="1309" spans="1:3" ht="12.75">
      <c r="A1309" t="s">
        <v>3797</v>
      </c>
      <c r="B1309" t="s">
        <v>3481</v>
      </c>
      <c r="C1309" t="s">
        <v>3482</v>
      </c>
    </row>
    <row r="1310" spans="1:3" ht="12.75">
      <c r="A1310" t="s">
        <v>3798</v>
      </c>
      <c r="B1310" t="s">
        <v>3484</v>
      </c>
      <c r="C1310" t="s">
        <v>3485</v>
      </c>
    </row>
    <row r="1311" spans="1:3" ht="12.75">
      <c r="A1311" t="s">
        <v>3799</v>
      </c>
      <c r="B1311" t="s">
        <v>3487</v>
      </c>
      <c r="C1311" t="s">
        <v>3488</v>
      </c>
    </row>
    <row r="1312" spans="1:3" ht="12.75">
      <c r="A1312" t="s">
        <v>3800</v>
      </c>
      <c r="B1312" t="s">
        <v>3490</v>
      </c>
      <c r="C1312" t="s">
        <v>3491</v>
      </c>
    </row>
    <row r="1313" spans="1:3" ht="12.75">
      <c r="A1313" t="s">
        <v>3801</v>
      </c>
      <c r="B1313" t="s">
        <v>3493</v>
      </c>
      <c r="C1313" t="s">
        <v>3494</v>
      </c>
    </row>
    <row r="1314" spans="1:3" ht="12.75">
      <c r="A1314" t="s">
        <v>3802</v>
      </c>
      <c r="B1314" t="s">
        <v>3496</v>
      </c>
      <c r="C1314" t="s">
        <v>3497</v>
      </c>
    </row>
    <row r="1315" spans="1:3" ht="12.75">
      <c r="A1315" t="s">
        <v>3803</v>
      </c>
      <c r="B1315" t="s">
        <v>3499</v>
      </c>
      <c r="C1315" t="s">
        <v>3500</v>
      </c>
    </row>
    <row r="1316" spans="1:3" ht="12.75">
      <c r="A1316" t="s">
        <v>3804</v>
      </c>
      <c r="B1316" t="s">
        <v>3502</v>
      </c>
      <c r="C1316" t="s">
        <v>3503</v>
      </c>
    </row>
    <row r="1317" spans="1:3" ht="12.75">
      <c r="A1317" t="s">
        <v>3805</v>
      </c>
      <c r="B1317" t="s">
        <v>3505</v>
      </c>
      <c r="C1317" t="s">
        <v>3506</v>
      </c>
    </row>
    <row r="1318" spans="1:3" ht="12.75">
      <c r="A1318" t="s">
        <v>3806</v>
      </c>
      <c r="B1318" t="s">
        <v>1050</v>
      </c>
      <c r="C1318" t="s">
        <v>3508</v>
      </c>
    </row>
    <row r="1319" spans="1:3" ht="12.75">
      <c r="A1319" t="s">
        <v>3807</v>
      </c>
      <c r="B1319" t="s">
        <v>3286</v>
      </c>
      <c r="C1319" t="s">
        <v>3510</v>
      </c>
    </row>
    <row r="1320" spans="1:3" ht="12.75">
      <c r="A1320" t="s">
        <v>3808</v>
      </c>
      <c r="B1320" t="s">
        <v>3512</v>
      </c>
      <c r="C1320" t="s">
        <v>3513</v>
      </c>
    </row>
    <row r="1321" spans="1:3" ht="12.75">
      <c r="A1321" t="s">
        <v>3809</v>
      </c>
      <c r="B1321" t="s">
        <v>3515</v>
      </c>
      <c r="C1321" t="s">
        <v>3516</v>
      </c>
    </row>
    <row r="1322" spans="1:3" ht="12.75">
      <c r="A1322" t="s">
        <v>3810</v>
      </c>
      <c r="B1322" t="s">
        <v>3518</v>
      </c>
      <c r="C1322" t="s">
        <v>3519</v>
      </c>
    </row>
    <row r="1323" spans="1:3" ht="12.75">
      <c r="A1323" t="s">
        <v>3811</v>
      </c>
      <c r="B1323" t="s">
        <v>3521</v>
      </c>
      <c r="C1323" t="s">
        <v>3522</v>
      </c>
    </row>
    <row r="1324" spans="1:3" ht="12.75">
      <c r="A1324" t="s">
        <v>3812</v>
      </c>
      <c r="B1324" t="s">
        <v>3524</v>
      </c>
      <c r="C1324" t="s">
        <v>3525</v>
      </c>
    </row>
    <row r="1325" spans="1:3" ht="12.75">
      <c r="A1325" t="s">
        <v>3813</v>
      </c>
      <c r="B1325" t="s">
        <v>3527</v>
      </c>
      <c r="C1325" t="s">
        <v>3528</v>
      </c>
    </row>
    <row r="1326" spans="1:3" ht="12.75">
      <c r="A1326" t="s">
        <v>3814</v>
      </c>
      <c r="B1326" t="s">
        <v>3530</v>
      </c>
      <c r="C1326" t="s">
        <v>3531</v>
      </c>
    </row>
    <row r="1327" spans="1:3" ht="12.75">
      <c r="A1327" t="s">
        <v>3815</v>
      </c>
      <c r="B1327" t="s">
        <v>3533</v>
      </c>
      <c r="C1327" t="s">
        <v>3534</v>
      </c>
    </row>
    <row r="1328" spans="1:3" ht="12.75">
      <c r="A1328" t="s">
        <v>3816</v>
      </c>
      <c r="B1328" t="s">
        <v>3536</v>
      </c>
      <c r="C1328" t="s">
        <v>3537</v>
      </c>
    </row>
    <row r="1329" spans="1:3" ht="12.75">
      <c r="A1329" t="s">
        <v>3817</v>
      </c>
      <c r="B1329" t="s">
        <v>3539</v>
      </c>
      <c r="C1329" t="s">
        <v>3540</v>
      </c>
    </row>
    <row r="1330" spans="1:3" ht="12.75">
      <c r="A1330" t="s">
        <v>3818</v>
      </c>
      <c r="B1330" t="s">
        <v>3542</v>
      </c>
      <c r="C1330" t="s">
        <v>3543</v>
      </c>
    </row>
    <row r="1331" spans="1:3" ht="12.75">
      <c r="A1331" t="s">
        <v>3819</v>
      </c>
      <c r="B1331" t="s">
        <v>3545</v>
      </c>
      <c r="C1331" t="s">
        <v>3546</v>
      </c>
    </row>
    <row r="1332" spans="1:3" ht="12.75">
      <c r="A1332" t="s">
        <v>1578</v>
      </c>
      <c r="B1332" t="s">
        <v>651</v>
      </c>
      <c r="C1332" t="s">
        <v>1377</v>
      </c>
    </row>
    <row r="1333" spans="1:3" ht="12.75">
      <c r="A1333" t="s">
        <v>1579</v>
      </c>
      <c r="B1333" t="s">
        <v>677</v>
      </c>
      <c r="C1333" t="s">
        <v>1378</v>
      </c>
    </row>
    <row r="1334" spans="1:3" ht="12.75">
      <c r="A1334" t="s">
        <v>1580</v>
      </c>
      <c r="B1334" t="s">
        <v>703</v>
      </c>
      <c r="C1334" t="s">
        <v>1379</v>
      </c>
    </row>
    <row r="1335" spans="1:3" ht="12.75">
      <c r="A1335" t="s">
        <v>1581</v>
      </c>
      <c r="B1335" t="s">
        <v>800</v>
      </c>
      <c r="C1335" t="s">
        <v>1380</v>
      </c>
    </row>
    <row r="1336" spans="1:3" ht="12.75">
      <c r="A1336" t="s">
        <v>1582</v>
      </c>
      <c r="B1336" t="s">
        <v>871</v>
      </c>
      <c r="C1336" t="s">
        <v>1381</v>
      </c>
    </row>
    <row r="1337" spans="1:3" ht="12.75">
      <c r="A1337" t="s">
        <v>1583</v>
      </c>
      <c r="B1337" t="s">
        <v>873</v>
      </c>
      <c r="C1337" t="s">
        <v>1382</v>
      </c>
    </row>
    <row r="1338" spans="1:3" ht="12.75">
      <c r="A1338" t="s">
        <v>1584</v>
      </c>
      <c r="B1338" t="s">
        <v>875</v>
      </c>
      <c r="C1338" t="s">
        <v>1383</v>
      </c>
    </row>
    <row r="1339" spans="1:3" ht="12.75">
      <c r="A1339" t="s">
        <v>1585</v>
      </c>
      <c r="B1339" t="s">
        <v>924</v>
      </c>
      <c r="C1339" t="s">
        <v>1384</v>
      </c>
    </row>
    <row r="1340" spans="1:3" ht="12.75">
      <c r="A1340" t="s">
        <v>1586</v>
      </c>
      <c r="B1340" t="s">
        <v>926</v>
      </c>
      <c r="C1340" t="s">
        <v>1385</v>
      </c>
    </row>
    <row r="1341" spans="1:3" ht="12.75">
      <c r="A1341" t="s">
        <v>1587</v>
      </c>
      <c r="B1341" t="s">
        <v>929</v>
      </c>
      <c r="C1341" t="s">
        <v>1386</v>
      </c>
    </row>
    <row r="1342" spans="1:3" ht="12.75">
      <c r="A1342" t="s">
        <v>1588</v>
      </c>
      <c r="B1342" t="s">
        <v>945</v>
      </c>
      <c r="C1342" t="s">
        <v>1387</v>
      </c>
    </row>
    <row r="1343" spans="1:3" ht="12.75">
      <c r="A1343" t="s">
        <v>1589</v>
      </c>
      <c r="B1343" t="s">
        <v>948</v>
      </c>
      <c r="C1343" t="s">
        <v>1388</v>
      </c>
    </row>
    <row r="1344" spans="1:3" ht="12.75">
      <c r="A1344" t="s">
        <v>1590</v>
      </c>
      <c r="B1344" t="s">
        <v>956</v>
      </c>
      <c r="C1344" t="s">
        <v>1389</v>
      </c>
    </row>
    <row r="1345" spans="1:3" ht="12.75">
      <c r="A1345" t="s">
        <v>3820</v>
      </c>
      <c r="B1345" t="s">
        <v>959</v>
      </c>
      <c r="C1345" t="s">
        <v>3548</v>
      </c>
    </row>
    <row r="1346" spans="1:3" ht="12.75">
      <c r="A1346" t="s">
        <v>1591</v>
      </c>
      <c r="B1346" t="s">
        <v>708</v>
      </c>
      <c r="C1346" t="s">
        <v>1351</v>
      </c>
    </row>
    <row r="1347" spans="1:3" ht="12.75">
      <c r="A1347" t="s">
        <v>1592</v>
      </c>
      <c r="B1347" t="s">
        <v>710</v>
      </c>
      <c r="C1347" t="s">
        <v>1352</v>
      </c>
    </row>
    <row r="1348" spans="1:3" ht="12.75">
      <c r="A1348" t="s">
        <v>1593</v>
      </c>
      <c r="B1348" t="s">
        <v>713</v>
      </c>
      <c r="C1348" t="s">
        <v>1353</v>
      </c>
    </row>
    <row r="1349" spans="1:3" ht="12.75">
      <c r="A1349" t="s">
        <v>1594</v>
      </c>
      <c r="B1349" t="s">
        <v>716</v>
      </c>
      <c r="C1349" t="s">
        <v>1354</v>
      </c>
    </row>
    <row r="1350" spans="1:3" ht="12.75">
      <c r="A1350" t="s">
        <v>1595</v>
      </c>
      <c r="B1350" t="s">
        <v>719</v>
      </c>
      <c r="C1350" t="s">
        <v>1355</v>
      </c>
    </row>
    <row r="1351" spans="1:3" ht="12.75">
      <c r="A1351" t="s">
        <v>1596</v>
      </c>
      <c r="B1351" t="s">
        <v>820</v>
      </c>
      <c r="C1351" t="s">
        <v>1356</v>
      </c>
    </row>
    <row r="1352" spans="1:3" ht="12.75">
      <c r="A1352" t="s">
        <v>1597</v>
      </c>
      <c r="B1352" t="s">
        <v>822</v>
      </c>
      <c r="C1352" t="s">
        <v>1357</v>
      </c>
    </row>
    <row r="1353" spans="1:3" ht="12.75">
      <c r="A1353" t="s">
        <v>1598</v>
      </c>
      <c r="B1353" t="s">
        <v>824</v>
      </c>
      <c r="C1353" t="s">
        <v>1358</v>
      </c>
    </row>
    <row r="1354" spans="1:3" ht="12.75">
      <c r="A1354" t="s">
        <v>1599</v>
      </c>
      <c r="B1354" t="s">
        <v>3206</v>
      </c>
      <c r="C1354" t="s">
        <v>1359</v>
      </c>
    </row>
    <row r="1355" spans="1:3" ht="12.75">
      <c r="A1355" t="s">
        <v>1600</v>
      </c>
      <c r="B1355" t="s">
        <v>3391</v>
      </c>
      <c r="C1355" t="s">
        <v>1360</v>
      </c>
    </row>
    <row r="1356" spans="1:3" ht="12.75">
      <c r="A1356" t="s">
        <v>1601</v>
      </c>
      <c r="B1356" t="s">
        <v>3392</v>
      </c>
      <c r="C1356" t="s">
        <v>1361</v>
      </c>
    </row>
    <row r="1357" spans="1:3" ht="12.75">
      <c r="A1357" t="s">
        <v>1602</v>
      </c>
      <c r="B1357" t="s">
        <v>3393</v>
      </c>
      <c r="C1357" t="s">
        <v>1362</v>
      </c>
    </row>
    <row r="1358" spans="1:3" ht="12.75">
      <c r="A1358" t="s">
        <v>1603</v>
      </c>
      <c r="B1358" t="s">
        <v>3394</v>
      </c>
      <c r="C1358" t="s">
        <v>1363</v>
      </c>
    </row>
    <row r="1359" spans="1:3" ht="12.75">
      <c r="A1359" t="s">
        <v>3821</v>
      </c>
      <c r="B1359" t="s">
        <v>3396</v>
      </c>
      <c r="C1359" t="s">
        <v>3397</v>
      </c>
    </row>
    <row r="1360" spans="1:3" ht="12.75">
      <c r="A1360" t="s">
        <v>1604</v>
      </c>
      <c r="B1360" t="s">
        <v>1035</v>
      </c>
      <c r="C1360" t="s">
        <v>1364</v>
      </c>
    </row>
    <row r="1361" spans="1:3" ht="12.75">
      <c r="A1361" t="s">
        <v>1605</v>
      </c>
      <c r="B1361" t="s">
        <v>1036</v>
      </c>
      <c r="C1361" t="s">
        <v>1365</v>
      </c>
    </row>
    <row r="1362" spans="1:3" ht="12.75">
      <c r="A1362" t="s">
        <v>1606</v>
      </c>
      <c r="B1362" t="s">
        <v>1037</v>
      </c>
      <c r="C1362" t="s">
        <v>1366</v>
      </c>
    </row>
    <row r="1363" spans="1:3" ht="12.75">
      <c r="A1363" t="s">
        <v>1607</v>
      </c>
      <c r="B1363" t="s">
        <v>1038</v>
      </c>
      <c r="C1363" t="s">
        <v>1367</v>
      </c>
    </row>
    <row r="1364" spans="1:3" ht="12.75">
      <c r="A1364" t="s">
        <v>1608</v>
      </c>
      <c r="B1364" t="s">
        <v>3115</v>
      </c>
      <c r="C1364" t="s">
        <v>1368</v>
      </c>
    </row>
    <row r="1365" spans="1:3" ht="12.75">
      <c r="A1365" t="s">
        <v>1609</v>
      </c>
      <c r="B1365" t="s">
        <v>3116</v>
      </c>
      <c r="C1365" t="s">
        <v>1369</v>
      </c>
    </row>
    <row r="1366" spans="1:3" ht="12.75">
      <c r="A1366" t="s">
        <v>1610</v>
      </c>
      <c r="B1366" t="s">
        <v>3118</v>
      </c>
      <c r="C1366" t="s">
        <v>1370</v>
      </c>
    </row>
    <row r="1367" spans="1:3" ht="12.75">
      <c r="A1367" t="s">
        <v>1611</v>
      </c>
      <c r="B1367" t="s">
        <v>3126</v>
      </c>
      <c r="C1367" t="s">
        <v>1371</v>
      </c>
    </row>
    <row r="1368" spans="1:3" ht="12.75">
      <c r="A1368" t="s">
        <v>1612</v>
      </c>
      <c r="B1368" t="s">
        <v>3142</v>
      </c>
      <c r="C1368" t="s">
        <v>1372</v>
      </c>
    </row>
    <row r="1369" spans="1:3" ht="12.75">
      <c r="A1369" t="s">
        <v>1613</v>
      </c>
      <c r="B1369" t="s">
        <v>3408</v>
      </c>
      <c r="C1369" t="s">
        <v>1373</v>
      </c>
    </row>
    <row r="1370" spans="1:3" ht="12.75">
      <c r="A1370" t="s">
        <v>1614</v>
      </c>
      <c r="B1370" t="s">
        <v>3410</v>
      </c>
      <c r="C1370" t="s">
        <v>1374</v>
      </c>
    </row>
    <row r="1371" spans="1:3" ht="12.75">
      <c r="A1371" t="s">
        <v>1615</v>
      </c>
      <c r="B1371" t="s">
        <v>3412</v>
      </c>
      <c r="C1371" t="s">
        <v>1375</v>
      </c>
    </row>
    <row r="1372" spans="1:3" ht="12.75">
      <c r="A1372" t="s">
        <v>1616</v>
      </c>
      <c r="B1372" t="s">
        <v>3414</v>
      </c>
      <c r="C1372" t="s">
        <v>1376</v>
      </c>
    </row>
    <row r="1373" spans="1:3" ht="12.75">
      <c r="A1373" t="s">
        <v>3822</v>
      </c>
      <c r="B1373" t="s">
        <v>3416</v>
      </c>
      <c r="C1373" t="s">
        <v>3417</v>
      </c>
    </row>
    <row r="1374" spans="1:3" ht="12.75">
      <c r="A1374" t="s">
        <v>1851</v>
      </c>
      <c r="B1374" t="s">
        <v>780</v>
      </c>
      <c r="C1374" t="s">
        <v>3418</v>
      </c>
    </row>
    <row r="1375" spans="1:3" ht="12.75">
      <c r="A1375" t="s">
        <v>1852</v>
      </c>
      <c r="B1375" t="s">
        <v>783</v>
      </c>
      <c r="C1375" t="s">
        <v>3419</v>
      </c>
    </row>
    <row r="1376" spans="1:3" ht="12.75">
      <c r="A1376" t="s">
        <v>1853</v>
      </c>
      <c r="B1376" t="s">
        <v>786</v>
      </c>
      <c r="C1376" t="s">
        <v>3420</v>
      </c>
    </row>
    <row r="1377" spans="1:3" ht="12.75">
      <c r="A1377" t="s">
        <v>1854</v>
      </c>
      <c r="B1377" t="s">
        <v>3374</v>
      </c>
      <c r="C1377" t="s">
        <v>3421</v>
      </c>
    </row>
    <row r="1378" spans="1:3" ht="12.75">
      <c r="A1378" t="s">
        <v>1855</v>
      </c>
      <c r="B1378" t="s">
        <v>3422</v>
      </c>
      <c r="C1378" t="s">
        <v>3423</v>
      </c>
    </row>
    <row r="1379" spans="1:3" ht="12.75">
      <c r="A1379" t="s">
        <v>1856</v>
      </c>
      <c r="B1379" t="s">
        <v>3424</v>
      </c>
      <c r="C1379" t="s">
        <v>3425</v>
      </c>
    </row>
    <row r="1380" spans="1:3" ht="12.75">
      <c r="A1380" t="s">
        <v>1857</v>
      </c>
      <c r="B1380" t="s">
        <v>3426</v>
      </c>
      <c r="C1380" t="s">
        <v>3427</v>
      </c>
    </row>
    <row r="1381" spans="1:3" ht="12.75">
      <c r="A1381" t="s">
        <v>1858</v>
      </c>
      <c r="B1381" t="s">
        <v>3428</v>
      </c>
      <c r="C1381" t="s">
        <v>3429</v>
      </c>
    </row>
    <row r="1382" spans="1:3" ht="12.75">
      <c r="A1382" t="s">
        <v>1859</v>
      </c>
      <c r="B1382" t="s">
        <v>3430</v>
      </c>
      <c r="C1382" t="s">
        <v>3431</v>
      </c>
    </row>
    <row r="1383" spans="1:3" ht="12.75">
      <c r="A1383" t="s">
        <v>1860</v>
      </c>
      <c r="B1383" t="s">
        <v>3432</v>
      </c>
      <c r="C1383" t="s">
        <v>3433</v>
      </c>
    </row>
    <row r="1384" spans="1:3" ht="12.75">
      <c r="A1384" t="s">
        <v>1861</v>
      </c>
      <c r="B1384" t="s">
        <v>3434</v>
      </c>
      <c r="C1384" t="s">
        <v>3435</v>
      </c>
    </row>
    <row r="1385" spans="1:3" ht="12.75">
      <c r="A1385" t="s">
        <v>1862</v>
      </c>
      <c r="B1385" t="s">
        <v>3436</v>
      </c>
      <c r="C1385" t="s">
        <v>3437</v>
      </c>
    </row>
    <row r="1386" spans="1:3" ht="12.75">
      <c r="A1386" t="s">
        <v>1863</v>
      </c>
      <c r="B1386" t="s">
        <v>3438</v>
      </c>
      <c r="C1386" t="s">
        <v>3439</v>
      </c>
    </row>
    <row r="1387" spans="1:3" ht="12.75">
      <c r="A1387" t="s">
        <v>3823</v>
      </c>
      <c r="B1387" t="s">
        <v>3441</v>
      </c>
      <c r="C1387" t="s">
        <v>3442</v>
      </c>
    </row>
    <row r="1388" spans="1:3" ht="12.75">
      <c r="A1388" t="s">
        <v>1864</v>
      </c>
      <c r="B1388" t="s">
        <v>3824</v>
      </c>
      <c r="C1388" t="s">
        <v>3443</v>
      </c>
    </row>
    <row r="1389" spans="1:3" ht="12.75">
      <c r="A1389" t="s">
        <v>1865</v>
      </c>
      <c r="B1389" t="s">
        <v>3281</v>
      </c>
      <c r="C1389" t="s">
        <v>3444</v>
      </c>
    </row>
    <row r="1390" spans="1:3" ht="12.75">
      <c r="A1390" t="s">
        <v>1866</v>
      </c>
      <c r="B1390" t="s">
        <v>1992</v>
      </c>
      <c r="C1390" t="s">
        <v>3445</v>
      </c>
    </row>
    <row r="1391" spans="1:3" ht="12.75">
      <c r="A1391" t="s">
        <v>1867</v>
      </c>
      <c r="B1391" t="s">
        <v>3446</v>
      </c>
      <c r="C1391" t="s">
        <v>3447</v>
      </c>
    </row>
    <row r="1392" spans="1:3" ht="12.75">
      <c r="A1392" t="s">
        <v>1868</v>
      </c>
      <c r="B1392" t="s">
        <v>1999</v>
      </c>
      <c r="C1392" t="s">
        <v>3448</v>
      </c>
    </row>
    <row r="1393" spans="1:3" ht="12.75">
      <c r="A1393" t="s">
        <v>1869</v>
      </c>
      <c r="B1393" t="s">
        <v>3620</v>
      </c>
      <c r="C1393" t="s">
        <v>3450</v>
      </c>
    </row>
    <row r="1394" spans="1:3" ht="12.75">
      <c r="A1394" t="s">
        <v>1870</v>
      </c>
      <c r="B1394" t="s">
        <v>3451</v>
      </c>
      <c r="C1394" t="s">
        <v>3452</v>
      </c>
    </row>
    <row r="1395" spans="1:3" ht="12.75">
      <c r="A1395" t="s">
        <v>1871</v>
      </c>
      <c r="B1395" t="s">
        <v>3453</v>
      </c>
      <c r="C1395" t="s">
        <v>3454</v>
      </c>
    </row>
    <row r="1396" spans="1:3" ht="12.75">
      <c r="A1396" t="s">
        <v>1872</v>
      </c>
      <c r="B1396" t="s">
        <v>3455</v>
      </c>
      <c r="C1396" t="s">
        <v>3456</v>
      </c>
    </row>
    <row r="1397" spans="1:3" ht="12.75">
      <c r="A1397" t="s">
        <v>1873</v>
      </c>
      <c r="B1397" t="s">
        <v>3457</v>
      </c>
      <c r="C1397" t="s">
        <v>3458</v>
      </c>
    </row>
    <row r="1398" spans="1:3" ht="12.75">
      <c r="A1398" t="s">
        <v>1874</v>
      </c>
      <c r="B1398" t="s">
        <v>3459</v>
      </c>
      <c r="C1398" t="s">
        <v>3460</v>
      </c>
    </row>
    <row r="1399" spans="1:3" ht="12.75">
      <c r="A1399" t="s">
        <v>1875</v>
      </c>
      <c r="B1399" t="s">
        <v>3461</v>
      </c>
      <c r="C1399" t="s">
        <v>3462</v>
      </c>
    </row>
    <row r="1400" spans="1:3" ht="12.75">
      <c r="A1400" t="s">
        <v>1876</v>
      </c>
      <c r="B1400" t="s">
        <v>3463</v>
      </c>
      <c r="C1400" t="s">
        <v>3464</v>
      </c>
    </row>
    <row r="1401" spans="1:3" ht="12.75">
      <c r="A1401" t="s">
        <v>3825</v>
      </c>
      <c r="B1401" t="s">
        <v>3466</v>
      </c>
      <c r="C1401" t="s">
        <v>3467</v>
      </c>
    </row>
    <row r="1402" spans="1:3" ht="12.75">
      <c r="A1402" t="s">
        <v>3826</v>
      </c>
      <c r="B1402" t="s">
        <v>1049</v>
      </c>
      <c r="C1402" t="s">
        <v>3469</v>
      </c>
    </row>
    <row r="1403" spans="1:3" ht="12.75">
      <c r="A1403" t="s">
        <v>3827</v>
      </c>
      <c r="B1403" t="s">
        <v>3179</v>
      </c>
      <c r="C1403" t="s">
        <v>3471</v>
      </c>
    </row>
    <row r="1404" spans="1:3" ht="12.75">
      <c r="A1404" t="s">
        <v>3828</v>
      </c>
      <c r="B1404" t="s">
        <v>3182</v>
      </c>
      <c r="C1404" t="s">
        <v>3473</v>
      </c>
    </row>
    <row r="1405" spans="1:3" ht="12.75">
      <c r="A1405" t="s">
        <v>3829</v>
      </c>
      <c r="B1405" t="s">
        <v>3475</v>
      </c>
      <c r="C1405" t="s">
        <v>3476</v>
      </c>
    </row>
    <row r="1406" spans="1:3" ht="12.75">
      <c r="A1406" t="s">
        <v>3830</v>
      </c>
      <c r="B1406" t="s">
        <v>3478</v>
      </c>
      <c r="C1406" t="s">
        <v>3479</v>
      </c>
    </row>
    <row r="1407" spans="1:3" ht="12.75">
      <c r="A1407" t="s">
        <v>3831</v>
      </c>
      <c r="B1407" t="s">
        <v>3832</v>
      </c>
      <c r="C1407" t="s">
        <v>3482</v>
      </c>
    </row>
    <row r="1408" spans="1:3" ht="12.75">
      <c r="A1408" t="s">
        <v>3833</v>
      </c>
      <c r="B1408" t="s">
        <v>3484</v>
      </c>
      <c r="C1408" t="s">
        <v>3485</v>
      </c>
    </row>
    <row r="1409" spans="1:3" ht="12.75">
      <c r="A1409" t="s">
        <v>3834</v>
      </c>
      <c r="B1409" t="s">
        <v>3487</v>
      </c>
      <c r="C1409" t="s">
        <v>3488</v>
      </c>
    </row>
    <row r="1410" spans="1:3" ht="12.75">
      <c r="A1410" t="s">
        <v>3835</v>
      </c>
      <c r="B1410" t="s">
        <v>3490</v>
      </c>
      <c r="C1410" t="s">
        <v>3491</v>
      </c>
    </row>
    <row r="1411" spans="1:3" ht="12.75">
      <c r="A1411" t="s">
        <v>3836</v>
      </c>
      <c r="B1411" t="s">
        <v>3493</v>
      </c>
      <c r="C1411" t="s">
        <v>3494</v>
      </c>
    </row>
    <row r="1412" spans="1:3" ht="12.75">
      <c r="A1412" t="s">
        <v>3837</v>
      </c>
      <c r="B1412" t="s">
        <v>3496</v>
      </c>
      <c r="C1412" t="s">
        <v>3497</v>
      </c>
    </row>
    <row r="1413" spans="1:3" ht="12.75">
      <c r="A1413" t="s">
        <v>3838</v>
      </c>
      <c r="B1413" t="s">
        <v>3499</v>
      </c>
      <c r="C1413" t="s">
        <v>3500</v>
      </c>
    </row>
    <row r="1414" spans="1:3" ht="12.75">
      <c r="A1414" t="s">
        <v>3839</v>
      </c>
      <c r="B1414" t="s">
        <v>3502</v>
      </c>
      <c r="C1414" t="s">
        <v>3503</v>
      </c>
    </row>
    <row r="1415" spans="1:3" ht="12.75">
      <c r="A1415" t="s">
        <v>3840</v>
      </c>
      <c r="B1415" t="s">
        <v>3505</v>
      </c>
      <c r="C1415" t="s">
        <v>3506</v>
      </c>
    </row>
    <row r="1416" spans="1:3" ht="12.75">
      <c r="A1416" t="s">
        <v>3841</v>
      </c>
      <c r="B1416" t="s">
        <v>1050</v>
      </c>
      <c r="C1416" t="s">
        <v>3508</v>
      </c>
    </row>
    <row r="1417" spans="1:3" ht="12.75">
      <c r="A1417" t="s">
        <v>3842</v>
      </c>
      <c r="B1417" t="s">
        <v>3286</v>
      </c>
      <c r="C1417" t="s">
        <v>3510</v>
      </c>
    </row>
    <row r="1418" spans="1:3" ht="12.75">
      <c r="A1418" t="s">
        <v>3843</v>
      </c>
      <c r="B1418" t="s">
        <v>3844</v>
      </c>
      <c r="C1418" t="s">
        <v>3513</v>
      </c>
    </row>
    <row r="1419" spans="1:3" ht="12.75">
      <c r="A1419" t="s">
        <v>3845</v>
      </c>
      <c r="B1419" t="s">
        <v>3515</v>
      </c>
      <c r="C1419" t="s">
        <v>3516</v>
      </c>
    </row>
    <row r="1420" spans="1:3" ht="12.75">
      <c r="A1420" t="s">
        <v>3846</v>
      </c>
      <c r="B1420" t="s">
        <v>3518</v>
      </c>
      <c r="C1420" t="s">
        <v>3519</v>
      </c>
    </row>
    <row r="1421" spans="1:3" ht="12.75">
      <c r="A1421" t="s">
        <v>3847</v>
      </c>
      <c r="B1421" t="s">
        <v>3521</v>
      </c>
      <c r="C1421" t="s">
        <v>3522</v>
      </c>
    </row>
    <row r="1422" spans="1:3" ht="12.75">
      <c r="A1422" t="s">
        <v>3848</v>
      </c>
      <c r="B1422" t="s">
        <v>3524</v>
      </c>
      <c r="C1422" t="s">
        <v>3525</v>
      </c>
    </row>
    <row r="1423" spans="1:3" ht="12.75">
      <c r="A1423" t="s">
        <v>3849</v>
      </c>
      <c r="B1423" t="s">
        <v>3527</v>
      </c>
      <c r="C1423" t="s">
        <v>3528</v>
      </c>
    </row>
    <row r="1424" spans="1:3" ht="12.75">
      <c r="A1424" t="s">
        <v>3850</v>
      </c>
      <c r="B1424" t="s">
        <v>3530</v>
      </c>
      <c r="C1424" t="s">
        <v>3531</v>
      </c>
    </row>
    <row r="1425" spans="1:3" ht="12.75">
      <c r="A1425" t="s">
        <v>3851</v>
      </c>
      <c r="B1425" t="s">
        <v>3533</v>
      </c>
      <c r="C1425" t="s">
        <v>3534</v>
      </c>
    </row>
    <row r="1426" spans="1:3" ht="12.75">
      <c r="A1426" t="s">
        <v>3852</v>
      </c>
      <c r="B1426" t="s">
        <v>3536</v>
      </c>
      <c r="C1426" t="s">
        <v>3537</v>
      </c>
    </row>
    <row r="1427" spans="1:3" ht="12.75">
      <c r="A1427" t="s">
        <v>3853</v>
      </c>
      <c r="B1427" t="s">
        <v>3539</v>
      </c>
      <c r="C1427" t="s">
        <v>3540</v>
      </c>
    </row>
    <row r="1428" spans="1:3" ht="12.75">
      <c r="A1428" t="s">
        <v>3854</v>
      </c>
      <c r="B1428" t="s">
        <v>3542</v>
      </c>
      <c r="C1428" t="s">
        <v>3543</v>
      </c>
    </row>
    <row r="1429" spans="1:3" ht="12.75">
      <c r="A1429" t="s">
        <v>3855</v>
      </c>
      <c r="B1429" t="s">
        <v>3545</v>
      </c>
      <c r="C1429" t="s">
        <v>3546</v>
      </c>
    </row>
    <row r="1430" spans="1:3" ht="12.75">
      <c r="A1430" t="s">
        <v>3856</v>
      </c>
      <c r="B1430" t="s">
        <v>648</v>
      </c>
      <c r="C1430" t="s">
        <v>3857</v>
      </c>
    </row>
    <row r="1431" spans="1:3" ht="12.75">
      <c r="A1431" t="s">
        <v>3858</v>
      </c>
      <c r="B1431" t="s">
        <v>705</v>
      </c>
      <c r="C1431" t="s">
        <v>3859</v>
      </c>
    </row>
    <row r="1432" spans="1:3" ht="12.75">
      <c r="A1432" t="s">
        <v>3860</v>
      </c>
      <c r="B1432" t="s">
        <v>731</v>
      </c>
      <c r="C1432" t="s">
        <v>3861</v>
      </c>
    </row>
    <row r="1433" spans="1:3" ht="12.75">
      <c r="A1433" t="s">
        <v>3862</v>
      </c>
      <c r="B1433" t="s">
        <v>732</v>
      </c>
      <c r="C1433" t="s">
        <v>3863</v>
      </c>
    </row>
    <row r="1434" spans="1:2" ht="12.75">
      <c r="A1434" t="s">
        <v>3864</v>
      </c>
      <c r="B1434" t="s">
        <v>3865</v>
      </c>
    </row>
    <row r="1435" spans="1:2" ht="12.75">
      <c r="A1435" t="s">
        <v>3866</v>
      </c>
      <c r="B1435" t="s">
        <v>783</v>
      </c>
    </row>
    <row r="1436" spans="1:2" ht="12.75">
      <c r="A1436" t="s">
        <v>3867</v>
      </c>
      <c r="B1436" t="s">
        <v>786</v>
      </c>
    </row>
    <row r="1437" spans="1:2" ht="12.75">
      <c r="A1437" t="s">
        <v>3868</v>
      </c>
      <c r="B1437" t="s">
        <v>3374</v>
      </c>
    </row>
    <row r="1438" spans="1:2" ht="12.75">
      <c r="A1438" t="s">
        <v>3869</v>
      </c>
      <c r="B1438" t="s">
        <v>3422</v>
      </c>
    </row>
    <row r="1439" spans="1:3" ht="12.75">
      <c r="A1439" t="s">
        <v>3870</v>
      </c>
      <c r="B1439" t="s">
        <v>648</v>
      </c>
      <c r="C1439" t="s">
        <v>3871</v>
      </c>
    </row>
    <row r="1440" spans="1:3" ht="12.75">
      <c r="A1440" t="s">
        <v>3872</v>
      </c>
      <c r="B1440" t="s">
        <v>705</v>
      </c>
      <c r="C1440" t="s">
        <v>3873</v>
      </c>
    </row>
    <row r="1441" spans="1:3" ht="12.75">
      <c r="A1441" t="s">
        <v>3874</v>
      </c>
      <c r="B1441" t="s">
        <v>731</v>
      </c>
      <c r="C1441" t="s">
        <v>3875</v>
      </c>
    </row>
    <row r="1442" spans="1:3" ht="12.75">
      <c r="A1442" t="s">
        <v>3876</v>
      </c>
      <c r="B1442" t="s">
        <v>732</v>
      </c>
      <c r="C1442" t="s">
        <v>3877</v>
      </c>
    </row>
    <row r="1443" spans="1:3" ht="12.75">
      <c r="A1443" t="s">
        <v>3878</v>
      </c>
      <c r="B1443" t="s">
        <v>733</v>
      </c>
      <c r="C1443" t="s">
        <v>3879</v>
      </c>
    </row>
    <row r="1444" spans="1:3" ht="12.75">
      <c r="A1444" t="s">
        <v>3880</v>
      </c>
      <c r="B1444" t="s">
        <v>788</v>
      </c>
      <c r="C1444" t="s">
        <v>3881</v>
      </c>
    </row>
    <row r="1445" spans="1:3" ht="12.75">
      <c r="A1445" t="s">
        <v>3882</v>
      </c>
      <c r="B1445" t="s">
        <v>789</v>
      </c>
      <c r="C1445" t="s">
        <v>3883</v>
      </c>
    </row>
    <row r="1446" spans="1:3" ht="12.75">
      <c r="A1446" t="s">
        <v>3884</v>
      </c>
      <c r="B1446" t="s">
        <v>790</v>
      </c>
      <c r="C1446" t="s">
        <v>3885</v>
      </c>
    </row>
    <row r="1447" spans="1:3" ht="12.75">
      <c r="A1447" t="s">
        <v>3886</v>
      </c>
      <c r="B1447" t="s">
        <v>791</v>
      </c>
      <c r="C1447" t="s">
        <v>3887</v>
      </c>
    </row>
    <row r="1448" spans="1:3" ht="12.75">
      <c r="A1448" t="s">
        <v>3888</v>
      </c>
      <c r="B1448" t="s">
        <v>792</v>
      </c>
      <c r="C1448" t="s">
        <v>3889</v>
      </c>
    </row>
    <row r="1449" spans="1:3" ht="12.75">
      <c r="A1449" t="s">
        <v>3890</v>
      </c>
      <c r="B1449" t="s">
        <v>2002</v>
      </c>
      <c r="C1449" t="s">
        <v>3891</v>
      </c>
    </row>
    <row r="1450" spans="1:3" ht="12.75">
      <c r="A1450" t="s">
        <v>3892</v>
      </c>
      <c r="B1450" t="s">
        <v>651</v>
      </c>
      <c r="C1450" t="s">
        <v>3893</v>
      </c>
    </row>
    <row r="1451" spans="1:3" ht="12.75">
      <c r="A1451" t="s">
        <v>3894</v>
      </c>
      <c r="B1451" t="s">
        <v>677</v>
      </c>
      <c r="C1451" t="s">
        <v>3895</v>
      </c>
    </row>
    <row r="1452" spans="1:3" ht="12.75">
      <c r="A1452" t="s">
        <v>3896</v>
      </c>
      <c r="B1452" t="s">
        <v>703</v>
      </c>
      <c r="C1452" t="s">
        <v>3897</v>
      </c>
    </row>
    <row r="1453" spans="1:3" ht="12.75">
      <c r="A1453" t="s">
        <v>3898</v>
      </c>
      <c r="B1453" t="s">
        <v>800</v>
      </c>
      <c r="C1453" t="s">
        <v>3899</v>
      </c>
    </row>
    <row r="1454" spans="1:3" ht="12.75">
      <c r="A1454" t="s">
        <v>3900</v>
      </c>
      <c r="B1454" t="s">
        <v>871</v>
      </c>
      <c r="C1454" t="s">
        <v>3901</v>
      </c>
    </row>
    <row r="1455" spans="1:3" ht="12.75">
      <c r="A1455" t="s">
        <v>3902</v>
      </c>
      <c r="B1455" t="s">
        <v>873</v>
      </c>
      <c r="C1455" t="s">
        <v>3903</v>
      </c>
    </row>
    <row r="1456" spans="1:3" ht="12.75">
      <c r="A1456" t="s">
        <v>3904</v>
      </c>
      <c r="B1456" t="s">
        <v>875</v>
      </c>
      <c r="C1456" t="s">
        <v>3905</v>
      </c>
    </row>
    <row r="1457" spans="1:3" ht="12.75">
      <c r="A1457" t="s">
        <v>3906</v>
      </c>
      <c r="B1457" t="s">
        <v>924</v>
      </c>
      <c r="C1457" t="s">
        <v>3907</v>
      </c>
    </row>
    <row r="1458" spans="1:3" ht="12.75">
      <c r="A1458" t="s">
        <v>3908</v>
      </c>
      <c r="B1458" t="s">
        <v>926</v>
      </c>
      <c r="C1458" t="s">
        <v>3909</v>
      </c>
    </row>
    <row r="1459" spans="1:3" ht="12.75">
      <c r="A1459" t="s">
        <v>3910</v>
      </c>
      <c r="B1459" t="s">
        <v>929</v>
      </c>
      <c r="C1459" t="s">
        <v>3911</v>
      </c>
    </row>
    <row r="1460" spans="1:3" ht="12.75">
      <c r="A1460" t="s">
        <v>3912</v>
      </c>
      <c r="B1460" t="s">
        <v>945</v>
      </c>
      <c r="C1460" t="s">
        <v>3913</v>
      </c>
    </row>
    <row r="1461" spans="1:3" ht="12.75">
      <c r="A1461" t="s">
        <v>3914</v>
      </c>
      <c r="B1461" t="s">
        <v>948</v>
      </c>
      <c r="C1461" t="s">
        <v>3915</v>
      </c>
    </row>
    <row r="1462" spans="1:3" ht="12.75">
      <c r="A1462" t="s">
        <v>3916</v>
      </c>
      <c r="B1462" t="s">
        <v>708</v>
      </c>
      <c r="C1462" t="s">
        <v>3917</v>
      </c>
    </row>
    <row r="1463" spans="1:3" ht="12.75">
      <c r="A1463" t="s">
        <v>3918</v>
      </c>
      <c r="B1463" t="s">
        <v>710</v>
      </c>
      <c r="C1463" t="s">
        <v>3919</v>
      </c>
    </row>
    <row r="1464" spans="1:3" ht="12.75">
      <c r="A1464" t="s">
        <v>3920</v>
      </c>
      <c r="B1464" t="s">
        <v>713</v>
      </c>
      <c r="C1464" t="s">
        <v>3921</v>
      </c>
    </row>
    <row r="1465" spans="1:3" ht="12.75">
      <c r="A1465" t="s">
        <v>3922</v>
      </c>
      <c r="B1465" t="s">
        <v>716</v>
      </c>
      <c r="C1465" t="s">
        <v>3923</v>
      </c>
    </row>
    <row r="1466" spans="1:3" ht="12.75">
      <c r="A1466" t="s">
        <v>3924</v>
      </c>
      <c r="B1466" t="s">
        <v>719</v>
      </c>
      <c r="C1466" t="s">
        <v>3925</v>
      </c>
    </row>
    <row r="1467" spans="1:3" ht="12.75">
      <c r="A1467" t="s">
        <v>3926</v>
      </c>
      <c r="B1467" t="s">
        <v>820</v>
      </c>
      <c r="C1467" t="s">
        <v>3927</v>
      </c>
    </row>
    <row r="1468" spans="1:3" ht="12.75">
      <c r="A1468" t="s">
        <v>3928</v>
      </c>
      <c r="B1468" t="s">
        <v>822</v>
      </c>
      <c r="C1468" t="s">
        <v>3929</v>
      </c>
    </row>
    <row r="1469" spans="1:3" ht="12.75">
      <c r="A1469" t="s">
        <v>3930</v>
      </c>
      <c r="B1469" t="s">
        <v>824</v>
      </c>
      <c r="C1469" t="s">
        <v>3931</v>
      </c>
    </row>
    <row r="1470" spans="1:3" ht="12.75">
      <c r="A1470" t="s">
        <v>3932</v>
      </c>
      <c r="B1470" t="s">
        <v>3206</v>
      </c>
      <c r="C1470" t="s">
        <v>3933</v>
      </c>
    </row>
    <row r="1471" spans="1:3" ht="12.75">
      <c r="A1471" t="s">
        <v>3934</v>
      </c>
      <c r="B1471" t="s">
        <v>3391</v>
      </c>
      <c r="C1471" t="s">
        <v>3935</v>
      </c>
    </row>
    <row r="1472" spans="1:3" ht="12.75">
      <c r="A1472" t="s">
        <v>3936</v>
      </c>
      <c r="B1472" t="s">
        <v>3392</v>
      </c>
      <c r="C1472" t="s">
        <v>3937</v>
      </c>
    </row>
    <row r="1473" spans="1:3" ht="12.75">
      <c r="A1473" t="s">
        <v>3938</v>
      </c>
      <c r="B1473" t="s">
        <v>3393</v>
      </c>
      <c r="C1473" t="s">
        <v>3939</v>
      </c>
    </row>
    <row r="1474" spans="1:3" ht="12.75">
      <c r="A1474" t="s">
        <v>3940</v>
      </c>
      <c r="B1474" t="s">
        <v>634</v>
      </c>
      <c r="C1474" t="s">
        <v>3941</v>
      </c>
    </row>
    <row r="1475" spans="1:3" ht="12.75">
      <c r="A1475" t="s">
        <v>3942</v>
      </c>
      <c r="B1475" t="s">
        <v>634</v>
      </c>
      <c r="C1475" t="s">
        <v>3943</v>
      </c>
    </row>
    <row r="1476" spans="1:3" ht="12.75">
      <c r="A1476" t="s">
        <v>3944</v>
      </c>
      <c r="B1476" t="s">
        <v>634</v>
      </c>
      <c r="C1476" t="s">
        <v>3945</v>
      </c>
    </row>
    <row r="1477" spans="1:3" ht="12.75">
      <c r="A1477" t="s">
        <v>3946</v>
      </c>
      <c r="B1477" t="s">
        <v>634</v>
      </c>
      <c r="C1477" t="s">
        <v>3947</v>
      </c>
    </row>
    <row r="1478" spans="1:3" ht="12.75">
      <c r="A1478" t="s">
        <v>3948</v>
      </c>
      <c r="B1478" t="s">
        <v>634</v>
      </c>
      <c r="C1478" t="s">
        <v>3947</v>
      </c>
    </row>
    <row r="1479" spans="1:3" ht="12.75">
      <c r="A1479" t="s">
        <v>3949</v>
      </c>
      <c r="B1479" t="s">
        <v>634</v>
      </c>
      <c r="C1479" t="s">
        <v>3947</v>
      </c>
    </row>
    <row r="1480" spans="1:3" ht="12.75">
      <c r="A1480" t="s">
        <v>3950</v>
      </c>
      <c r="B1480" t="s">
        <v>634</v>
      </c>
      <c r="C1480" t="s">
        <v>3947</v>
      </c>
    </row>
    <row r="1481" spans="1:3" ht="12.75">
      <c r="A1481" t="s">
        <v>3951</v>
      </c>
      <c r="B1481" t="s">
        <v>634</v>
      </c>
      <c r="C1481" t="s">
        <v>3947</v>
      </c>
    </row>
    <row r="1482" spans="1:3" ht="12.75">
      <c r="A1482" t="s">
        <v>3952</v>
      </c>
      <c r="B1482" t="s">
        <v>634</v>
      </c>
      <c r="C1482" t="s">
        <v>3947</v>
      </c>
    </row>
    <row r="1483" spans="1:3" ht="12.75">
      <c r="A1483" t="s">
        <v>3953</v>
      </c>
      <c r="B1483" t="s">
        <v>634</v>
      </c>
      <c r="C1483" t="s">
        <v>3954</v>
      </c>
    </row>
    <row r="1484" spans="1:3" ht="12.75">
      <c r="A1484" t="s">
        <v>3955</v>
      </c>
      <c r="B1484" t="s">
        <v>634</v>
      </c>
      <c r="C1484" t="s">
        <v>3956</v>
      </c>
    </row>
    <row r="1485" spans="1:3" ht="12.75">
      <c r="A1485" t="s">
        <v>3957</v>
      </c>
      <c r="B1485" t="s">
        <v>634</v>
      </c>
      <c r="C1485" t="s">
        <v>3945</v>
      </c>
    </row>
    <row r="1486" spans="1:3" ht="12.75">
      <c r="A1486" t="s">
        <v>3958</v>
      </c>
      <c r="B1486" t="s">
        <v>634</v>
      </c>
      <c r="C1486" t="s">
        <v>3945</v>
      </c>
    </row>
    <row r="1487" spans="1:3" ht="12.75">
      <c r="A1487" t="s">
        <v>3959</v>
      </c>
      <c r="B1487" t="s">
        <v>634</v>
      </c>
      <c r="C1487" t="s">
        <v>3945</v>
      </c>
    </row>
    <row r="1488" spans="1:3" ht="12.75">
      <c r="A1488" t="s">
        <v>3960</v>
      </c>
      <c r="B1488" t="s">
        <v>634</v>
      </c>
      <c r="C1488" t="s">
        <v>3945</v>
      </c>
    </row>
    <row r="1489" spans="1:3" ht="12.75">
      <c r="A1489" t="s">
        <v>3961</v>
      </c>
      <c r="B1489" t="s">
        <v>634</v>
      </c>
      <c r="C1489" t="s">
        <v>3947</v>
      </c>
    </row>
    <row r="1490" spans="1:3" ht="12.75">
      <c r="A1490" t="s">
        <v>3962</v>
      </c>
      <c r="B1490" t="s">
        <v>634</v>
      </c>
      <c r="C1490" t="s">
        <v>3947</v>
      </c>
    </row>
    <row r="1491" spans="1:3" ht="12.75">
      <c r="A1491" t="s">
        <v>3963</v>
      </c>
      <c r="B1491" t="s">
        <v>634</v>
      </c>
      <c r="C1491" t="s">
        <v>3947</v>
      </c>
    </row>
    <row r="1492" spans="1:3" ht="12.75">
      <c r="A1492" t="s">
        <v>3964</v>
      </c>
      <c r="B1492" t="s">
        <v>634</v>
      </c>
      <c r="C1492" t="s">
        <v>3947</v>
      </c>
    </row>
    <row r="1493" spans="1:3" ht="12.75">
      <c r="A1493" t="s">
        <v>3965</v>
      </c>
      <c r="B1493" t="s">
        <v>634</v>
      </c>
      <c r="C1493" t="s">
        <v>3966</v>
      </c>
    </row>
    <row r="1494" spans="1:3" ht="12.75">
      <c r="A1494" t="s">
        <v>3967</v>
      </c>
      <c r="B1494" t="s">
        <v>634</v>
      </c>
      <c r="C1494" t="s">
        <v>3968</v>
      </c>
    </row>
    <row r="1495" spans="1:2" ht="12.75">
      <c r="A1495" t="s">
        <v>3969</v>
      </c>
      <c r="B1495" t="s">
        <v>634</v>
      </c>
    </row>
    <row r="1496" spans="1:3" ht="12.75">
      <c r="A1496" t="s">
        <v>3970</v>
      </c>
      <c r="B1496" t="s">
        <v>634</v>
      </c>
      <c r="C1496" t="s">
        <v>3971</v>
      </c>
    </row>
    <row r="1497" spans="1:3" ht="12.75">
      <c r="A1497" t="s">
        <v>3972</v>
      </c>
      <c r="B1497" t="s">
        <v>634</v>
      </c>
      <c r="C1497" t="s">
        <v>3973</v>
      </c>
    </row>
    <row r="1498" spans="1:3" ht="12.75">
      <c r="A1498" t="s">
        <v>3974</v>
      </c>
      <c r="B1498" t="s">
        <v>634</v>
      </c>
      <c r="C1498" t="s">
        <v>3975</v>
      </c>
    </row>
    <row r="1499" spans="1:3" ht="12.75">
      <c r="A1499" t="s">
        <v>3976</v>
      </c>
      <c r="B1499" t="s">
        <v>634</v>
      </c>
      <c r="C1499" t="s">
        <v>3975</v>
      </c>
    </row>
    <row r="1500" spans="1:3" ht="12.75">
      <c r="A1500" t="s">
        <v>3977</v>
      </c>
      <c r="B1500" t="s">
        <v>634</v>
      </c>
      <c r="C1500" t="s">
        <v>3978</v>
      </c>
    </row>
    <row r="1501" spans="1:3" ht="12.75">
      <c r="A1501" t="s">
        <v>3979</v>
      </c>
      <c r="B1501" t="s">
        <v>634</v>
      </c>
      <c r="C1501" t="s">
        <v>3980</v>
      </c>
    </row>
    <row r="1502" spans="1:3" ht="12.75">
      <c r="A1502" t="s">
        <v>3981</v>
      </c>
      <c r="B1502" t="s">
        <v>634</v>
      </c>
      <c r="C1502" t="s">
        <v>3982</v>
      </c>
    </row>
    <row r="1503" spans="1:3" ht="12.75">
      <c r="A1503" t="s">
        <v>3983</v>
      </c>
      <c r="B1503" t="s">
        <v>634</v>
      </c>
      <c r="C1503" t="s">
        <v>3984</v>
      </c>
    </row>
    <row r="1504" spans="1:2" ht="12.75">
      <c r="A1504" t="s">
        <v>3985</v>
      </c>
      <c r="B1504" t="s">
        <v>634</v>
      </c>
    </row>
    <row r="1505" spans="1:2" ht="12.75">
      <c r="A1505" t="s">
        <v>3986</v>
      </c>
      <c r="B1505" t="s">
        <v>634</v>
      </c>
    </row>
    <row r="1506" spans="1:2" ht="12.75">
      <c r="A1506" t="s">
        <v>3987</v>
      </c>
      <c r="B1506" t="s">
        <v>634</v>
      </c>
    </row>
    <row r="1507" spans="1:2" ht="12.75">
      <c r="A1507" t="s">
        <v>3988</v>
      </c>
      <c r="B1507" t="s">
        <v>634</v>
      </c>
    </row>
    <row r="1508" spans="1:2" ht="12.75">
      <c r="A1508" t="s">
        <v>3989</v>
      </c>
      <c r="B1508" t="s">
        <v>634</v>
      </c>
    </row>
    <row r="1509" spans="1:2" ht="12.75">
      <c r="A1509" t="s">
        <v>3990</v>
      </c>
      <c r="B1509" t="s">
        <v>634</v>
      </c>
    </row>
    <row r="1510" spans="1:3" ht="12.75">
      <c r="A1510" t="s">
        <v>3991</v>
      </c>
      <c r="B1510" t="s">
        <v>634</v>
      </c>
      <c r="C1510" t="s">
        <v>3992</v>
      </c>
    </row>
    <row r="1511" spans="1:3" ht="12.75">
      <c r="A1511" t="s">
        <v>3993</v>
      </c>
      <c r="B1511" t="s">
        <v>634</v>
      </c>
      <c r="C1511" t="s">
        <v>3992</v>
      </c>
    </row>
    <row r="1512" spans="1:3" ht="12.75">
      <c r="A1512" t="s">
        <v>3994</v>
      </c>
      <c r="B1512" t="s">
        <v>634</v>
      </c>
      <c r="C1512" t="s">
        <v>3992</v>
      </c>
    </row>
    <row r="1513" spans="1:3" ht="12.75">
      <c r="A1513" t="s">
        <v>3995</v>
      </c>
      <c r="B1513" t="s">
        <v>634</v>
      </c>
      <c r="C1513" t="s">
        <v>3992</v>
      </c>
    </row>
    <row r="1514" spans="1:3" ht="12.75">
      <c r="A1514" t="s">
        <v>3996</v>
      </c>
      <c r="B1514" t="s">
        <v>634</v>
      </c>
      <c r="C1514" t="s">
        <v>3992</v>
      </c>
    </row>
    <row r="1515" spans="1:3" ht="12.75">
      <c r="A1515" t="s">
        <v>3997</v>
      </c>
      <c r="B1515" t="s">
        <v>634</v>
      </c>
      <c r="C1515" t="s">
        <v>3992</v>
      </c>
    </row>
    <row r="1516" spans="1:3" ht="12.75">
      <c r="A1516" t="s">
        <v>3998</v>
      </c>
      <c r="B1516" t="s">
        <v>634</v>
      </c>
      <c r="C1516" t="s">
        <v>3992</v>
      </c>
    </row>
    <row r="1517" spans="1:3" ht="12.75">
      <c r="A1517" t="s">
        <v>3999</v>
      </c>
      <c r="B1517" t="s">
        <v>634</v>
      </c>
      <c r="C1517" t="s">
        <v>3992</v>
      </c>
    </row>
    <row r="1518" spans="1:3" ht="12.75">
      <c r="A1518" t="s">
        <v>4000</v>
      </c>
      <c r="B1518" t="s">
        <v>634</v>
      </c>
      <c r="C1518" t="s">
        <v>4001</v>
      </c>
    </row>
    <row r="1519" spans="1:3" ht="12.75">
      <c r="A1519" t="s">
        <v>4002</v>
      </c>
      <c r="B1519" t="s">
        <v>634</v>
      </c>
      <c r="C1519" t="s">
        <v>4003</v>
      </c>
    </row>
    <row r="1520" spans="1:3" ht="12.75">
      <c r="A1520" t="s">
        <v>4004</v>
      </c>
      <c r="B1520" t="s">
        <v>634</v>
      </c>
      <c r="C1520" t="s">
        <v>4005</v>
      </c>
    </row>
    <row r="1521" spans="1:3" ht="12.75">
      <c r="A1521" t="s">
        <v>4006</v>
      </c>
      <c r="B1521" t="s">
        <v>634</v>
      </c>
      <c r="C1521" t="s">
        <v>4005</v>
      </c>
    </row>
    <row r="1522" spans="1:3" ht="12.75">
      <c r="A1522" t="s">
        <v>4007</v>
      </c>
      <c r="B1522" t="s">
        <v>634</v>
      </c>
      <c r="C1522" t="s">
        <v>4005</v>
      </c>
    </row>
    <row r="1523" spans="1:3" ht="12.75">
      <c r="A1523" t="s">
        <v>4008</v>
      </c>
      <c r="B1523" t="s">
        <v>634</v>
      </c>
      <c r="C1523" t="s">
        <v>4005</v>
      </c>
    </row>
    <row r="1524" spans="1:3" ht="12.75">
      <c r="A1524" t="s">
        <v>4009</v>
      </c>
      <c r="B1524" t="s">
        <v>634</v>
      </c>
      <c r="C1524" t="s">
        <v>4010</v>
      </c>
    </row>
    <row r="1525" spans="1:3" ht="12.75">
      <c r="A1525" t="s">
        <v>4011</v>
      </c>
      <c r="B1525" t="s">
        <v>634</v>
      </c>
      <c r="C1525" t="s">
        <v>4012</v>
      </c>
    </row>
    <row r="1526" spans="1:3" ht="12.75">
      <c r="A1526" t="s">
        <v>4013</v>
      </c>
      <c r="B1526" t="s">
        <v>634</v>
      </c>
      <c r="C1526" t="s">
        <v>4005</v>
      </c>
    </row>
    <row r="1527" spans="1:3" ht="12.75">
      <c r="A1527" t="s">
        <v>4014</v>
      </c>
      <c r="B1527" t="s">
        <v>634</v>
      </c>
      <c r="C1527" t="s">
        <v>4012</v>
      </c>
    </row>
    <row r="1528" spans="1:3" ht="12.75">
      <c r="A1528" t="s">
        <v>4015</v>
      </c>
      <c r="B1528" t="s">
        <v>634</v>
      </c>
      <c r="C1528" t="s">
        <v>4005</v>
      </c>
    </row>
    <row r="1529" spans="1:3" ht="12.75">
      <c r="A1529" t="s">
        <v>4016</v>
      </c>
      <c r="B1529" t="s">
        <v>634</v>
      </c>
      <c r="C1529" t="s">
        <v>4005</v>
      </c>
    </row>
    <row r="1530" spans="1:3" ht="12.75">
      <c r="A1530" t="s">
        <v>4017</v>
      </c>
      <c r="B1530" t="s">
        <v>634</v>
      </c>
      <c r="C1530" t="s">
        <v>4005</v>
      </c>
    </row>
    <row r="1531" spans="1:3" ht="12.75">
      <c r="A1531" t="s">
        <v>4018</v>
      </c>
      <c r="B1531" t="s">
        <v>634</v>
      </c>
      <c r="C1531" t="s">
        <v>4005</v>
      </c>
    </row>
    <row r="1532" spans="1:3" ht="12.75">
      <c r="A1532" t="s">
        <v>4019</v>
      </c>
      <c r="B1532" t="s">
        <v>634</v>
      </c>
      <c r="C1532" t="s">
        <v>4005</v>
      </c>
    </row>
    <row r="1533" spans="1:3" ht="12.75">
      <c r="A1533" t="s">
        <v>4020</v>
      </c>
      <c r="B1533" t="s">
        <v>634</v>
      </c>
      <c r="C1533" t="s">
        <v>4005</v>
      </c>
    </row>
    <row r="1534" spans="1:3" ht="12.75">
      <c r="A1534" t="s">
        <v>4021</v>
      </c>
      <c r="B1534" t="s">
        <v>634</v>
      </c>
      <c r="C1534" t="s">
        <v>4005</v>
      </c>
    </row>
    <row r="1535" spans="1:3" ht="12.75">
      <c r="A1535" t="s">
        <v>4022</v>
      </c>
      <c r="B1535" t="s">
        <v>634</v>
      </c>
      <c r="C1535" t="s">
        <v>4005</v>
      </c>
    </row>
    <row r="1536" spans="1:3" ht="12.75">
      <c r="A1536" t="s">
        <v>4023</v>
      </c>
      <c r="B1536" t="s">
        <v>634</v>
      </c>
      <c r="C1536" t="s">
        <v>4005</v>
      </c>
    </row>
    <row r="1537" spans="1:3" ht="12.75">
      <c r="A1537" t="s">
        <v>4024</v>
      </c>
      <c r="B1537" t="s">
        <v>634</v>
      </c>
      <c r="C1537" t="s">
        <v>4005</v>
      </c>
    </row>
    <row r="1538" spans="1:3" ht="12.75">
      <c r="A1538" t="s">
        <v>4025</v>
      </c>
      <c r="B1538" t="s">
        <v>634</v>
      </c>
      <c r="C1538" t="s">
        <v>4005</v>
      </c>
    </row>
    <row r="1539" spans="1:3" ht="12.75">
      <c r="A1539" t="s">
        <v>4026</v>
      </c>
      <c r="B1539" t="s">
        <v>634</v>
      </c>
      <c r="C1539" t="s">
        <v>4005</v>
      </c>
    </row>
    <row r="1540" spans="1:3" ht="12.75">
      <c r="A1540" t="s">
        <v>4027</v>
      </c>
      <c r="B1540" t="s">
        <v>634</v>
      </c>
      <c r="C1540" t="s">
        <v>4005</v>
      </c>
    </row>
    <row r="1541" spans="1:3" ht="12.75">
      <c r="A1541" t="s">
        <v>4028</v>
      </c>
      <c r="B1541" t="s">
        <v>634</v>
      </c>
      <c r="C1541" t="s">
        <v>4005</v>
      </c>
    </row>
    <row r="1542" spans="1:3" ht="12.75">
      <c r="A1542" t="s">
        <v>4029</v>
      </c>
      <c r="B1542" t="s">
        <v>634</v>
      </c>
      <c r="C1542" t="s">
        <v>4005</v>
      </c>
    </row>
    <row r="1543" spans="1:3" ht="12.75">
      <c r="A1543" t="s">
        <v>4030</v>
      </c>
      <c r="B1543" t="s">
        <v>634</v>
      </c>
      <c r="C1543" t="s">
        <v>4005</v>
      </c>
    </row>
    <row r="1544" spans="1:3" ht="12.75">
      <c r="A1544" t="s">
        <v>4031</v>
      </c>
      <c r="B1544" t="s">
        <v>634</v>
      </c>
      <c r="C1544" t="s">
        <v>4005</v>
      </c>
    </row>
    <row r="1545" spans="1:3" ht="12.75">
      <c r="A1545" t="s">
        <v>4032</v>
      </c>
      <c r="B1545" t="s">
        <v>634</v>
      </c>
      <c r="C1545" t="s">
        <v>4005</v>
      </c>
    </row>
    <row r="1546" spans="1:3" ht="12.75">
      <c r="A1546" t="s">
        <v>4033</v>
      </c>
      <c r="B1546" t="s">
        <v>634</v>
      </c>
      <c r="C1546" t="s">
        <v>4005</v>
      </c>
    </row>
    <row r="1547" spans="1:3" ht="12.75">
      <c r="A1547" t="s">
        <v>4034</v>
      </c>
      <c r="B1547" t="s">
        <v>634</v>
      </c>
      <c r="C1547" t="s">
        <v>4005</v>
      </c>
    </row>
    <row r="1548" spans="1:3" ht="12.75">
      <c r="A1548" t="s">
        <v>4035</v>
      </c>
      <c r="B1548" t="s">
        <v>634</v>
      </c>
      <c r="C1548" t="s">
        <v>4005</v>
      </c>
    </row>
    <row r="1549" spans="1:3" ht="12.75">
      <c r="A1549" t="s">
        <v>4036</v>
      </c>
      <c r="B1549" t="s">
        <v>634</v>
      </c>
      <c r="C1549" t="s">
        <v>4005</v>
      </c>
    </row>
    <row r="1550" spans="1:3" ht="12.75">
      <c r="A1550" t="s">
        <v>4037</v>
      </c>
      <c r="B1550" t="s">
        <v>634</v>
      </c>
      <c r="C1550" t="s">
        <v>4005</v>
      </c>
    </row>
    <row r="1551" spans="1:3" ht="12.75">
      <c r="A1551" t="s">
        <v>4038</v>
      </c>
      <c r="B1551" t="s">
        <v>634</v>
      </c>
      <c r="C1551" t="s">
        <v>4005</v>
      </c>
    </row>
    <row r="1552" spans="1:3" ht="12.75">
      <c r="A1552" t="s">
        <v>4039</v>
      </c>
      <c r="B1552" t="s">
        <v>634</v>
      </c>
      <c r="C1552" t="s">
        <v>4005</v>
      </c>
    </row>
    <row r="1553" spans="1:3" ht="12.75">
      <c r="A1553" t="s">
        <v>4040</v>
      </c>
      <c r="B1553" t="s">
        <v>634</v>
      </c>
      <c r="C1553" t="s">
        <v>4005</v>
      </c>
    </row>
    <row r="1554" spans="1:3" ht="12.75">
      <c r="A1554" t="s">
        <v>4041</v>
      </c>
      <c r="B1554" t="s">
        <v>634</v>
      </c>
      <c r="C1554" t="s">
        <v>4005</v>
      </c>
    </row>
    <row r="1555" spans="1:3" ht="12.75">
      <c r="A1555" t="s">
        <v>4042</v>
      </c>
      <c r="B1555" t="s">
        <v>634</v>
      </c>
      <c r="C1555" t="s">
        <v>4005</v>
      </c>
    </row>
    <row r="1556" spans="1:3" ht="12.75">
      <c r="A1556" t="s">
        <v>4043</v>
      </c>
      <c r="B1556" t="s">
        <v>634</v>
      </c>
      <c r="C1556" t="s">
        <v>4005</v>
      </c>
    </row>
    <row r="1557" spans="1:3" ht="12.75">
      <c r="A1557" t="s">
        <v>4044</v>
      </c>
      <c r="B1557" t="s">
        <v>634</v>
      </c>
      <c r="C1557" t="s">
        <v>4005</v>
      </c>
    </row>
    <row r="1558" spans="1:3" ht="12.75">
      <c r="A1558" t="s">
        <v>4045</v>
      </c>
      <c r="B1558" t="s">
        <v>634</v>
      </c>
      <c r="C1558" t="s">
        <v>4005</v>
      </c>
    </row>
    <row r="1559" spans="1:3" ht="12.75">
      <c r="A1559" t="s">
        <v>4046</v>
      </c>
      <c r="B1559" t="s">
        <v>634</v>
      </c>
      <c r="C1559" t="s">
        <v>4005</v>
      </c>
    </row>
    <row r="1560" spans="1:3" ht="12.75">
      <c r="A1560" t="s">
        <v>4047</v>
      </c>
      <c r="B1560" t="s">
        <v>634</v>
      </c>
      <c r="C1560" t="s">
        <v>4005</v>
      </c>
    </row>
    <row r="1561" spans="1:3" ht="12.75">
      <c r="A1561" t="s">
        <v>4048</v>
      </c>
      <c r="B1561" t="s">
        <v>634</v>
      </c>
      <c r="C1561" t="s">
        <v>4005</v>
      </c>
    </row>
    <row r="1562" spans="1:3" ht="12.75">
      <c r="A1562" t="s">
        <v>4049</v>
      </c>
      <c r="B1562" t="s">
        <v>634</v>
      </c>
      <c r="C1562" t="s">
        <v>3980</v>
      </c>
    </row>
    <row r="1563" spans="1:3" ht="12.75">
      <c r="A1563" t="s">
        <v>4050</v>
      </c>
      <c r="B1563" t="s">
        <v>634</v>
      </c>
      <c r="C1563" t="s">
        <v>4051</v>
      </c>
    </row>
    <row r="1564" spans="1:3" ht="12.75">
      <c r="A1564" t="s">
        <v>4052</v>
      </c>
      <c r="B1564" t="s">
        <v>634</v>
      </c>
      <c r="C1564" t="s">
        <v>4053</v>
      </c>
    </row>
    <row r="1565" spans="1:3" ht="12.75">
      <c r="A1565" t="s">
        <v>4054</v>
      </c>
      <c r="B1565" t="s">
        <v>634</v>
      </c>
      <c r="C1565" t="s">
        <v>4055</v>
      </c>
    </row>
    <row r="1566" spans="1:3" ht="12.75">
      <c r="A1566" t="s">
        <v>4056</v>
      </c>
      <c r="B1566" t="s">
        <v>634</v>
      </c>
      <c r="C1566" t="s">
        <v>4057</v>
      </c>
    </row>
    <row r="1567" spans="1:3" ht="12.75">
      <c r="A1567" t="s">
        <v>4058</v>
      </c>
      <c r="B1567" t="s">
        <v>634</v>
      </c>
      <c r="C1567" t="s">
        <v>4059</v>
      </c>
    </row>
    <row r="1568" spans="1:3" ht="12.75">
      <c r="A1568" t="s">
        <v>4060</v>
      </c>
      <c r="B1568" t="s">
        <v>634</v>
      </c>
      <c r="C1568" t="s">
        <v>4061</v>
      </c>
    </row>
    <row r="1569" spans="1:3" ht="12.75">
      <c r="A1569" t="s">
        <v>4062</v>
      </c>
      <c r="B1569" t="s">
        <v>634</v>
      </c>
      <c r="C1569" t="s">
        <v>4063</v>
      </c>
    </row>
    <row r="1570" spans="1:3" ht="12.75">
      <c r="A1570" t="s">
        <v>4064</v>
      </c>
      <c r="B1570" t="s">
        <v>634</v>
      </c>
      <c r="C1570" t="s">
        <v>4065</v>
      </c>
    </row>
    <row r="1571" spans="1:3" ht="12.75">
      <c r="A1571" t="s">
        <v>4066</v>
      </c>
      <c r="B1571" t="s">
        <v>634</v>
      </c>
      <c r="C1571" t="s">
        <v>4067</v>
      </c>
    </row>
    <row r="1572" spans="1:3" ht="12.75">
      <c r="A1572" t="s">
        <v>4068</v>
      </c>
      <c r="B1572" t="s">
        <v>634</v>
      </c>
      <c r="C1572" t="s">
        <v>4069</v>
      </c>
    </row>
    <row r="1573" spans="1:3" ht="12.75">
      <c r="A1573" t="s">
        <v>4070</v>
      </c>
      <c r="B1573" t="s">
        <v>634</v>
      </c>
      <c r="C1573" t="s">
        <v>4071</v>
      </c>
    </row>
    <row r="1574" spans="1:3" ht="12.75">
      <c r="A1574" t="s">
        <v>4072</v>
      </c>
      <c r="B1574" t="s">
        <v>634</v>
      </c>
      <c r="C1574" t="s">
        <v>4073</v>
      </c>
    </row>
    <row r="1575" spans="1:3" ht="12.75">
      <c r="A1575" t="s">
        <v>4074</v>
      </c>
      <c r="B1575" t="s">
        <v>634</v>
      </c>
      <c r="C1575" t="s">
        <v>4075</v>
      </c>
    </row>
    <row r="1576" spans="1:3" ht="12.75">
      <c r="A1576" t="s">
        <v>4076</v>
      </c>
      <c r="B1576" t="s">
        <v>634</v>
      </c>
      <c r="C1576" t="s">
        <v>4077</v>
      </c>
    </row>
    <row r="1577" spans="1:3" ht="12.75">
      <c r="A1577" t="s">
        <v>4078</v>
      </c>
      <c r="B1577" t="s">
        <v>634</v>
      </c>
      <c r="C1577" t="s">
        <v>4079</v>
      </c>
    </row>
    <row r="1578" spans="1:3" ht="12.75">
      <c r="A1578" t="s">
        <v>4080</v>
      </c>
      <c r="B1578" t="s">
        <v>634</v>
      </c>
      <c r="C1578" t="s">
        <v>4081</v>
      </c>
    </row>
    <row r="1579" spans="1:3" ht="12.75">
      <c r="A1579" t="s">
        <v>4082</v>
      </c>
      <c r="B1579" t="s">
        <v>634</v>
      </c>
      <c r="C1579" t="s">
        <v>4083</v>
      </c>
    </row>
    <row r="1580" spans="1:3" ht="12.75">
      <c r="A1580" t="s">
        <v>4084</v>
      </c>
      <c r="B1580" t="s">
        <v>634</v>
      </c>
      <c r="C1580" t="s">
        <v>4085</v>
      </c>
    </row>
    <row r="1581" spans="1:3" ht="12.75">
      <c r="A1581" t="s">
        <v>4086</v>
      </c>
      <c r="B1581" t="s">
        <v>634</v>
      </c>
      <c r="C1581" t="s">
        <v>4087</v>
      </c>
    </row>
    <row r="1582" spans="1:3" ht="12.75">
      <c r="A1582" t="s">
        <v>4088</v>
      </c>
      <c r="B1582" t="s">
        <v>634</v>
      </c>
      <c r="C1582" t="s">
        <v>4089</v>
      </c>
    </row>
    <row r="1583" spans="1:3" ht="12.75">
      <c r="A1583" t="s">
        <v>4090</v>
      </c>
      <c r="B1583" t="s">
        <v>634</v>
      </c>
      <c r="C1583" t="s">
        <v>4091</v>
      </c>
    </row>
    <row r="1584" spans="1:3" ht="12.75">
      <c r="A1584" t="s">
        <v>4092</v>
      </c>
      <c r="B1584" t="s">
        <v>634</v>
      </c>
      <c r="C1584" t="s">
        <v>4093</v>
      </c>
    </row>
    <row r="1585" spans="1:3" ht="12.75">
      <c r="A1585" t="s">
        <v>4094</v>
      </c>
      <c r="B1585" t="s">
        <v>634</v>
      </c>
      <c r="C1585" t="s">
        <v>4093</v>
      </c>
    </row>
    <row r="1586" spans="1:3" ht="12.75">
      <c r="A1586" t="s">
        <v>4095</v>
      </c>
      <c r="B1586" t="s">
        <v>634</v>
      </c>
      <c r="C1586" t="s">
        <v>4093</v>
      </c>
    </row>
    <row r="1587" spans="1:3" ht="12.75">
      <c r="A1587" t="s">
        <v>4096</v>
      </c>
      <c r="B1587" t="s">
        <v>634</v>
      </c>
      <c r="C1587" t="s">
        <v>4097</v>
      </c>
    </row>
    <row r="1588" spans="1:3" ht="12.75">
      <c r="A1588" t="s">
        <v>4098</v>
      </c>
      <c r="B1588" t="s">
        <v>634</v>
      </c>
      <c r="C1588" t="s">
        <v>4097</v>
      </c>
    </row>
    <row r="1589" spans="1:3" ht="12.75">
      <c r="A1589" t="s">
        <v>4099</v>
      </c>
      <c r="B1589" t="s">
        <v>634</v>
      </c>
      <c r="C1589" t="s">
        <v>4097</v>
      </c>
    </row>
    <row r="1590" spans="1:3" ht="12.75">
      <c r="A1590" t="s">
        <v>4100</v>
      </c>
      <c r="B1590" t="s">
        <v>634</v>
      </c>
      <c r="C1590" t="s">
        <v>4101</v>
      </c>
    </row>
    <row r="1591" spans="1:3" ht="12.75">
      <c r="A1591" t="s">
        <v>4102</v>
      </c>
      <c r="B1591" t="s">
        <v>634</v>
      </c>
      <c r="C1591" t="s">
        <v>4101</v>
      </c>
    </row>
    <row r="1592" spans="1:3" ht="12.75">
      <c r="A1592" t="s">
        <v>4103</v>
      </c>
      <c r="B1592" t="s">
        <v>634</v>
      </c>
      <c r="C1592" t="s">
        <v>4101</v>
      </c>
    </row>
    <row r="1593" spans="1:3" ht="12.75">
      <c r="A1593" t="s">
        <v>4104</v>
      </c>
      <c r="B1593" t="s">
        <v>634</v>
      </c>
      <c r="C1593" t="s">
        <v>4101</v>
      </c>
    </row>
    <row r="1594" spans="1:3" ht="12.75">
      <c r="A1594" t="s">
        <v>4105</v>
      </c>
      <c r="B1594" t="s">
        <v>634</v>
      </c>
      <c r="C1594" t="s">
        <v>4101</v>
      </c>
    </row>
    <row r="1595" spans="1:3" ht="12.75">
      <c r="A1595" t="s">
        <v>4106</v>
      </c>
      <c r="B1595" t="s">
        <v>634</v>
      </c>
      <c r="C1595" t="s">
        <v>4101</v>
      </c>
    </row>
    <row r="1596" spans="1:3" ht="12.75">
      <c r="A1596" t="s">
        <v>4107</v>
      </c>
      <c r="B1596" t="s">
        <v>634</v>
      </c>
      <c r="C1596" t="s">
        <v>4101</v>
      </c>
    </row>
    <row r="1597" spans="1:3" ht="12.75">
      <c r="A1597" t="s">
        <v>4108</v>
      </c>
      <c r="B1597" t="s">
        <v>634</v>
      </c>
      <c r="C1597" t="s">
        <v>4101</v>
      </c>
    </row>
    <row r="1598" spans="1:3" ht="12.75">
      <c r="A1598" t="s">
        <v>4109</v>
      </c>
      <c r="B1598" t="s">
        <v>634</v>
      </c>
      <c r="C1598" t="s">
        <v>4101</v>
      </c>
    </row>
    <row r="1599" spans="1:3" ht="12.75">
      <c r="A1599" t="s">
        <v>4110</v>
      </c>
      <c r="B1599" t="s">
        <v>634</v>
      </c>
      <c r="C1599" t="s">
        <v>4101</v>
      </c>
    </row>
    <row r="1600" spans="1:3" ht="12.75">
      <c r="A1600" t="s">
        <v>4111</v>
      </c>
      <c r="B1600" t="s">
        <v>634</v>
      </c>
      <c r="C1600" t="s">
        <v>4101</v>
      </c>
    </row>
    <row r="1601" spans="1:3" ht="12.75">
      <c r="A1601" t="s">
        <v>4112</v>
      </c>
      <c r="B1601" t="s">
        <v>634</v>
      </c>
      <c r="C1601" t="s">
        <v>4101</v>
      </c>
    </row>
    <row r="1602" spans="1:3" ht="12.75">
      <c r="A1602" t="s">
        <v>4113</v>
      </c>
      <c r="B1602" t="s">
        <v>634</v>
      </c>
      <c r="C1602" t="s">
        <v>4101</v>
      </c>
    </row>
    <row r="1603" spans="1:3" ht="12.75">
      <c r="A1603" t="s">
        <v>4114</v>
      </c>
      <c r="B1603" t="s">
        <v>634</v>
      </c>
      <c r="C1603" t="s">
        <v>4101</v>
      </c>
    </row>
    <row r="1604" spans="1:3" ht="12.75">
      <c r="A1604" t="s">
        <v>4115</v>
      </c>
      <c r="B1604" t="s">
        <v>634</v>
      </c>
      <c r="C1604" t="s">
        <v>4101</v>
      </c>
    </row>
    <row r="1605" spans="1:3" ht="12.75">
      <c r="A1605" t="s">
        <v>4116</v>
      </c>
      <c r="B1605" t="s">
        <v>634</v>
      </c>
      <c r="C1605" t="s">
        <v>4101</v>
      </c>
    </row>
    <row r="1606" spans="1:3" ht="12.75">
      <c r="A1606" t="s">
        <v>4117</v>
      </c>
      <c r="B1606" t="s">
        <v>634</v>
      </c>
      <c r="C1606" t="s">
        <v>4101</v>
      </c>
    </row>
    <row r="1607" spans="1:3" ht="12.75">
      <c r="A1607" t="s">
        <v>4118</v>
      </c>
      <c r="B1607" t="s">
        <v>634</v>
      </c>
      <c r="C1607" t="s">
        <v>4101</v>
      </c>
    </row>
    <row r="1608" spans="1:3" ht="12.75">
      <c r="A1608" t="s">
        <v>4119</v>
      </c>
      <c r="B1608" t="s">
        <v>634</v>
      </c>
      <c r="C1608" t="s">
        <v>4101</v>
      </c>
    </row>
    <row r="1609" spans="1:3" ht="12.75">
      <c r="A1609" t="s">
        <v>4120</v>
      </c>
      <c r="B1609" t="s">
        <v>634</v>
      </c>
      <c r="C1609" t="s">
        <v>4101</v>
      </c>
    </row>
    <row r="1610" spans="1:3" ht="12.75">
      <c r="A1610" t="s">
        <v>4121</v>
      </c>
      <c r="B1610" t="s">
        <v>634</v>
      </c>
      <c r="C1610" t="s">
        <v>4101</v>
      </c>
    </row>
    <row r="1611" spans="1:3" ht="12.75">
      <c r="A1611" t="s">
        <v>4122</v>
      </c>
      <c r="B1611" t="s">
        <v>634</v>
      </c>
      <c r="C1611" t="s">
        <v>4101</v>
      </c>
    </row>
    <row r="1612" spans="1:3" ht="12.75">
      <c r="A1612" t="s">
        <v>4123</v>
      </c>
      <c r="B1612" t="s">
        <v>634</v>
      </c>
      <c r="C1612" t="s">
        <v>4101</v>
      </c>
    </row>
    <row r="1613" spans="1:3" ht="12.75">
      <c r="A1613" t="s">
        <v>4124</v>
      </c>
      <c r="B1613" t="s">
        <v>634</v>
      </c>
      <c r="C1613" t="s">
        <v>4101</v>
      </c>
    </row>
    <row r="1614" spans="1:3" ht="12.75">
      <c r="A1614" t="s">
        <v>4125</v>
      </c>
      <c r="B1614" t="s">
        <v>634</v>
      </c>
      <c r="C1614" t="s">
        <v>4101</v>
      </c>
    </row>
    <row r="1615" spans="1:3" ht="12.75">
      <c r="A1615" t="s">
        <v>4126</v>
      </c>
      <c r="B1615" t="s">
        <v>634</v>
      </c>
      <c r="C1615" t="s">
        <v>4101</v>
      </c>
    </row>
    <row r="1616" spans="1:3" ht="12.75">
      <c r="A1616" t="s">
        <v>4127</v>
      </c>
      <c r="B1616" t="s">
        <v>634</v>
      </c>
      <c r="C1616" t="s">
        <v>4128</v>
      </c>
    </row>
    <row r="1617" spans="1:3" ht="12.75">
      <c r="A1617" t="s">
        <v>4129</v>
      </c>
      <c r="B1617" t="s">
        <v>634</v>
      </c>
      <c r="C1617" t="s">
        <v>4128</v>
      </c>
    </row>
    <row r="1618" spans="1:3" ht="12.75">
      <c r="A1618" t="s">
        <v>4130</v>
      </c>
      <c r="B1618" t="s">
        <v>634</v>
      </c>
      <c r="C1618" t="s">
        <v>4128</v>
      </c>
    </row>
    <row r="1619" spans="1:3" ht="12.75">
      <c r="A1619" t="s">
        <v>4131</v>
      </c>
      <c r="B1619" t="s">
        <v>634</v>
      </c>
      <c r="C1619" t="s">
        <v>4128</v>
      </c>
    </row>
    <row r="1620" spans="1:3" ht="12.75">
      <c r="A1620" t="s">
        <v>4132</v>
      </c>
      <c r="B1620" t="s">
        <v>634</v>
      </c>
      <c r="C1620" t="s">
        <v>4128</v>
      </c>
    </row>
    <row r="1621" spans="1:3" ht="12.75">
      <c r="A1621" t="s">
        <v>4133</v>
      </c>
      <c r="B1621" t="s">
        <v>634</v>
      </c>
      <c r="C1621" t="s">
        <v>4134</v>
      </c>
    </row>
    <row r="1622" spans="1:3" ht="12.75">
      <c r="A1622" t="s">
        <v>4135</v>
      </c>
      <c r="B1622" t="s">
        <v>634</v>
      </c>
      <c r="C1622" t="s">
        <v>4134</v>
      </c>
    </row>
    <row r="1623" spans="1:3" ht="12.75">
      <c r="A1623" t="s">
        <v>4136</v>
      </c>
      <c r="B1623" t="s">
        <v>634</v>
      </c>
      <c r="C1623" t="s">
        <v>4134</v>
      </c>
    </row>
    <row r="1624" spans="1:3" ht="12.75">
      <c r="A1624" t="s">
        <v>4137</v>
      </c>
      <c r="B1624" t="s">
        <v>634</v>
      </c>
      <c r="C1624" t="s">
        <v>4134</v>
      </c>
    </row>
    <row r="1625" spans="1:3" ht="12.75">
      <c r="A1625" t="s">
        <v>4138</v>
      </c>
      <c r="B1625" t="s">
        <v>634</v>
      </c>
      <c r="C1625" t="s">
        <v>4134</v>
      </c>
    </row>
    <row r="1626" spans="1:3" ht="12.75">
      <c r="A1626" t="s">
        <v>4139</v>
      </c>
      <c r="B1626" t="s">
        <v>634</v>
      </c>
      <c r="C1626" t="s">
        <v>4134</v>
      </c>
    </row>
    <row r="1627" spans="1:3" ht="12.75">
      <c r="A1627" t="s">
        <v>4140</v>
      </c>
      <c r="B1627" t="s">
        <v>634</v>
      </c>
      <c r="C1627" t="s">
        <v>4141</v>
      </c>
    </row>
    <row r="1628" spans="1:3" ht="12.75">
      <c r="A1628" t="s">
        <v>4142</v>
      </c>
      <c r="B1628" t="s">
        <v>634</v>
      </c>
      <c r="C1628" t="s">
        <v>4143</v>
      </c>
    </row>
    <row r="1629" spans="1:3" ht="12.75">
      <c r="A1629" t="s">
        <v>4144</v>
      </c>
      <c r="B1629" t="s">
        <v>634</v>
      </c>
      <c r="C1629" t="s">
        <v>4143</v>
      </c>
    </row>
    <row r="1630" spans="1:3" ht="12.75">
      <c r="A1630" t="s">
        <v>4145</v>
      </c>
      <c r="B1630" t="s">
        <v>634</v>
      </c>
      <c r="C1630" t="s">
        <v>4143</v>
      </c>
    </row>
    <row r="1631" spans="1:3" ht="12.75">
      <c r="A1631" t="s">
        <v>4146</v>
      </c>
      <c r="B1631" t="s">
        <v>634</v>
      </c>
      <c r="C1631" t="s">
        <v>4143</v>
      </c>
    </row>
    <row r="1632" spans="1:3" ht="12.75">
      <c r="A1632" t="s">
        <v>4147</v>
      </c>
      <c r="B1632" t="s">
        <v>634</v>
      </c>
      <c r="C1632" t="s">
        <v>4143</v>
      </c>
    </row>
    <row r="1633" spans="1:3" ht="12.75">
      <c r="A1633" t="s">
        <v>4148</v>
      </c>
      <c r="B1633" t="s">
        <v>634</v>
      </c>
      <c r="C1633" t="s">
        <v>4149</v>
      </c>
    </row>
    <row r="1634" spans="1:3" ht="12.75">
      <c r="A1634" t="s">
        <v>4150</v>
      </c>
      <c r="B1634" t="s">
        <v>634</v>
      </c>
      <c r="C1634" t="s">
        <v>4149</v>
      </c>
    </row>
    <row r="1635" spans="1:3" ht="12.75">
      <c r="A1635" t="s">
        <v>4151</v>
      </c>
      <c r="B1635" t="s">
        <v>634</v>
      </c>
      <c r="C1635" t="s">
        <v>4149</v>
      </c>
    </row>
    <row r="1636" spans="1:3" ht="12.75">
      <c r="A1636" t="s">
        <v>4152</v>
      </c>
      <c r="B1636" t="s">
        <v>634</v>
      </c>
      <c r="C1636" t="s">
        <v>4153</v>
      </c>
    </row>
    <row r="1637" spans="1:3" ht="12.75">
      <c r="A1637" t="s">
        <v>4154</v>
      </c>
      <c r="B1637" t="s">
        <v>634</v>
      </c>
      <c r="C1637" t="s">
        <v>4153</v>
      </c>
    </row>
    <row r="1638" spans="1:3" ht="12.75">
      <c r="A1638" t="s">
        <v>4155</v>
      </c>
      <c r="B1638" t="s">
        <v>634</v>
      </c>
      <c r="C1638" t="s">
        <v>4153</v>
      </c>
    </row>
    <row r="1639" spans="1:3" ht="12.75">
      <c r="A1639" t="s">
        <v>4156</v>
      </c>
      <c r="B1639" t="s">
        <v>634</v>
      </c>
      <c r="C1639" t="s">
        <v>4153</v>
      </c>
    </row>
    <row r="1640" spans="1:3" ht="12.75">
      <c r="A1640" t="s">
        <v>4157</v>
      </c>
      <c r="B1640" t="s">
        <v>634</v>
      </c>
      <c r="C1640" t="s">
        <v>4153</v>
      </c>
    </row>
    <row r="1641" spans="1:3" ht="12.75">
      <c r="A1641" t="s">
        <v>4158</v>
      </c>
      <c r="B1641" t="s">
        <v>634</v>
      </c>
      <c r="C1641" t="s">
        <v>4153</v>
      </c>
    </row>
    <row r="1642" spans="1:3" ht="12.75">
      <c r="A1642" t="s">
        <v>4159</v>
      </c>
      <c r="B1642" t="s">
        <v>634</v>
      </c>
      <c r="C1642" t="s">
        <v>4149</v>
      </c>
    </row>
    <row r="1643" spans="1:3" ht="12.75">
      <c r="A1643" t="s">
        <v>4160</v>
      </c>
      <c r="B1643" t="s">
        <v>634</v>
      </c>
      <c r="C1643" t="s">
        <v>4149</v>
      </c>
    </row>
    <row r="1644" spans="1:3" ht="12.75">
      <c r="A1644" t="s">
        <v>4161</v>
      </c>
      <c r="B1644" t="s">
        <v>634</v>
      </c>
      <c r="C1644" t="s">
        <v>4149</v>
      </c>
    </row>
    <row r="1645" spans="1:3" ht="12.75">
      <c r="A1645" t="s">
        <v>4162</v>
      </c>
      <c r="B1645" t="s">
        <v>634</v>
      </c>
      <c r="C1645" t="s">
        <v>4149</v>
      </c>
    </row>
    <row r="1646" spans="1:3" ht="12.75">
      <c r="A1646" t="s">
        <v>4163</v>
      </c>
      <c r="B1646" t="s">
        <v>634</v>
      </c>
      <c r="C1646" t="s">
        <v>4149</v>
      </c>
    </row>
    <row r="1647" spans="1:3" ht="12.75">
      <c r="A1647" t="s">
        <v>4164</v>
      </c>
      <c r="B1647" t="s">
        <v>634</v>
      </c>
      <c r="C1647" t="s">
        <v>4149</v>
      </c>
    </row>
    <row r="1648" spans="1:3" ht="12.75">
      <c r="A1648" t="s">
        <v>4165</v>
      </c>
      <c r="B1648" t="s">
        <v>634</v>
      </c>
      <c r="C1648" t="s">
        <v>4149</v>
      </c>
    </row>
    <row r="1649" spans="1:3" ht="12.75">
      <c r="A1649" t="s">
        <v>4166</v>
      </c>
      <c r="B1649" t="s">
        <v>634</v>
      </c>
      <c r="C1649" t="s">
        <v>4149</v>
      </c>
    </row>
    <row r="1650" spans="1:3" ht="12.75">
      <c r="A1650" t="s">
        <v>4167</v>
      </c>
      <c r="B1650" t="s">
        <v>634</v>
      </c>
      <c r="C1650" t="s">
        <v>4168</v>
      </c>
    </row>
    <row r="1651" spans="1:3" ht="12.75">
      <c r="A1651" t="s">
        <v>4169</v>
      </c>
      <c r="B1651" t="s">
        <v>634</v>
      </c>
      <c r="C1651" t="s">
        <v>4168</v>
      </c>
    </row>
    <row r="1652" spans="1:3" ht="12.75">
      <c r="A1652" t="s">
        <v>4170</v>
      </c>
      <c r="B1652" t="s">
        <v>634</v>
      </c>
      <c r="C1652" t="s">
        <v>4171</v>
      </c>
    </row>
    <row r="1653" spans="1:3" ht="12.75">
      <c r="A1653" t="s">
        <v>4172</v>
      </c>
      <c r="B1653" t="s">
        <v>634</v>
      </c>
      <c r="C1653" t="s">
        <v>4173</v>
      </c>
    </row>
    <row r="1654" spans="1:3" ht="12.75">
      <c r="A1654" t="s">
        <v>4174</v>
      </c>
      <c r="B1654" t="s">
        <v>634</v>
      </c>
      <c r="C1654" t="s">
        <v>4175</v>
      </c>
    </row>
    <row r="1655" spans="1:3" ht="12.75">
      <c r="A1655" t="s">
        <v>4176</v>
      </c>
      <c r="B1655" t="s">
        <v>634</v>
      </c>
      <c r="C1655" t="s">
        <v>4177</v>
      </c>
    </row>
    <row r="1656" spans="1:3" ht="12.75">
      <c r="A1656" t="s">
        <v>4178</v>
      </c>
      <c r="B1656" t="s">
        <v>634</v>
      </c>
      <c r="C1656" t="s">
        <v>4171</v>
      </c>
    </row>
    <row r="1657" spans="1:3" ht="12.75">
      <c r="A1657" t="s">
        <v>4179</v>
      </c>
      <c r="B1657" t="s">
        <v>634</v>
      </c>
      <c r="C1657" t="s">
        <v>4173</v>
      </c>
    </row>
    <row r="1658" spans="1:3" ht="12.75">
      <c r="A1658" t="s">
        <v>4180</v>
      </c>
      <c r="B1658" t="s">
        <v>634</v>
      </c>
      <c r="C1658" t="s">
        <v>4175</v>
      </c>
    </row>
    <row r="1659" spans="1:3" ht="12.75">
      <c r="A1659" t="s">
        <v>4181</v>
      </c>
      <c r="B1659" t="s">
        <v>634</v>
      </c>
      <c r="C1659" t="s">
        <v>4177</v>
      </c>
    </row>
    <row r="1660" spans="1:3" ht="12.75">
      <c r="A1660" t="s">
        <v>4182</v>
      </c>
      <c r="B1660" t="s">
        <v>634</v>
      </c>
      <c r="C1660" t="s">
        <v>4171</v>
      </c>
    </row>
    <row r="1661" spans="1:3" ht="12.75">
      <c r="A1661" t="s">
        <v>4183</v>
      </c>
      <c r="B1661" t="s">
        <v>634</v>
      </c>
      <c r="C1661" t="s">
        <v>4173</v>
      </c>
    </row>
    <row r="1662" spans="1:3" ht="12.75">
      <c r="A1662" t="s">
        <v>4184</v>
      </c>
      <c r="B1662" t="s">
        <v>634</v>
      </c>
      <c r="C1662" t="s">
        <v>4175</v>
      </c>
    </row>
    <row r="1663" spans="1:3" ht="12.75">
      <c r="A1663" t="s">
        <v>4185</v>
      </c>
      <c r="B1663" t="s">
        <v>634</v>
      </c>
      <c r="C1663" t="s">
        <v>4177</v>
      </c>
    </row>
    <row r="1664" spans="1:3" ht="12.75">
      <c r="A1664" t="s">
        <v>4186</v>
      </c>
      <c r="B1664" t="s">
        <v>634</v>
      </c>
      <c r="C1664" t="s">
        <v>4171</v>
      </c>
    </row>
    <row r="1665" spans="1:3" ht="12.75">
      <c r="A1665" t="s">
        <v>4187</v>
      </c>
      <c r="B1665" t="s">
        <v>634</v>
      </c>
      <c r="C1665" t="s">
        <v>4173</v>
      </c>
    </row>
    <row r="1666" spans="1:3" ht="12.75">
      <c r="A1666" t="s">
        <v>4188</v>
      </c>
      <c r="B1666" t="s">
        <v>634</v>
      </c>
      <c r="C1666" t="s">
        <v>4175</v>
      </c>
    </row>
    <row r="1667" spans="1:3" ht="12.75">
      <c r="A1667" t="s">
        <v>4189</v>
      </c>
      <c r="B1667" t="s">
        <v>634</v>
      </c>
      <c r="C1667" t="s">
        <v>4177</v>
      </c>
    </row>
    <row r="1668" spans="1:3" ht="12.75">
      <c r="A1668" t="s">
        <v>4190</v>
      </c>
      <c r="B1668" t="s">
        <v>634</v>
      </c>
      <c r="C1668" t="s">
        <v>4171</v>
      </c>
    </row>
    <row r="1669" spans="1:3" ht="12.75">
      <c r="A1669" t="s">
        <v>4191</v>
      </c>
      <c r="B1669" t="s">
        <v>634</v>
      </c>
      <c r="C1669" t="s">
        <v>4173</v>
      </c>
    </row>
    <row r="1670" spans="1:3" ht="12.75">
      <c r="A1670" t="s">
        <v>4192</v>
      </c>
      <c r="B1670" t="s">
        <v>634</v>
      </c>
      <c r="C1670" t="s">
        <v>4175</v>
      </c>
    </row>
    <row r="1671" spans="1:3" ht="12.75">
      <c r="A1671" t="s">
        <v>4193</v>
      </c>
      <c r="B1671" t="s">
        <v>634</v>
      </c>
      <c r="C1671" t="s">
        <v>4177</v>
      </c>
    </row>
    <row r="1672" spans="1:3" ht="12.75">
      <c r="A1672" t="s">
        <v>4194</v>
      </c>
      <c r="B1672" t="s">
        <v>634</v>
      </c>
      <c r="C1672" t="s">
        <v>4171</v>
      </c>
    </row>
    <row r="1673" spans="1:3" ht="12.75">
      <c r="A1673" t="s">
        <v>4195</v>
      </c>
      <c r="B1673" t="s">
        <v>634</v>
      </c>
      <c r="C1673" t="s">
        <v>4173</v>
      </c>
    </row>
    <row r="1674" spans="1:3" ht="12.75">
      <c r="A1674" t="s">
        <v>4196</v>
      </c>
      <c r="B1674" t="s">
        <v>634</v>
      </c>
      <c r="C1674" t="s">
        <v>4175</v>
      </c>
    </row>
    <row r="1675" spans="1:3" ht="12.75">
      <c r="A1675" t="s">
        <v>4197</v>
      </c>
      <c r="B1675" t="s">
        <v>634</v>
      </c>
      <c r="C1675" t="s">
        <v>4177</v>
      </c>
    </row>
    <row r="1676" spans="1:3" ht="12.75">
      <c r="A1676" t="s">
        <v>4198</v>
      </c>
      <c r="B1676" t="s">
        <v>634</v>
      </c>
      <c r="C1676" t="s">
        <v>4171</v>
      </c>
    </row>
    <row r="1677" spans="1:3" ht="12.75">
      <c r="A1677" t="s">
        <v>4199</v>
      </c>
      <c r="B1677" t="s">
        <v>634</v>
      </c>
      <c r="C1677" t="s">
        <v>4173</v>
      </c>
    </row>
    <row r="1678" spans="1:3" ht="12.75">
      <c r="A1678" t="s">
        <v>4200</v>
      </c>
      <c r="B1678" t="s">
        <v>634</v>
      </c>
      <c r="C1678" t="s">
        <v>4175</v>
      </c>
    </row>
    <row r="1679" spans="1:3" ht="12.75">
      <c r="A1679" t="s">
        <v>4201</v>
      </c>
      <c r="B1679" t="s">
        <v>634</v>
      </c>
      <c r="C1679" t="s">
        <v>4177</v>
      </c>
    </row>
    <row r="1680" spans="1:3" ht="12.75">
      <c r="A1680" t="s">
        <v>4202</v>
      </c>
      <c r="B1680" t="s">
        <v>634</v>
      </c>
      <c r="C1680" t="s">
        <v>4171</v>
      </c>
    </row>
    <row r="1681" spans="1:3" ht="12.75">
      <c r="A1681" t="s">
        <v>4203</v>
      </c>
      <c r="B1681" t="s">
        <v>634</v>
      </c>
      <c r="C1681" t="s">
        <v>4173</v>
      </c>
    </row>
    <row r="1682" spans="1:3" ht="12.75">
      <c r="A1682" t="s">
        <v>4204</v>
      </c>
      <c r="B1682" t="s">
        <v>634</v>
      </c>
      <c r="C1682" t="s">
        <v>4175</v>
      </c>
    </row>
    <row r="1683" spans="1:3" ht="12.75">
      <c r="A1683" t="s">
        <v>4205</v>
      </c>
      <c r="B1683" t="s">
        <v>634</v>
      </c>
      <c r="C1683" t="s">
        <v>4177</v>
      </c>
    </row>
    <row r="1684" spans="1:3" ht="12.75">
      <c r="A1684" t="s">
        <v>4206</v>
      </c>
      <c r="B1684" t="s">
        <v>634</v>
      </c>
      <c r="C1684" t="s">
        <v>4171</v>
      </c>
    </row>
    <row r="1685" spans="1:3" ht="12.75">
      <c r="A1685" t="s">
        <v>4207</v>
      </c>
      <c r="B1685" t="s">
        <v>634</v>
      </c>
      <c r="C1685" t="s">
        <v>4173</v>
      </c>
    </row>
    <row r="1686" spans="1:3" ht="12.75">
      <c r="A1686" t="s">
        <v>4208</v>
      </c>
      <c r="B1686" t="s">
        <v>634</v>
      </c>
      <c r="C1686" t="s">
        <v>4175</v>
      </c>
    </row>
    <row r="1687" spans="1:3" ht="12.75">
      <c r="A1687" t="s">
        <v>4209</v>
      </c>
      <c r="B1687" t="s">
        <v>634</v>
      </c>
      <c r="C1687" t="s">
        <v>4177</v>
      </c>
    </row>
    <row r="1688" spans="1:3" ht="12.75">
      <c r="A1688" t="s">
        <v>4210</v>
      </c>
      <c r="B1688" t="s">
        <v>634</v>
      </c>
      <c r="C1688" t="s">
        <v>4171</v>
      </c>
    </row>
    <row r="1689" spans="1:3" ht="12.75">
      <c r="A1689" t="s">
        <v>4211</v>
      </c>
      <c r="B1689" t="s">
        <v>634</v>
      </c>
      <c r="C1689" t="s">
        <v>4173</v>
      </c>
    </row>
    <row r="1690" spans="1:3" ht="12.75">
      <c r="A1690" t="s">
        <v>4212</v>
      </c>
      <c r="B1690" t="s">
        <v>634</v>
      </c>
      <c r="C1690" t="s">
        <v>4175</v>
      </c>
    </row>
    <row r="1691" spans="1:3" ht="12.75">
      <c r="A1691" t="s">
        <v>4213</v>
      </c>
      <c r="B1691" t="s">
        <v>634</v>
      </c>
      <c r="C1691" t="s">
        <v>4177</v>
      </c>
    </row>
    <row r="1692" spans="1:3" ht="12.75">
      <c r="A1692" t="s">
        <v>4214</v>
      </c>
      <c r="B1692" t="s">
        <v>634</v>
      </c>
      <c r="C1692" t="s">
        <v>4171</v>
      </c>
    </row>
    <row r="1693" spans="1:3" ht="12.75">
      <c r="A1693" t="s">
        <v>4215</v>
      </c>
      <c r="B1693" t="s">
        <v>634</v>
      </c>
      <c r="C1693" t="s">
        <v>4173</v>
      </c>
    </row>
    <row r="1694" spans="1:3" ht="12.75">
      <c r="A1694" t="s">
        <v>4216</v>
      </c>
      <c r="B1694" t="s">
        <v>634</v>
      </c>
      <c r="C1694" t="s">
        <v>4175</v>
      </c>
    </row>
    <row r="1695" spans="1:3" ht="12.75">
      <c r="A1695" t="s">
        <v>4217</v>
      </c>
      <c r="B1695" t="s">
        <v>634</v>
      </c>
      <c r="C1695" t="s">
        <v>4177</v>
      </c>
    </row>
    <row r="1696" spans="1:3" ht="12.75">
      <c r="A1696" t="s">
        <v>4218</v>
      </c>
      <c r="B1696" t="s">
        <v>634</v>
      </c>
      <c r="C1696" t="s">
        <v>4171</v>
      </c>
    </row>
    <row r="1697" spans="1:3" ht="12.75">
      <c r="A1697" t="s">
        <v>4219</v>
      </c>
      <c r="B1697" t="s">
        <v>634</v>
      </c>
      <c r="C1697" t="s">
        <v>4173</v>
      </c>
    </row>
    <row r="1698" spans="1:3" ht="12.75">
      <c r="A1698" t="s">
        <v>4220</v>
      </c>
      <c r="B1698" t="s">
        <v>634</v>
      </c>
      <c r="C1698" t="s">
        <v>4175</v>
      </c>
    </row>
    <row r="1699" spans="1:3" ht="12.75">
      <c r="A1699" t="s">
        <v>4221</v>
      </c>
      <c r="B1699" t="s">
        <v>634</v>
      </c>
      <c r="C1699" t="s">
        <v>4177</v>
      </c>
    </row>
    <row r="1700" spans="1:3" ht="12.75">
      <c r="A1700" t="s">
        <v>4222</v>
      </c>
      <c r="B1700" t="s">
        <v>634</v>
      </c>
      <c r="C1700" t="s">
        <v>4171</v>
      </c>
    </row>
    <row r="1701" spans="1:3" ht="12.75">
      <c r="A1701" t="s">
        <v>4223</v>
      </c>
      <c r="B1701" t="s">
        <v>634</v>
      </c>
      <c r="C1701" t="s">
        <v>4173</v>
      </c>
    </row>
    <row r="1702" spans="1:3" ht="12.75">
      <c r="A1702" t="s">
        <v>4224</v>
      </c>
      <c r="B1702" t="s">
        <v>634</v>
      </c>
      <c r="C1702" t="s">
        <v>4175</v>
      </c>
    </row>
    <row r="1703" spans="1:3" ht="12.75">
      <c r="A1703" t="s">
        <v>4225</v>
      </c>
      <c r="B1703" t="s">
        <v>634</v>
      </c>
      <c r="C1703" t="s">
        <v>4177</v>
      </c>
    </row>
    <row r="1704" spans="1:3" ht="12.75">
      <c r="A1704" t="s">
        <v>4226</v>
      </c>
      <c r="B1704" t="s">
        <v>634</v>
      </c>
      <c r="C1704" t="s">
        <v>4171</v>
      </c>
    </row>
    <row r="1705" spans="1:3" ht="12.75">
      <c r="A1705" t="s">
        <v>4227</v>
      </c>
      <c r="B1705" t="s">
        <v>634</v>
      </c>
      <c r="C1705" t="s">
        <v>4173</v>
      </c>
    </row>
    <row r="1706" spans="1:3" ht="12.75">
      <c r="A1706" t="s">
        <v>4228</v>
      </c>
      <c r="B1706" t="s">
        <v>634</v>
      </c>
      <c r="C1706" t="s">
        <v>4175</v>
      </c>
    </row>
    <row r="1707" spans="1:3" ht="12.75">
      <c r="A1707" t="s">
        <v>4229</v>
      </c>
      <c r="B1707" t="s">
        <v>634</v>
      </c>
      <c r="C1707" t="s">
        <v>4177</v>
      </c>
    </row>
    <row r="1708" spans="1:3" ht="12.75">
      <c r="A1708" t="s">
        <v>4230</v>
      </c>
      <c r="B1708" t="s">
        <v>634</v>
      </c>
      <c r="C1708" t="s">
        <v>4171</v>
      </c>
    </row>
    <row r="1709" spans="1:3" ht="12.75">
      <c r="A1709" t="s">
        <v>4231</v>
      </c>
      <c r="B1709" t="s">
        <v>634</v>
      </c>
      <c r="C1709" t="s">
        <v>4173</v>
      </c>
    </row>
    <row r="1710" spans="1:3" ht="12.75">
      <c r="A1710" t="s">
        <v>4232</v>
      </c>
      <c r="B1710" t="s">
        <v>634</v>
      </c>
      <c r="C1710" t="s">
        <v>4175</v>
      </c>
    </row>
    <row r="1711" spans="1:3" ht="12.75">
      <c r="A1711" t="s">
        <v>4233</v>
      </c>
      <c r="B1711" t="s">
        <v>634</v>
      </c>
      <c r="C1711" t="s">
        <v>4177</v>
      </c>
    </row>
    <row r="1712" spans="1:3" ht="12.75">
      <c r="A1712" t="s">
        <v>4234</v>
      </c>
      <c r="B1712" t="s">
        <v>634</v>
      </c>
      <c r="C1712" t="s">
        <v>4171</v>
      </c>
    </row>
    <row r="1713" spans="1:3" ht="12.75">
      <c r="A1713" t="s">
        <v>4235</v>
      </c>
      <c r="B1713" t="s">
        <v>634</v>
      </c>
      <c r="C1713" t="s">
        <v>4173</v>
      </c>
    </row>
    <row r="1714" spans="1:3" ht="12.75">
      <c r="A1714" t="s">
        <v>4236</v>
      </c>
      <c r="B1714" t="s">
        <v>634</v>
      </c>
      <c r="C1714" t="s">
        <v>4175</v>
      </c>
    </row>
    <row r="1715" spans="1:3" ht="12.75">
      <c r="A1715" t="s">
        <v>4237</v>
      </c>
      <c r="B1715" t="s">
        <v>634</v>
      </c>
      <c r="C1715" t="s">
        <v>4177</v>
      </c>
    </row>
    <row r="1716" spans="1:3" ht="12.75">
      <c r="A1716" t="s">
        <v>4238</v>
      </c>
      <c r="B1716" t="s">
        <v>634</v>
      </c>
      <c r="C1716" t="s">
        <v>4171</v>
      </c>
    </row>
    <row r="1717" spans="1:3" ht="12.75">
      <c r="A1717" t="s">
        <v>4239</v>
      </c>
      <c r="B1717" t="s">
        <v>634</v>
      </c>
      <c r="C1717" t="s">
        <v>4173</v>
      </c>
    </row>
    <row r="1718" spans="1:3" ht="12.75">
      <c r="A1718" t="s">
        <v>4240</v>
      </c>
      <c r="B1718" t="s">
        <v>634</v>
      </c>
      <c r="C1718" t="s">
        <v>4175</v>
      </c>
    </row>
    <row r="1719" spans="1:3" ht="12.75">
      <c r="A1719" t="s">
        <v>4241</v>
      </c>
      <c r="B1719" t="s">
        <v>634</v>
      </c>
      <c r="C1719" t="s">
        <v>4177</v>
      </c>
    </row>
    <row r="1720" spans="1:3" ht="12.75">
      <c r="A1720" t="s">
        <v>4242</v>
      </c>
      <c r="B1720" t="s">
        <v>634</v>
      </c>
      <c r="C1720" t="s">
        <v>4171</v>
      </c>
    </row>
    <row r="1721" spans="1:3" ht="12.75">
      <c r="A1721" t="s">
        <v>4243</v>
      </c>
      <c r="B1721" t="s">
        <v>634</v>
      </c>
      <c r="C1721" t="s">
        <v>4173</v>
      </c>
    </row>
    <row r="1722" spans="1:3" ht="12.75">
      <c r="A1722" t="s">
        <v>4244</v>
      </c>
      <c r="B1722" t="s">
        <v>634</v>
      </c>
      <c r="C1722" t="s">
        <v>4175</v>
      </c>
    </row>
    <row r="1723" spans="1:3" ht="12.75">
      <c r="A1723" t="s">
        <v>4245</v>
      </c>
      <c r="B1723" t="s">
        <v>634</v>
      </c>
      <c r="C1723" t="s">
        <v>4177</v>
      </c>
    </row>
    <row r="1724" spans="1:3" ht="12.75">
      <c r="A1724" t="s">
        <v>4246</v>
      </c>
      <c r="B1724" t="s">
        <v>634</v>
      </c>
      <c r="C1724" t="s">
        <v>4171</v>
      </c>
    </row>
    <row r="1725" spans="1:3" ht="12.75">
      <c r="A1725" t="s">
        <v>4247</v>
      </c>
      <c r="B1725" t="s">
        <v>634</v>
      </c>
      <c r="C1725" t="s">
        <v>4173</v>
      </c>
    </row>
    <row r="1726" spans="1:3" ht="12.75">
      <c r="A1726" t="s">
        <v>4248</v>
      </c>
      <c r="B1726" t="s">
        <v>634</v>
      </c>
      <c r="C1726" t="s">
        <v>4175</v>
      </c>
    </row>
    <row r="1727" spans="1:3" ht="12.75">
      <c r="A1727" t="s">
        <v>4249</v>
      </c>
      <c r="B1727" t="s">
        <v>634</v>
      </c>
      <c r="C1727" t="s">
        <v>4177</v>
      </c>
    </row>
    <row r="1728" spans="1:3" ht="12.75">
      <c r="A1728" t="s">
        <v>4250</v>
      </c>
      <c r="B1728" t="s">
        <v>634</v>
      </c>
      <c r="C1728" t="s">
        <v>4171</v>
      </c>
    </row>
    <row r="1729" spans="1:3" ht="12.75">
      <c r="A1729" t="s">
        <v>4251</v>
      </c>
      <c r="B1729" t="s">
        <v>634</v>
      </c>
      <c r="C1729" t="s">
        <v>4173</v>
      </c>
    </row>
    <row r="1730" spans="1:3" ht="12.75">
      <c r="A1730" t="s">
        <v>4252</v>
      </c>
      <c r="B1730" t="s">
        <v>634</v>
      </c>
      <c r="C1730" t="s">
        <v>4175</v>
      </c>
    </row>
    <row r="1731" spans="1:3" ht="12.75">
      <c r="A1731" t="s">
        <v>4253</v>
      </c>
      <c r="B1731" t="s">
        <v>634</v>
      </c>
      <c r="C1731" t="s">
        <v>4177</v>
      </c>
    </row>
    <row r="1732" spans="1:3" ht="12.75">
      <c r="A1732" t="s">
        <v>4254</v>
      </c>
      <c r="B1732" t="s">
        <v>634</v>
      </c>
      <c r="C1732" t="s">
        <v>4171</v>
      </c>
    </row>
    <row r="1733" spans="1:3" ht="12.75">
      <c r="A1733" t="s">
        <v>4255</v>
      </c>
      <c r="B1733" t="s">
        <v>634</v>
      </c>
      <c r="C1733" t="s">
        <v>4173</v>
      </c>
    </row>
    <row r="1734" spans="1:3" ht="12.75">
      <c r="A1734" t="s">
        <v>4256</v>
      </c>
      <c r="B1734" t="s">
        <v>634</v>
      </c>
      <c r="C1734" t="s">
        <v>4175</v>
      </c>
    </row>
    <row r="1735" spans="1:3" ht="12.75">
      <c r="A1735" t="s">
        <v>4257</v>
      </c>
      <c r="B1735" t="s">
        <v>634</v>
      </c>
      <c r="C1735" t="s">
        <v>4177</v>
      </c>
    </row>
    <row r="1736" spans="1:3" ht="12.75">
      <c r="A1736" t="s">
        <v>4258</v>
      </c>
      <c r="B1736" t="s">
        <v>634</v>
      </c>
      <c r="C1736" t="s">
        <v>4171</v>
      </c>
    </row>
    <row r="1737" spans="1:3" ht="12.75">
      <c r="A1737" t="s">
        <v>4259</v>
      </c>
      <c r="B1737" t="s">
        <v>634</v>
      </c>
      <c r="C1737" t="s">
        <v>4173</v>
      </c>
    </row>
    <row r="1738" spans="1:3" ht="12.75">
      <c r="A1738" t="s">
        <v>4260</v>
      </c>
      <c r="B1738" t="s">
        <v>634</v>
      </c>
      <c r="C1738" t="s">
        <v>4175</v>
      </c>
    </row>
    <row r="1739" spans="1:3" ht="12.75">
      <c r="A1739" t="s">
        <v>4261</v>
      </c>
      <c r="B1739" t="s">
        <v>634</v>
      </c>
      <c r="C1739" t="s">
        <v>4177</v>
      </c>
    </row>
    <row r="1740" spans="1:3" ht="12.75">
      <c r="A1740" t="s">
        <v>4262</v>
      </c>
      <c r="B1740" t="s">
        <v>634</v>
      </c>
      <c r="C1740" t="s">
        <v>4171</v>
      </c>
    </row>
    <row r="1741" spans="1:3" ht="12.75">
      <c r="A1741" t="s">
        <v>4263</v>
      </c>
      <c r="B1741" t="s">
        <v>634</v>
      </c>
      <c r="C1741" t="s">
        <v>4173</v>
      </c>
    </row>
    <row r="1742" spans="1:3" ht="12.75">
      <c r="A1742" t="s">
        <v>4264</v>
      </c>
      <c r="B1742" t="s">
        <v>634</v>
      </c>
      <c r="C1742" t="s">
        <v>4175</v>
      </c>
    </row>
    <row r="1743" spans="1:3" ht="12.75">
      <c r="A1743" t="s">
        <v>4265</v>
      </c>
      <c r="B1743" t="s">
        <v>634</v>
      </c>
      <c r="C1743" t="s">
        <v>4177</v>
      </c>
    </row>
    <row r="1744" spans="1:3" ht="12.75">
      <c r="A1744" t="s">
        <v>4266</v>
      </c>
      <c r="B1744" t="s">
        <v>634</v>
      </c>
      <c r="C1744" t="s">
        <v>4171</v>
      </c>
    </row>
    <row r="1745" spans="1:3" ht="12.75">
      <c r="A1745" t="s">
        <v>4267</v>
      </c>
      <c r="B1745" t="s">
        <v>634</v>
      </c>
      <c r="C1745" t="s">
        <v>4173</v>
      </c>
    </row>
    <row r="1746" spans="1:3" ht="12.75">
      <c r="A1746" t="s">
        <v>4268</v>
      </c>
      <c r="B1746" t="s">
        <v>634</v>
      </c>
      <c r="C1746" t="s">
        <v>4175</v>
      </c>
    </row>
    <row r="1747" spans="1:3" ht="12.75">
      <c r="A1747" t="s">
        <v>4269</v>
      </c>
      <c r="B1747" t="s">
        <v>634</v>
      </c>
      <c r="C1747" t="s">
        <v>4177</v>
      </c>
    </row>
    <row r="1748" spans="1:3" ht="12.75">
      <c r="A1748" t="s">
        <v>4270</v>
      </c>
      <c r="B1748" t="s">
        <v>634</v>
      </c>
      <c r="C1748" t="s">
        <v>4171</v>
      </c>
    </row>
    <row r="1749" spans="1:3" ht="12.75">
      <c r="A1749" t="s">
        <v>4271</v>
      </c>
      <c r="B1749" t="s">
        <v>634</v>
      </c>
      <c r="C1749" t="s">
        <v>4173</v>
      </c>
    </row>
    <row r="1750" spans="1:3" ht="12.75">
      <c r="A1750" t="s">
        <v>4272</v>
      </c>
      <c r="B1750" t="s">
        <v>634</v>
      </c>
      <c r="C1750" t="s">
        <v>4175</v>
      </c>
    </row>
    <row r="1751" spans="1:3" ht="12.75">
      <c r="A1751" t="s">
        <v>4273</v>
      </c>
      <c r="B1751" t="s">
        <v>634</v>
      </c>
      <c r="C1751" t="s">
        <v>4177</v>
      </c>
    </row>
    <row r="1752" spans="1:3" ht="12.75">
      <c r="A1752" t="s">
        <v>4274</v>
      </c>
      <c r="B1752" t="s">
        <v>634</v>
      </c>
      <c r="C1752" t="s">
        <v>4275</v>
      </c>
    </row>
    <row r="1753" spans="1:3" ht="12.75">
      <c r="A1753" t="s">
        <v>4276</v>
      </c>
      <c r="B1753" t="s">
        <v>634</v>
      </c>
      <c r="C1753" t="s">
        <v>4275</v>
      </c>
    </row>
    <row r="1754" spans="1:3" ht="12.75">
      <c r="A1754" t="s">
        <v>4277</v>
      </c>
      <c r="B1754" t="s">
        <v>634</v>
      </c>
      <c r="C1754" t="s">
        <v>4275</v>
      </c>
    </row>
    <row r="1755" spans="1:3" ht="12.75">
      <c r="A1755" t="s">
        <v>4278</v>
      </c>
      <c r="B1755" t="s">
        <v>634</v>
      </c>
      <c r="C1755" t="s">
        <v>4168</v>
      </c>
    </row>
    <row r="1756" spans="1:3" ht="12.75">
      <c r="A1756" t="s">
        <v>4279</v>
      </c>
      <c r="B1756" t="s">
        <v>634</v>
      </c>
      <c r="C1756" t="s">
        <v>4168</v>
      </c>
    </row>
    <row r="1757" spans="1:3" ht="12.75">
      <c r="A1757" t="s">
        <v>4280</v>
      </c>
      <c r="B1757" t="s">
        <v>634</v>
      </c>
      <c r="C1757" t="s">
        <v>4168</v>
      </c>
    </row>
    <row r="1758" spans="1:3" ht="12.75">
      <c r="A1758" t="s">
        <v>4281</v>
      </c>
      <c r="B1758" t="s">
        <v>634</v>
      </c>
      <c r="C1758" t="s">
        <v>4282</v>
      </c>
    </row>
    <row r="1759" spans="1:3" ht="12.75">
      <c r="A1759" t="s">
        <v>4283</v>
      </c>
      <c r="B1759" t="s">
        <v>634</v>
      </c>
      <c r="C1759" t="s">
        <v>4282</v>
      </c>
    </row>
    <row r="1760" spans="1:3" ht="12.75">
      <c r="A1760" t="s">
        <v>4284</v>
      </c>
      <c r="B1760" t="s">
        <v>634</v>
      </c>
      <c r="C1760" t="s">
        <v>4282</v>
      </c>
    </row>
    <row r="1761" spans="1:3" ht="12.75">
      <c r="A1761" t="s">
        <v>4285</v>
      </c>
      <c r="B1761" t="s">
        <v>634</v>
      </c>
      <c r="C1761" t="s">
        <v>4282</v>
      </c>
    </row>
    <row r="1762" spans="1:3" ht="12.75">
      <c r="A1762" t="s">
        <v>4286</v>
      </c>
      <c r="B1762" t="s">
        <v>634</v>
      </c>
      <c r="C1762" t="s">
        <v>4282</v>
      </c>
    </row>
    <row r="1763" spans="1:3" ht="12.75">
      <c r="A1763" t="s">
        <v>4287</v>
      </c>
      <c r="B1763" t="s">
        <v>634</v>
      </c>
      <c r="C1763" t="s">
        <v>4288</v>
      </c>
    </row>
    <row r="1764" spans="1:3" ht="12.75">
      <c r="A1764" t="s">
        <v>4289</v>
      </c>
      <c r="B1764" t="s">
        <v>634</v>
      </c>
      <c r="C1764" t="s">
        <v>4288</v>
      </c>
    </row>
    <row r="1765" spans="1:3" ht="12.75">
      <c r="A1765" t="s">
        <v>4290</v>
      </c>
      <c r="B1765" t="s">
        <v>634</v>
      </c>
      <c r="C1765" t="s">
        <v>4288</v>
      </c>
    </row>
    <row r="1766" spans="1:3" ht="12.75">
      <c r="A1766" t="s">
        <v>4291</v>
      </c>
      <c r="B1766" t="s">
        <v>634</v>
      </c>
      <c r="C1766" t="s">
        <v>4288</v>
      </c>
    </row>
    <row r="1767" spans="1:3" ht="12.75">
      <c r="A1767" t="s">
        <v>4292</v>
      </c>
      <c r="B1767" t="s">
        <v>634</v>
      </c>
      <c r="C1767" t="s">
        <v>4288</v>
      </c>
    </row>
    <row r="1768" spans="1:3" ht="12.75">
      <c r="A1768" t="s">
        <v>4293</v>
      </c>
      <c r="B1768" t="s">
        <v>634</v>
      </c>
      <c r="C1768" t="s">
        <v>4288</v>
      </c>
    </row>
    <row r="1769" spans="1:3" ht="12.75">
      <c r="A1769" t="s">
        <v>4294</v>
      </c>
      <c r="B1769" t="s">
        <v>634</v>
      </c>
      <c r="C1769" t="s">
        <v>4288</v>
      </c>
    </row>
    <row r="1770" spans="1:3" ht="12.75">
      <c r="A1770" t="s">
        <v>4295</v>
      </c>
      <c r="B1770" t="s">
        <v>634</v>
      </c>
      <c r="C1770" t="s">
        <v>4288</v>
      </c>
    </row>
    <row r="1771" spans="1:3" ht="12.75">
      <c r="A1771" t="s">
        <v>4296</v>
      </c>
      <c r="B1771" t="s">
        <v>634</v>
      </c>
      <c r="C1771" t="s">
        <v>4288</v>
      </c>
    </row>
    <row r="1772" spans="1:3" ht="12.75">
      <c r="A1772" t="s">
        <v>4297</v>
      </c>
      <c r="B1772" t="s">
        <v>634</v>
      </c>
      <c r="C1772" t="s">
        <v>4298</v>
      </c>
    </row>
    <row r="1773" spans="1:3" ht="12.75">
      <c r="A1773" t="s">
        <v>4299</v>
      </c>
      <c r="B1773" t="s">
        <v>634</v>
      </c>
      <c r="C1773" t="s">
        <v>4298</v>
      </c>
    </row>
    <row r="1774" spans="1:3" ht="12.75">
      <c r="A1774" t="s">
        <v>4300</v>
      </c>
      <c r="B1774" t="s">
        <v>634</v>
      </c>
      <c r="C1774" t="s">
        <v>4298</v>
      </c>
    </row>
    <row r="1775" spans="1:3" ht="12.75">
      <c r="A1775" t="s">
        <v>4301</v>
      </c>
      <c r="B1775" t="s">
        <v>634</v>
      </c>
      <c r="C1775" t="s">
        <v>4298</v>
      </c>
    </row>
    <row r="1776" spans="1:3" ht="12.75">
      <c r="A1776" t="s">
        <v>4302</v>
      </c>
      <c r="B1776" t="s">
        <v>634</v>
      </c>
      <c r="C1776" t="s">
        <v>4298</v>
      </c>
    </row>
    <row r="1777" spans="1:3" ht="12.75">
      <c r="A1777" t="s">
        <v>4303</v>
      </c>
      <c r="B1777" t="s">
        <v>634</v>
      </c>
      <c r="C1777" t="s">
        <v>4298</v>
      </c>
    </row>
    <row r="1778" spans="1:3" ht="12.75">
      <c r="A1778" t="s">
        <v>4304</v>
      </c>
      <c r="B1778" t="s">
        <v>634</v>
      </c>
      <c r="C1778" t="s">
        <v>4305</v>
      </c>
    </row>
    <row r="1779" spans="1:3" ht="12.75">
      <c r="A1779" t="s">
        <v>4306</v>
      </c>
      <c r="B1779" t="s">
        <v>634</v>
      </c>
      <c r="C1779" t="s">
        <v>4305</v>
      </c>
    </row>
    <row r="1780" spans="1:3" ht="12.75">
      <c r="A1780" t="s">
        <v>4307</v>
      </c>
      <c r="B1780" t="s">
        <v>634</v>
      </c>
      <c r="C1780" t="s">
        <v>4305</v>
      </c>
    </row>
    <row r="1781" spans="1:3" ht="12.75">
      <c r="A1781" t="s">
        <v>4308</v>
      </c>
      <c r="B1781" t="s">
        <v>634</v>
      </c>
      <c r="C1781" t="s">
        <v>4305</v>
      </c>
    </row>
    <row r="1782" spans="1:3" ht="12.75">
      <c r="A1782" t="s">
        <v>4309</v>
      </c>
      <c r="B1782" t="s">
        <v>634</v>
      </c>
      <c r="C1782" t="s">
        <v>4305</v>
      </c>
    </row>
    <row r="1783" spans="1:3" ht="12.75">
      <c r="A1783" t="s">
        <v>4310</v>
      </c>
      <c r="B1783" t="s">
        <v>634</v>
      </c>
      <c r="C1783" t="s">
        <v>4305</v>
      </c>
    </row>
    <row r="1784" spans="1:3" ht="12.75">
      <c r="A1784" t="s">
        <v>4311</v>
      </c>
      <c r="B1784" t="s">
        <v>634</v>
      </c>
      <c r="C1784" t="s">
        <v>4305</v>
      </c>
    </row>
    <row r="1785" spans="1:3" ht="12.75">
      <c r="A1785" t="s">
        <v>4312</v>
      </c>
      <c r="B1785" t="s">
        <v>634</v>
      </c>
      <c r="C1785" t="s">
        <v>4313</v>
      </c>
    </row>
    <row r="1786" spans="1:3" ht="12.75">
      <c r="A1786" t="s">
        <v>4314</v>
      </c>
      <c r="B1786" t="s">
        <v>634</v>
      </c>
      <c r="C1786" t="s">
        <v>4313</v>
      </c>
    </row>
    <row r="1787" spans="1:3" ht="12.75">
      <c r="A1787" t="s">
        <v>4315</v>
      </c>
      <c r="B1787" t="s">
        <v>634</v>
      </c>
      <c r="C1787" t="s">
        <v>4313</v>
      </c>
    </row>
    <row r="1788" spans="1:3" ht="12.75">
      <c r="A1788" t="s">
        <v>4316</v>
      </c>
      <c r="B1788" t="s">
        <v>634</v>
      </c>
      <c r="C1788" t="s">
        <v>4313</v>
      </c>
    </row>
    <row r="1789" spans="1:3" ht="12.75">
      <c r="A1789" t="s">
        <v>4317</v>
      </c>
      <c r="B1789" t="s">
        <v>634</v>
      </c>
      <c r="C1789" t="s">
        <v>4313</v>
      </c>
    </row>
    <row r="1790" spans="1:3" ht="12.75">
      <c r="A1790" t="s">
        <v>4318</v>
      </c>
      <c r="B1790" t="s">
        <v>634</v>
      </c>
      <c r="C1790" t="s">
        <v>4313</v>
      </c>
    </row>
    <row r="1791" spans="1:3" ht="12.75">
      <c r="A1791" t="s">
        <v>4319</v>
      </c>
      <c r="B1791" t="s">
        <v>634</v>
      </c>
      <c r="C1791" t="s">
        <v>4313</v>
      </c>
    </row>
    <row r="1792" spans="1:3" ht="12.75">
      <c r="A1792" t="s">
        <v>4320</v>
      </c>
      <c r="B1792" t="s">
        <v>634</v>
      </c>
      <c r="C1792" t="s">
        <v>4313</v>
      </c>
    </row>
    <row r="1793" spans="1:3" ht="12.75">
      <c r="A1793" t="s">
        <v>4321</v>
      </c>
      <c r="B1793" t="s">
        <v>634</v>
      </c>
      <c r="C1793" t="s">
        <v>4322</v>
      </c>
    </row>
    <row r="1794" spans="1:3" ht="12.75">
      <c r="A1794" t="s">
        <v>4323</v>
      </c>
      <c r="B1794" t="s">
        <v>634</v>
      </c>
      <c r="C1794" t="s">
        <v>4324</v>
      </c>
    </row>
    <row r="1795" spans="1:3" ht="12.75">
      <c r="A1795" t="s">
        <v>4325</v>
      </c>
      <c r="B1795" t="s">
        <v>634</v>
      </c>
      <c r="C1795" t="s">
        <v>4324</v>
      </c>
    </row>
    <row r="1796" spans="1:3" ht="12.75">
      <c r="A1796" t="s">
        <v>4326</v>
      </c>
      <c r="B1796" t="s">
        <v>634</v>
      </c>
      <c r="C1796" t="s">
        <v>4324</v>
      </c>
    </row>
    <row r="1797" spans="1:3" ht="12.75">
      <c r="A1797" t="s">
        <v>4327</v>
      </c>
      <c r="B1797" t="s">
        <v>634</v>
      </c>
      <c r="C1797" t="s">
        <v>4324</v>
      </c>
    </row>
    <row r="1798" spans="1:3" ht="12.75">
      <c r="A1798" t="s">
        <v>4328</v>
      </c>
      <c r="B1798" t="s">
        <v>634</v>
      </c>
      <c r="C1798" t="s">
        <v>4324</v>
      </c>
    </row>
    <row r="1799" spans="1:3" ht="12.75">
      <c r="A1799" t="s">
        <v>4329</v>
      </c>
      <c r="B1799" t="s">
        <v>634</v>
      </c>
      <c r="C1799" t="s">
        <v>4324</v>
      </c>
    </row>
    <row r="1800" spans="1:3" ht="12.75">
      <c r="A1800" t="s">
        <v>4330</v>
      </c>
      <c r="B1800" t="s">
        <v>634</v>
      </c>
      <c r="C1800" t="s">
        <v>4324</v>
      </c>
    </row>
    <row r="1801" spans="1:3" ht="12.75">
      <c r="A1801" t="s">
        <v>4331</v>
      </c>
      <c r="B1801" t="s">
        <v>634</v>
      </c>
      <c r="C1801" t="s">
        <v>4324</v>
      </c>
    </row>
    <row r="1802" spans="1:3" ht="12.75">
      <c r="A1802" t="s">
        <v>4332</v>
      </c>
      <c r="B1802" t="s">
        <v>634</v>
      </c>
      <c r="C1802" t="s">
        <v>4324</v>
      </c>
    </row>
    <row r="1803" spans="1:3" ht="12.75">
      <c r="A1803" t="s">
        <v>4333</v>
      </c>
      <c r="B1803" t="s">
        <v>634</v>
      </c>
      <c r="C1803" t="s">
        <v>4324</v>
      </c>
    </row>
    <row r="1804" spans="1:3" ht="12.75">
      <c r="A1804" t="s">
        <v>4334</v>
      </c>
      <c r="B1804" t="s">
        <v>634</v>
      </c>
      <c r="C1804" t="s">
        <v>4335</v>
      </c>
    </row>
    <row r="1805" spans="1:3" ht="12.75">
      <c r="A1805" t="s">
        <v>4336</v>
      </c>
      <c r="B1805" t="s">
        <v>634</v>
      </c>
      <c r="C1805" t="s">
        <v>4337</v>
      </c>
    </row>
    <row r="1806" spans="1:3" ht="12.75">
      <c r="A1806" t="s">
        <v>4338</v>
      </c>
      <c r="B1806" t="s">
        <v>634</v>
      </c>
      <c r="C1806" t="s">
        <v>4339</v>
      </c>
    </row>
    <row r="1807" spans="1:3" ht="12.75">
      <c r="A1807" t="s">
        <v>4340</v>
      </c>
      <c r="B1807" t="s">
        <v>634</v>
      </c>
      <c r="C1807" t="s">
        <v>4341</v>
      </c>
    </row>
    <row r="1808" spans="1:3" ht="12.75">
      <c r="A1808" t="s">
        <v>4342</v>
      </c>
      <c r="B1808" t="s">
        <v>634</v>
      </c>
      <c r="C1808" t="s">
        <v>4343</v>
      </c>
    </row>
    <row r="1809" spans="1:3" ht="12.75">
      <c r="A1809" t="s">
        <v>4344</v>
      </c>
      <c r="B1809" t="s">
        <v>634</v>
      </c>
      <c r="C1809" t="s">
        <v>4345</v>
      </c>
    </row>
    <row r="1810" spans="1:3" ht="12.75">
      <c r="A1810" t="s">
        <v>4346</v>
      </c>
      <c r="B1810" t="s">
        <v>634</v>
      </c>
      <c r="C1810" t="s">
        <v>4347</v>
      </c>
    </row>
    <row r="1811" spans="1:3" ht="12.75">
      <c r="A1811" t="s">
        <v>4348</v>
      </c>
      <c r="B1811" t="s">
        <v>634</v>
      </c>
      <c r="C1811" t="s">
        <v>4347</v>
      </c>
    </row>
    <row r="1812" spans="1:3" ht="12.75">
      <c r="A1812" t="s">
        <v>4349</v>
      </c>
      <c r="B1812" t="s">
        <v>634</v>
      </c>
      <c r="C1812" t="s">
        <v>4350</v>
      </c>
    </row>
    <row r="1813" spans="1:3" ht="12.75">
      <c r="A1813" t="s">
        <v>4351</v>
      </c>
      <c r="B1813" t="s">
        <v>634</v>
      </c>
      <c r="C1813" t="s">
        <v>4350</v>
      </c>
    </row>
    <row r="1814" spans="1:3" ht="12.75">
      <c r="A1814" t="s">
        <v>4352</v>
      </c>
      <c r="B1814" t="s">
        <v>634</v>
      </c>
      <c r="C1814" t="s">
        <v>4350</v>
      </c>
    </row>
    <row r="1815" spans="1:3" ht="12.75">
      <c r="A1815" t="s">
        <v>4353</v>
      </c>
      <c r="B1815" t="s">
        <v>634</v>
      </c>
      <c r="C1815" t="s">
        <v>4350</v>
      </c>
    </row>
    <row r="1816" spans="1:3" ht="12.75">
      <c r="A1816" t="s">
        <v>4354</v>
      </c>
      <c r="B1816" t="s">
        <v>634</v>
      </c>
      <c r="C1816" t="s">
        <v>4350</v>
      </c>
    </row>
    <row r="1817" spans="1:3" ht="12.75">
      <c r="A1817" t="s">
        <v>4355</v>
      </c>
      <c r="B1817" t="s">
        <v>634</v>
      </c>
      <c r="C1817" t="s">
        <v>4356</v>
      </c>
    </row>
    <row r="1818" spans="1:2" ht="12.75">
      <c r="A1818" t="s">
        <v>4357</v>
      </c>
      <c r="B1818" t="s">
        <v>634</v>
      </c>
    </row>
    <row r="1819" spans="1:3" ht="12.75">
      <c r="A1819" t="s">
        <v>4358</v>
      </c>
      <c r="B1819" t="s">
        <v>634</v>
      </c>
      <c r="C1819" t="s">
        <v>4359</v>
      </c>
    </row>
    <row r="1820" spans="1:3" ht="12.75">
      <c r="A1820" t="s">
        <v>4360</v>
      </c>
      <c r="B1820" t="s">
        <v>634</v>
      </c>
      <c r="C1820" t="s">
        <v>4359</v>
      </c>
    </row>
    <row r="1821" spans="1:3" ht="12.75">
      <c r="A1821" t="s">
        <v>4361</v>
      </c>
      <c r="B1821" t="s">
        <v>634</v>
      </c>
      <c r="C1821" t="s">
        <v>4362</v>
      </c>
    </row>
    <row r="1822" spans="1:3" ht="12.75">
      <c r="A1822" t="s">
        <v>4363</v>
      </c>
      <c r="B1822" t="s">
        <v>634</v>
      </c>
      <c r="C1822" t="s">
        <v>4364</v>
      </c>
    </row>
    <row r="1823" spans="1:3" ht="12.75">
      <c r="A1823" t="s">
        <v>4365</v>
      </c>
      <c r="B1823" t="s">
        <v>634</v>
      </c>
      <c r="C1823" t="s">
        <v>4366</v>
      </c>
    </row>
    <row r="1824" spans="1:3" ht="12.75">
      <c r="A1824" t="s">
        <v>4367</v>
      </c>
      <c r="B1824" t="s">
        <v>634</v>
      </c>
      <c r="C1824" t="s">
        <v>4368</v>
      </c>
    </row>
    <row r="1825" spans="1:3" ht="12.75">
      <c r="A1825" t="s">
        <v>4369</v>
      </c>
      <c r="B1825" t="s">
        <v>634</v>
      </c>
      <c r="C1825" t="s">
        <v>4370</v>
      </c>
    </row>
    <row r="1826" spans="1:3" ht="12.75">
      <c r="A1826" t="s">
        <v>4371</v>
      </c>
      <c r="B1826" t="s">
        <v>634</v>
      </c>
      <c r="C1826" t="s">
        <v>4370</v>
      </c>
    </row>
    <row r="1827" spans="1:3" ht="12.75">
      <c r="A1827" t="s">
        <v>4372</v>
      </c>
      <c r="B1827" t="s">
        <v>634</v>
      </c>
      <c r="C1827" t="s">
        <v>4373</v>
      </c>
    </row>
    <row r="1828" spans="1:3" ht="12.75">
      <c r="A1828" t="s">
        <v>4374</v>
      </c>
      <c r="B1828" t="s">
        <v>634</v>
      </c>
      <c r="C1828" t="s">
        <v>4375</v>
      </c>
    </row>
    <row r="1829" spans="1:3" ht="12.75">
      <c r="A1829" t="s">
        <v>4376</v>
      </c>
      <c r="B1829" t="s">
        <v>634</v>
      </c>
      <c r="C1829" t="s">
        <v>4377</v>
      </c>
    </row>
    <row r="1830" spans="1:3" ht="12.75">
      <c r="A1830" t="s">
        <v>4378</v>
      </c>
      <c r="B1830" t="s">
        <v>634</v>
      </c>
      <c r="C1830" t="s">
        <v>4379</v>
      </c>
    </row>
    <row r="1831" spans="1:3" ht="12.75">
      <c r="A1831" t="s">
        <v>4380</v>
      </c>
      <c r="B1831" t="s">
        <v>634</v>
      </c>
      <c r="C1831" t="s">
        <v>4381</v>
      </c>
    </row>
    <row r="1832" spans="1:3" ht="12.75">
      <c r="A1832" t="s">
        <v>4382</v>
      </c>
      <c r="B1832" t="s">
        <v>634</v>
      </c>
      <c r="C1832" t="s">
        <v>4383</v>
      </c>
    </row>
    <row r="1833" spans="1:3" ht="12.75">
      <c r="A1833" t="s">
        <v>4384</v>
      </c>
      <c r="B1833" t="s">
        <v>634</v>
      </c>
      <c r="C1833" t="s">
        <v>4385</v>
      </c>
    </row>
    <row r="1834" spans="1:3" ht="12.75">
      <c r="A1834" t="s">
        <v>4386</v>
      </c>
      <c r="B1834" t="s">
        <v>634</v>
      </c>
      <c r="C1834" t="s">
        <v>4387</v>
      </c>
    </row>
    <row r="1835" spans="1:3" ht="12.75">
      <c r="A1835" t="s">
        <v>4388</v>
      </c>
      <c r="B1835" t="s">
        <v>634</v>
      </c>
      <c r="C1835" t="s">
        <v>4389</v>
      </c>
    </row>
    <row r="1836" spans="1:3" ht="12.75">
      <c r="A1836" t="s">
        <v>4390</v>
      </c>
      <c r="B1836" t="s">
        <v>634</v>
      </c>
      <c r="C1836" t="s">
        <v>4391</v>
      </c>
    </row>
    <row r="1837" spans="1:3" ht="12.75">
      <c r="A1837" t="s">
        <v>4392</v>
      </c>
      <c r="B1837" t="s">
        <v>634</v>
      </c>
      <c r="C1837" t="s">
        <v>4393</v>
      </c>
    </row>
    <row r="1838" spans="1:3" ht="12.75">
      <c r="A1838" t="s">
        <v>4394</v>
      </c>
      <c r="B1838" t="s">
        <v>634</v>
      </c>
      <c r="C1838" t="s">
        <v>4395</v>
      </c>
    </row>
    <row r="1839" spans="1:3" ht="12.75">
      <c r="A1839" t="s">
        <v>4396</v>
      </c>
      <c r="B1839" t="s">
        <v>634</v>
      </c>
      <c r="C1839" t="s">
        <v>4395</v>
      </c>
    </row>
    <row r="1840" spans="1:3" ht="12.75">
      <c r="A1840" t="s">
        <v>4397</v>
      </c>
      <c r="B1840" t="s">
        <v>634</v>
      </c>
      <c r="C1840" t="s">
        <v>4395</v>
      </c>
    </row>
    <row r="1841" spans="1:3" ht="12.75">
      <c r="A1841" t="s">
        <v>4398</v>
      </c>
      <c r="B1841" t="s">
        <v>634</v>
      </c>
      <c r="C1841" t="s">
        <v>4399</v>
      </c>
    </row>
    <row r="1842" spans="1:3" ht="12.75">
      <c r="A1842" t="s">
        <v>4400</v>
      </c>
      <c r="B1842" t="s">
        <v>634</v>
      </c>
      <c r="C1842" t="s">
        <v>4370</v>
      </c>
    </row>
    <row r="1843" spans="1:3" ht="12.75">
      <c r="A1843" t="s">
        <v>4401</v>
      </c>
      <c r="B1843" t="s">
        <v>634</v>
      </c>
      <c r="C1843" t="s">
        <v>4362</v>
      </c>
    </row>
    <row r="1844" spans="1:3" ht="12.75">
      <c r="A1844" t="s">
        <v>4402</v>
      </c>
      <c r="B1844" t="s">
        <v>634</v>
      </c>
      <c r="C1844" t="s">
        <v>4362</v>
      </c>
    </row>
    <row r="1845" spans="1:3" ht="12.75">
      <c r="A1845" t="s">
        <v>4403</v>
      </c>
      <c r="B1845" t="s">
        <v>634</v>
      </c>
      <c r="C1845" t="s">
        <v>4370</v>
      </c>
    </row>
    <row r="1846" spans="1:3" ht="12.75">
      <c r="A1846" t="s">
        <v>4404</v>
      </c>
      <c r="B1846" t="s">
        <v>634</v>
      </c>
      <c r="C1846" t="s">
        <v>4405</v>
      </c>
    </row>
    <row r="1847" spans="1:3" ht="12.75">
      <c r="A1847" t="s">
        <v>4406</v>
      </c>
      <c r="B1847" t="s">
        <v>634</v>
      </c>
      <c r="C1847" t="s">
        <v>4407</v>
      </c>
    </row>
    <row r="1848" spans="1:3" ht="12.75">
      <c r="A1848" t="s">
        <v>4408</v>
      </c>
      <c r="B1848" t="s">
        <v>634</v>
      </c>
      <c r="C1848" t="s">
        <v>4409</v>
      </c>
    </row>
    <row r="1849" spans="1:3" ht="12.75">
      <c r="A1849" t="s">
        <v>4410</v>
      </c>
      <c r="B1849" t="s">
        <v>634</v>
      </c>
      <c r="C1849" t="s">
        <v>4411</v>
      </c>
    </row>
    <row r="1850" spans="1:3" ht="12.75">
      <c r="A1850" t="s">
        <v>4412</v>
      </c>
      <c r="B1850" t="s">
        <v>634</v>
      </c>
      <c r="C1850" t="s">
        <v>4381</v>
      </c>
    </row>
    <row r="1851" spans="1:3" ht="12.75">
      <c r="A1851" t="s">
        <v>4413</v>
      </c>
      <c r="B1851" t="s">
        <v>634</v>
      </c>
      <c r="C1851" t="s">
        <v>4414</v>
      </c>
    </row>
    <row r="1852" spans="1:3" ht="12.75">
      <c r="A1852" t="s">
        <v>4415</v>
      </c>
      <c r="B1852" t="s">
        <v>634</v>
      </c>
      <c r="C1852" t="s">
        <v>4416</v>
      </c>
    </row>
    <row r="1853" spans="1:3" ht="12.75">
      <c r="A1853" t="s">
        <v>4417</v>
      </c>
      <c r="B1853" t="s">
        <v>634</v>
      </c>
      <c r="C1853" t="s">
        <v>4418</v>
      </c>
    </row>
    <row r="1854" spans="1:3" ht="12.75">
      <c r="A1854" t="s">
        <v>4419</v>
      </c>
      <c r="B1854" t="s">
        <v>634</v>
      </c>
      <c r="C1854" t="s">
        <v>4420</v>
      </c>
    </row>
    <row r="1855" spans="1:3" ht="12.75">
      <c r="A1855" t="s">
        <v>4421</v>
      </c>
      <c r="B1855" t="s">
        <v>634</v>
      </c>
      <c r="C1855" t="s">
        <v>4422</v>
      </c>
    </row>
    <row r="1856" spans="1:3" ht="12.75">
      <c r="A1856" t="s">
        <v>4423</v>
      </c>
      <c r="B1856" t="s">
        <v>634</v>
      </c>
      <c r="C1856" t="s">
        <v>4420</v>
      </c>
    </row>
    <row r="1857" spans="1:3" ht="12.75">
      <c r="A1857" t="s">
        <v>1041</v>
      </c>
      <c r="B1857" t="s">
        <v>634</v>
      </c>
      <c r="C1857" t="s">
        <v>4424</v>
      </c>
    </row>
    <row r="1858" spans="1:3" ht="12.75">
      <c r="A1858" t="s">
        <v>1039</v>
      </c>
      <c r="B1858" t="s">
        <v>634</v>
      </c>
      <c r="C1858" t="s">
        <v>4425</v>
      </c>
    </row>
    <row r="1859" spans="1:3" ht="12.75">
      <c r="A1859" t="s">
        <v>1042</v>
      </c>
      <c r="B1859" t="s">
        <v>634</v>
      </c>
      <c r="C1859" t="s">
        <v>4426</v>
      </c>
    </row>
    <row r="1860" spans="1:2" ht="12.75">
      <c r="A1860" t="s">
        <v>4427</v>
      </c>
      <c r="B1860" t="s">
        <v>634</v>
      </c>
    </row>
    <row r="1861" spans="1:2" ht="12.75">
      <c r="A1861" t="s">
        <v>4428</v>
      </c>
      <c r="B1861" t="s">
        <v>634</v>
      </c>
    </row>
    <row r="1862" spans="1:3" ht="12.75">
      <c r="A1862" t="s">
        <v>4429</v>
      </c>
      <c r="B1862" t="s">
        <v>634</v>
      </c>
      <c r="C1862" t="s">
        <v>4430</v>
      </c>
    </row>
    <row r="1863" spans="1:3" ht="12.75">
      <c r="A1863" t="s">
        <v>4431</v>
      </c>
      <c r="B1863" t="s">
        <v>634</v>
      </c>
      <c r="C1863" t="s">
        <v>4430</v>
      </c>
    </row>
    <row r="1864" spans="1:3" ht="12.75">
      <c r="A1864" t="s">
        <v>4432</v>
      </c>
      <c r="B1864" t="s">
        <v>634</v>
      </c>
      <c r="C1864" t="s">
        <v>4430</v>
      </c>
    </row>
    <row r="1865" spans="1:3" ht="12.75">
      <c r="A1865" t="s">
        <v>4433</v>
      </c>
      <c r="B1865" t="s">
        <v>634</v>
      </c>
      <c r="C1865" t="s">
        <v>4434</v>
      </c>
    </row>
    <row r="1866" spans="1:3" ht="12.75">
      <c r="A1866" t="s">
        <v>4435</v>
      </c>
      <c r="B1866" t="s">
        <v>634</v>
      </c>
      <c r="C1866" t="s">
        <v>4434</v>
      </c>
    </row>
    <row r="1867" spans="1:3" ht="12.75">
      <c r="A1867" t="s">
        <v>4436</v>
      </c>
      <c r="B1867" t="s">
        <v>634</v>
      </c>
      <c r="C1867" t="s">
        <v>4437</v>
      </c>
    </row>
    <row r="1868" spans="1:3" ht="12.75">
      <c r="A1868" t="s">
        <v>4438</v>
      </c>
      <c r="B1868" t="s">
        <v>634</v>
      </c>
      <c r="C1868" t="s">
        <v>4437</v>
      </c>
    </row>
    <row r="1869" spans="1:3" ht="12.75">
      <c r="A1869" t="s">
        <v>4439</v>
      </c>
      <c r="B1869" t="s">
        <v>634</v>
      </c>
      <c r="C1869" t="s">
        <v>4440</v>
      </c>
    </row>
    <row r="1870" spans="1:3" ht="12.75">
      <c r="A1870" t="s">
        <v>4441</v>
      </c>
      <c r="B1870" t="s">
        <v>634</v>
      </c>
      <c r="C1870" t="s">
        <v>4440</v>
      </c>
    </row>
    <row r="1871" spans="1:3" ht="12.75">
      <c r="A1871" t="s">
        <v>4442</v>
      </c>
      <c r="B1871" t="s">
        <v>634</v>
      </c>
      <c r="C1871" t="s">
        <v>4443</v>
      </c>
    </row>
    <row r="1872" spans="1:3" ht="12.75">
      <c r="A1872" t="s">
        <v>4444</v>
      </c>
      <c r="B1872" t="s">
        <v>634</v>
      </c>
      <c r="C1872" t="s">
        <v>4443</v>
      </c>
    </row>
    <row r="1873" spans="1:3" ht="12.75">
      <c r="A1873" t="s">
        <v>4445</v>
      </c>
      <c r="B1873" t="s">
        <v>634</v>
      </c>
      <c r="C1873" t="s">
        <v>4446</v>
      </c>
    </row>
    <row r="1874" spans="1:3" ht="12.75">
      <c r="A1874" t="s">
        <v>4447</v>
      </c>
      <c r="B1874" t="s">
        <v>634</v>
      </c>
      <c r="C1874" t="s">
        <v>4446</v>
      </c>
    </row>
    <row r="1875" spans="1:3" ht="12.75">
      <c r="A1875" t="s">
        <v>4448</v>
      </c>
      <c r="B1875" t="s">
        <v>634</v>
      </c>
      <c r="C1875" t="s">
        <v>4449</v>
      </c>
    </row>
    <row r="1876" spans="1:3" ht="12.75">
      <c r="A1876" t="s">
        <v>4450</v>
      </c>
      <c r="B1876" t="s">
        <v>634</v>
      </c>
      <c r="C1876" t="s">
        <v>4449</v>
      </c>
    </row>
    <row r="1877" spans="1:3" ht="12.75">
      <c r="A1877" t="s">
        <v>4451</v>
      </c>
      <c r="B1877" t="s">
        <v>634</v>
      </c>
      <c r="C1877" t="s">
        <v>4452</v>
      </c>
    </row>
    <row r="1878" spans="1:3" ht="12.75">
      <c r="A1878" t="s">
        <v>4453</v>
      </c>
      <c r="B1878" t="s">
        <v>634</v>
      </c>
      <c r="C1878" t="s">
        <v>4452</v>
      </c>
    </row>
    <row r="1879" spans="1:3" ht="12.75">
      <c r="A1879" t="s">
        <v>4454</v>
      </c>
      <c r="B1879" t="s">
        <v>634</v>
      </c>
      <c r="C1879" t="s">
        <v>4452</v>
      </c>
    </row>
    <row r="1880" spans="1:3" ht="12.75">
      <c r="A1880" t="s">
        <v>4455</v>
      </c>
      <c r="B1880" t="s">
        <v>634</v>
      </c>
      <c r="C1880" t="s">
        <v>4456</v>
      </c>
    </row>
    <row r="1881" spans="1:3" ht="12.75">
      <c r="A1881" t="s">
        <v>4457</v>
      </c>
      <c r="B1881" t="s">
        <v>634</v>
      </c>
      <c r="C1881" t="s">
        <v>4456</v>
      </c>
    </row>
    <row r="1882" spans="1:3" ht="12.75">
      <c r="A1882" t="s">
        <v>4458</v>
      </c>
      <c r="B1882" t="s">
        <v>634</v>
      </c>
      <c r="C1882" t="s">
        <v>4459</v>
      </c>
    </row>
    <row r="1883" spans="1:2" ht="12.75">
      <c r="A1883" t="s">
        <v>4460</v>
      </c>
      <c r="B1883" t="s">
        <v>634</v>
      </c>
    </row>
    <row r="1884" spans="1:2" ht="12.75">
      <c r="A1884" t="s">
        <v>4461</v>
      </c>
      <c r="B1884" t="s">
        <v>634</v>
      </c>
    </row>
    <row r="1885" spans="1:2" ht="12.75">
      <c r="A1885" t="s">
        <v>4462</v>
      </c>
      <c r="B1885" t="s">
        <v>634</v>
      </c>
    </row>
    <row r="1886" spans="1:2" ht="12.75">
      <c r="A1886" t="s">
        <v>4463</v>
      </c>
      <c r="B1886" t="s">
        <v>634</v>
      </c>
    </row>
    <row r="1887" spans="1:2" ht="12.75">
      <c r="A1887" t="s">
        <v>4464</v>
      </c>
      <c r="B1887" t="s">
        <v>634</v>
      </c>
    </row>
    <row r="1888" spans="1:2" ht="12.75">
      <c r="A1888" t="s">
        <v>4465</v>
      </c>
      <c r="B1888" t="s">
        <v>634</v>
      </c>
    </row>
    <row r="1889" spans="1:2" ht="12.75">
      <c r="A1889" t="s">
        <v>4466</v>
      </c>
      <c r="B1889" t="s">
        <v>634</v>
      </c>
    </row>
    <row r="1890" spans="1:2" ht="12.75">
      <c r="A1890" t="s">
        <v>4467</v>
      </c>
      <c r="B1890" t="s">
        <v>634</v>
      </c>
    </row>
    <row r="1891" spans="1:2" ht="12.75">
      <c r="A1891" t="s">
        <v>4468</v>
      </c>
      <c r="B1891" t="s">
        <v>634</v>
      </c>
    </row>
    <row r="1892" spans="1:2" ht="12.75">
      <c r="A1892" t="s">
        <v>4469</v>
      </c>
      <c r="B1892" t="s">
        <v>634</v>
      </c>
    </row>
    <row r="1893" spans="1:2" ht="12.75">
      <c r="A1893" t="s">
        <v>4470</v>
      </c>
      <c r="B1893" t="s">
        <v>634</v>
      </c>
    </row>
    <row r="1894" spans="1:2" ht="12.75">
      <c r="A1894" t="s">
        <v>4471</v>
      </c>
      <c r="B1894" t="s">
        <v>634</v>
      </c>
    </row>
    <row r="1895" spans="1:3" ht="12.75">
      <c r="A1895" t="s">
        <v>4472</v>
      </c>
      <c r="B1895" t="s">
        <v>634</v>
      </c>
      <c r="C1895" t="s">
        <v>4473</v>
      </c>
    </row>
    <row r="1896" spans="1:2" ht="12.75">
      <c r="A1896" t="s">
        <v>4474</v>
      </c>
      <c r="B1896" t="s">
        <v>634</v>
      </c>
    </row>
    <row r="1897" spans="1:2" ht="12.75">
      <c r="A1897" t="s">
        <v>4475</v>
      </c>
      <c r="B1897" t="s">
        <v>634</v>
      </c>
    </row>
    <row r="1898" spans="1:2" ht="12.75">
      <c r="A1898" t="s">
        <v>4476</v>
      </c>
      <c r="B1898" t="s">
        <v>634</v>
      </c>
    </row>
    <row r="1899" spans="1:2" ht="12.75">
      <c r="A1899" t="s">
        <v>4477</v>
      </c>
      <c r="B1899" t="s">
        <v>634</v>
      </c>
    </row>
    <row r="1900" spans="1:2" ht="12.75">
      <c r="A1900" t="s">
        <v>4478</v>
      </c>
      <c r="B1900" t="s">
        <v>634</v>
      </c>
    </row>
    <row r="1901" spans="1:2" ht="12.75">
      <c r="A1901" t="s">
        <v>4479</v>
      </c>
      <c r="B1901" t="s">
        <v>634</v>
      </c>
    </row>
    <row r="1902" spans="1:2" ht="12.75">
      <c r="A1902" t="s">
        <v>4480</v>
      </c>
      <c r="B1902" t="s">
        <v>634</v>
      </c>
    </row>
    <row r="1903" spans="1:2" ht="12.75">
      <c r="A1903" t="s">
        <v>4481</v>
      </c>
      <c r="B1903" t="s">
        <v>634</v>
      </c>
    </row>
    <row r="1904" spans="1:2" ht="12.75">
      <c r="A1904" t="s">
        <v>4482</v>
      </c>
      <c r="B1904" t="s">
        <v>634</v>
      </c>
    </row>
    <row r="1905" spans="1:2" ht="12.75">
      <c r="A1905" t="s">
        <v>4483</v>
      </c>
      <c r="B1905" t="s">
        <v>634</v>
      </c>
    </row>
    <row r="1906" spans="1:2" ht="12.75">
      <c r="A1906" t="s">
        <v>4484</v>
      </c>
      <c r="B1906" t="s">
        <v>634</v>
      </c>
    </row>
    <row r="1907" spans="1:2" ht="12.75">
      <c r="A1907" t="s">
        <v>4485</v>
      </c>
      <c r="B1907" t="s">
        <v>634</v>
      </c>
    </row>
    <row r="1908" spans="1:2" ht="12.75">
      <c r="A1908" t="s">
        <v>4486</v>
      </c>
      <c r="B1908" t="s">
        <v>634</v>
      </c>
    </row>
    <row r="1909" spans="1:2" ht="12.75">
      <c r="A1909" t="s">
        <v>4487</v>
      </c>
      <c r="B1909" t="s">
        <v>634</v>
      </c>
    </row>
    <row r="1910" spans="1:2" ht="12.75">
      <c r="A1910" t="s">
        <v>4488</v>
      </c>
      <c r="B1910" t="s">
        <v>634</v>
      </c>
    </row>
    <row r="1911" spans="1:2" ht="12.75">
      <c r="A1911" t="s">
        <v>4489</v>
      </c>
      <c r="B1911" t="s">
        <v>634</v>
      </c>
    </row>
    <row r="1912" spans="1:2" ht="12.75">
      <c r="A1912" t="s">
        <v>4490</v>
      </c>
      <c r="B1912" t="s">
        <v>634</v>
      </c>
    </row>
    <row r="1913" spans="1:2" ht="12.75">
      <c r="A1913" t="s">
        <v>4491</v>
      </c>
      <c r="B1913" t="s">
        <v>634</v>
      </c>
    </row>
    <row r="1914" spans="1:2" ht="12.75">
      <c r="A1914" t="s">
        <v>4492</v>
      </c>
      <c r="B1914" t="s">
        <v>634</v>
      </c>
    </row>
    <row r="1915" spans="1:2" ht="12.75">
      <c r="A1915" t="s">
        <v>4493</v>
      </c>
      <c r="B1915" t="s">
        <v>634</v>
      </c>
    </row>
    <row r="1916" spans="1:2" ht="12.75">
      <c r="A1916" t="s">
        <v>4494</v>
      </c>
      <c r="B1916" t="s">
        <v>634</v>
      </c>
    </row>
    <row r="1917" spans="1:2" ht="12.75">
      <c r="A1917" t="s">
        <v>4495</v>
      </c>
      <c r="B1917" t="s">
        <v>634</v>
      </c>
    </row>
    <row r="1918" spans="1:2" ht="12.75">
      <c r="A1918" t="s">
        <v>4496</v>
      </c>
      <c r="B1918" t="s">
        <v>634</v>
      </c>
    </row>
    <row r="1919" spans="1:2" ht="12.75">
      <c r="A1919" t="s">
        <v>4497</v>
      </c>
      <c r="B1919" t="s">
        <v>634</v>
      </c>
    </row>
    <row r="1920" spans="1:3" ht="12.75">
      <c r="A1920" t="s">
        <v>4498</v>
      </c>
      <c r="B1920" t="s">
        <v>634</v>
      </c>
      <c r="C1920" t="s">
        <v>4499</v>
      </c>
    </row>
    <row r="1921" spans="1:3" ht="12.75">
      <c r="A1921" t="s">
        <v>4500</v>
      </c>
      <c r="B1921" t="s">
        <v>634</v>
      </c>
      <c r="C1921" t="s">
        <v>4499</v>
      </c>
    </row>
    <row r="1922" spans="1:3" ht="12.75">
      <c r="A1922" t="s">
        <v>4501</v>
      </c>
      <c r="B1922" t="s">
        <v>634</v>
      </c>
      <c r="C1922" t="s">
        <v>4502</v>
      </c>
    </row>
    <row r="1923" spans="1:3" ht="12.75">
      <c r="A1923" t="s">
        <v>4503</v>
      </c>
      <c r="B1923" t="s">
        <v>634</v>
      </c>
      <c r="C1923" t="s">
        <v>4504</v>
      </c>
    </row>
    <row r="1924" spans="1:2" ht="12.75">
      <c r="A1924" t="s">
        <v>4505</v>
      </c>
      <c r="B1924" t="s">
        <v>634</v>
      </c>
    </row>
    <row r="1925" spans="1:2" ht="12.75">
      <c r="A1925" t="s">
        <v>4506</v>
      </c>
      <c r="B1925" t="s">
        <v>634</v>
      </c>
    </row>
    <row r="1926" spans="1:2" ht="12.75">
      <c r="A1926" t="s">
        <v>4507</v>
      </c>
      <c r="B1926" t="s">
        <v>634</v>
      </c>
    </row>
    <row r="1927" spans="1:3" ht="12.75">
      <c r="A1927" t="s">
        <v>4508</v>
      </c>
      <c r="B1927" t="s">
        <v>634</v>
      </c>
      <c r="C1927" t="s">
        <v>4509</v>
      </c>
    </row>
    <row r="1928" spans="1:3" ht="12.75">
      <c r="A1928" t="s">
        <v>4510</v>
      </c>
      <c r="B1928" t="s">
        <v>634</v>
      </c>
      <c r="C1928" t="s">
        <v>4509</v>
      </c>
    </row>
    <row r="1929" spans="1:3" ht="12.75">
      <c r="A1929" t="s">
        <v>4511</v>
      </c>
      <c r="B1929" t="s">
        <v>634</v>
      </c>
      <c r="C1929" t="s">
        <v>4512</v>
      </c>
    </row>
    <row r="1930" spans="1:3" ht="12.75">
      <c r="A1930" t="s">
        <v>4513</v>
      </c>
      <c r="B1930" t="s">
        <v>634</v>
      </c>
      <c r="C1930" t="s">
        <v>4509</v>
      </c>
    </row>
    <row r="1931" spans="1:3" ht="12.75">
      <c r="A1931" t="s">
        <v>4514</v>
      </c>
      <c r="B1931" t="s">
        <v>634</v>
      </c>
      <c r="C1931" t="s">
        <v>4509</v>
      </c>
    </row>
    <row r="1932" spans="1:3" ht="12.75">
      <c r="A1932" t="s">
        <v>4515</v>
      </c>
      <c r="B1932" t="s">
        <v>634</v>
      </c>
      <c r="C1932" t="s">
        <v>4512</v>
      </c>
    </row>
    <row r="1933" spans="1:3" ht="12.75">
      <c r="A1933" t="s">
        <v>4516</v>
      </c>
      <c r="B1933" t="s">
        <v>634</v>
      </c>
      <c r="C1933" t="s">
        <v>4512</v>
      </c>
    </row>
    <row r="1934" spans="1:3" ht="12.75">
      <c r="A1934" t="s">
        <v>4517</v>
      </c>
      <c r="B1934" t="s">
        <v>634</v>
      </c>
      <c r="C1934" t="s">
        <v>4518</v>
      </c>
    </row>
    <row r="1935" spans="1:3" ht="12.75">
      <c r="A1935" t="s">
        <v>4519</v>
      </c>
      <c r="B1935" t="s">
        <v>634</v>
      </c>
      <c r="C1935" t="s">
        <v>4520</v>
      </c>
    </row>
    <row r="1936" spans="1:3" ht="12.75">
      <c r="A1936" t="s">
        <v>4521</v>
      </c>
      <c r="B1936" t="s">
        <v>634</v>
      </c>
      <c r="C1936" t="s">
        <v>4520</v>
      </c>
    </row>
    <row r="1937" spans="1:3" ht="12.75">
      <c r="A1937" t="s">
        <v>4522</v>
      </c>
      <c r="B1937" t="s">
        <v>634</v>
      </c>
      <c r="C1937" t="s">
        <v>4523</v>
      </c>
    </row>
    <row r="1938" spans="1:3" ht="12.75">
      <c r="A1938" t="s">
        <v>4524</v>
      </c>
      <c r="B1938" t="s">
        <v>634</v>
      </c>
      <c r="C1938" t="s">
        <v>4523</v>
      </c>
    </row>
    <row r="1939" spans="1:3" ht="12.75">
      <c r="A1939" t="s">
        <v>4525</v>
      </c>
      <c r="B1939" t="s">
        <v>634</v>
      </c>
      <c r="C1939" t="s">
        <v>4523</v>
      </c>
    </row>
    <row r="1940" spans="1:3" ht="12.75">
      <c r="A1940" t="s">
        <v>4526</v>
      </c>
      <c r="B1940" t="s">
        <v>634</v>
      </c>
      <c r="C1940" t="s">
        <v>4523</v>
      </c>
    </row>
    <row r="1941" spans="1:3" ht="12.75">
      <c r="A1941" t="s">
        <v>4527</v>
      </c>
      <c r="B1941" t="s">
        <v>634</v>
      </c>
      <c r="C1941" t="s">
        <v>4523</v>
      </c>
    </row>
    <row r="1942" spans="1:3" ht="12.75">
      <c r="A1942" t="s">
        <v>4528</v>
      </c>
      <c r="B1942" t="s">
        <v>634</v>
      </c>
      <c r="C1942" t="s">
        <v>4523</v>
      </c>
    </row>
    <row r="1943" spans="1:3" ht="12.75">
      <c r="A1943" t="s">
        <v>4529</v>
      </c>
      <c r="B1943" t="s">
        <v>634</v>
      </c>
      <c r="C1943" t="s">
        <v>4523</v>
      </c>
    </row>
    <row r="1944" spans="1:3" ht="12.75">
      <c r="A1944" t="s">
        <v>4530</v>
      </c>
      <c r="B1944" t="s">
        <v>634</v>
      </c>
      <c r="C1944" t="s">
        <v>4523</v>
      </c>
    </row>
    <row r="1945" spans="1:3" ht="12.75">
      <c r="A1945" t="s">
        <v>4531</v>
      </c>
      <c r="B1945" t="s">
        <v>634</v>
      </c>
      <c r="C1945" t="s">
        <v>4532</v>
      </c>
    </row>
    <row r="1946" spans="1:3" ht="12.75">
      <c r="A1946" t="s">
        <v>4533</v>
      </c>
      <c r="B1946" t="s">
        <v>634</v>
      </c>
      <c r="C1946" t="s">
        <v>4534</v>
      </c>
    </row>
    <row r="1947" spans="1:3" ht="12.75">
      <c r="A1947" t="s">
        <v>4535</v>
      </c>
      <c r="B1947" t="s">
        <v>634</v>
      </c>
      <c r="C1947" t="s">
        <v>4534</v>
      </c>
    </row>
    <row r="1948" spans="1:3" ht="12.75">
      <c r="A1948" t="s">
        <v>4536</v>
      </c>
      <c r="B1948" t="s">
        <v>634</v>
      </c>
      <c r="C1948" t="s">
        <v>4532</v>
      </c>
    </row>
    <row r="1949" spans="1:3" ht="12.75">
      <c r="A1949" t="s">
        <v>4537</v>
      </c>
      <c r="B1949" t="s">
        <v>634</v>
      </c>
      <c r="C1949" t="s">
        <v>4532</v>
      </c>
    </row>
    <row r="1950" spans="1:3" ht="12.75">
      <c r="A1950" t="s">
        <v>4538</v>
      </c>
      <c r="B1950" t="s">
        <v>634</v>
      </c>
      <c r="C1950" t="s">
        <v>4539</v>
      </c>
    </row>
    <row r="1951" spans="1:3" ht="12.75">
      <c r="A1951" t="s">
        <v>4540</v>
      </c>
      <c r="B1951" t="s">
        <v>634</v>
      </c>
      <c r="C1951" t="s">
        <v>4168</v>
      </c>
    </row>
    <row r="1952" spans="1:3" ht="12.75">
      <c r="A1952" t="s">
        <v>4541</v>
      </c>
      <c r="B1952" t="s">
        <v>634</v>
      </c>
      <c r="C1952" t="s">
        <v>4168</v>
      </c>
    </row>
    <row r="1953" spans="1:3" ht="12.75">
      <c r="A1953" t="s">
        <v>4542</v>
      </c>
      <c r="B1953" t="s">
        <v>634</v>
      </c>
      <c r="C1953" t="s">
        <v>4171</v>
      </c>
    </row>
    <row r="1954" spans="1:3" ht="12.75">
      <c r="A1954" t="s">
        <v>4543</v>
      </c>
      <c r="B1954" t="s">
        <v>634</v>
      </c>
      <c r="C1954" t="s">
        <v>4173</v>
      </c>
    </row>
    <row r="1955" spans="1:3" ht="12.75">
      <c r="A1955" t="s">
        <v>4544</v>
      </c>
      <c r="B1955" t="s">
        <v>634</v>
      </c>
      <c r="C1955" t="s">
        <v>4175</v>
      </c>
    </row>
    <row r="1956" spans="1:3" ht="12.75">
      <c r="A1956" t="s">
        <v>4545</v>
      </c>
      <c r="B1956" t="s">
        <v>634</v>
      </c>
      <c r="C1956" t="s">
        <v>4177</v>
      </c>
    </row>
    <row r="1957" spans="1:3" ht="12.75">
      <c r="A1957" t="s">
        <v>4546</v>
      </c>
      <c r="B1957" t="s">
        <v>634</v>
      </c>
      <c r="C1957" t="s">
        <v>4171</v>
      </c>
    </row>
    <row r="1958" spans="1:3" ht="12.75">
      <c r="A1958" t="s">
        <v>4547</v>
      </c>
      <c r="B1958" t="s">
        <v>634</v>
      </c>
      <c r="C1958" t="s">
        <v>4173</v>
      </c>
    </row>
    <row r="1959" spans="1:3" ht="12.75">
      <c r="A1959" t="s">
        <v>4548</v>
      </c>
      <c r="B1959" t="s">
        <v>634</v>
      </c>
      <c r="C1959" t="s">
        <v>4175</v>
      </c>
    </row>
    <row r="1960" spans="1:3" ht="12.75">
      <c r="A1960" t="s">
        <v>4549</v>
      </c>
      <c r="B1960" t="s">
        <v>634</v>
      </c>
      <c r="C1960" t="s">
        <v>4177</v>
      </c>
    </row>
    <row r="1961" spans="1:3" ht="12.75">
      <c r="A1961" t="s">
        <v>4550</v>
      </c>
      <c r="B1961" t="s">
        <v>634</v>
      </c>
      <c r="C1961" t="s">
        <v>4171</v>
      </c>
    </row>
    <row r="1962" spans="1:3" ht="12.75">
      <c r="A1962" t="s">
        <v>4551</v>
      </c>
      <c r="B1962" t="s">
        <v>634</v>
      </c>
      <c r="C1962" t="s">
        <v>4173</v>
      </c>
    </row>
    <row r="1963" spans="1:3" ht="12.75">
      <c r="A1963" t="s">
        <v>4552</v>
      </c>
      <c r="B1963" t="s">
        <v>634</v>
      </c>
      <c r="C1963" t="s">
        <v>4175</v>
      </c>
    </row>
    <row r="1964" spans="1:3" ht="12.75">
      <c r="A1964" t="s">
        <v>4553</v>
      </c>
      <c r="B1964" t="s">
        <v>634</v>
      </c>
      <c r="C1964" t="s">
        <v>4177</v>
      </c>
    </row>
    <row r="1965" spans="1:3" ht="12.75">
      <c r="A1965" t="s">
        <v>4554</v>
      </c>
      <c r="B1965" t="s">
        <v>634</v>
      </c>
      <c r="C1965" t="s">
        <v>4171</v>
      </c>
    </row>
    <row r="1966" spans="1:3" ht="12.75">
      <c r="A1966" t="s">
        <v>4555</v>
      </c>
      <c r="B1966" t="s">
        <v>634</v>
      </c>
      <c r="C1966" t="s">
        <v>4173</v>
      </c>
    </row>
    <row r="1967" spans="1:3" ht="12.75">
      <c r="A1967" t="s">
        <v>4556</v>
      </c>
      <c r="B1967" t="s">
        <v>634</v>
      </c>
      <c r="C1967" t="s">
        <v>4175</v>
      </c>
    </row>
    <row r="1968" spans="1:3" ht="12.75">
      <c r="A1968" t="s">
        <v>4557</v>
      </c>
      <c r="B1968" t="s">
        <v>634</v>
      </c>
      <c r="C1968" t="s">
        <v>4177</v>
      </c>
    </row>
    <row r="1969" spans="1:3" ht="12.75">
      <c r="A1969" t="s">
        <v>4558</v>
      </c>
      <c r="B1969" t="s">
        <v>634</v>
      </c>
      <c r="C1969" t="s">
        <v>4171</v>
      </c>
    </row>
    <row r="1970" spans="1:3" ht="12.75">
      <c r="A1970" t="s">
        <v>4559</v>
      </c>
      <c r="B1970" t="s">
        <v>634</v>
      </c>
      <c r="C1970" t="s">
        <v>4173</v>
      </c>
    </row>
    <row r="1971" spans="1:3" ht="12.75">
      <c r="A1971" t="s">
        <v>4560</v>
      </c>
      <c r="B1971" t="s">
        <v>634</v>
      </c>
      <c r="C1971" t="s">
        <v>4175</v>
      </c>
    </row>
    <row r="1972" spans="1:3" ht="12.75">
      <c r="A1972" t="s">
        <v>4561</v>
      </c>
      <c r="B1972" t="s">
        <v>634</v>
      </c>
      <c r="C1972" t="s">
        <v>4177</v>
      </c>
    </row>
    <row r="1973" spans="1:3" ht="12.75">
      <c r="A1973" t="s">
        <v>4562</v>
      </c>
      <c r="B1973" t="s">
        <v>634</v>
      </c>
      <c r="C1973" t="s">
        <v>4171</v>
      </c>
    </row>
    <row r="1974" spans="1:3" ht="12.75">
      <c r="A1974" t="s">
        <v>4563</v>
      </c>
      <c r="B1974" t="s">
        <v>634</v>
      </c>
      <c r="C1974" t="s">
        <v>4173</v>
      </c>
    </row>
    <row r="1975" spans="1:3" ht="12.75">
      <c r="A1975" t="s">
        <v>4564</v>
      </c>
      <c r="B1975" t="s">
        <v>634</v>
      </c>
      <c r="C1975" t="s">
        <v>4175</v>
      </c>
    </row>
    <row r="1976" spans="1:3" ht="12.75">
      <c r="A1976" t="s">
        <v>4565</v>
      </c>
      <c r="B1976" t="s">
        <v>634</v>
      </c>
      <c r="C1976" t="s">
        <v>4177</v>
      </c>
    </row>
    <row r="1977" spans="1:3" ht="12.75">
      <c r="A1977" t="s">
        <v>4566</v>
      </c>
      <c r="B1977" t="s">
        <v>634</v>
      </c>
      <c r="C1977" t="s">
        <v>4171</v>
      </c>
    </row>
    <row r="1978" spans="1:3" ht="12.75">
      <c r="A1978" t="s">
        <v>4567</v>
      </c>
      <c r="B1978" t="s">
        <v>634</v>
      </c>
      <c r="C1978" t="s">
        <v>4173</v>
      </c>
    </row>
    <row r="1979" spans="1:3" ht="12.75">
      <c r="A1979" t="s">
        <v>4568</v>
      </c>
      <c r="B1979" t="s">
        <v>634</v>
      </c>
      <c r="C1979" t="s">
        <v>4175</v>
      </c>
    </row>
    <row r="1980" spans="1:3" ht="12.75">
      <c r="A1980" t="s">
        <v>4569</v>
      </c>
      <c r="B1980" t="s">
        <v>634</v>
      </c>
      <c r="C1980" t="s">
        <v>4177</v>
      </c>
    </row>
    <row r="1981" spans="1:3" ht="12.75">
      <c r="A1981" t="s">
        <v>4570</v>
      </c>
      <c r="B1981" t="s">
        <v>634</v>
      </c>
      <c r="C1981" t="s">
        <v>4171</v>
      </c>
    </row>
    <row r="1982" spans="1:3" ht="12.75">
      <c r="A1982" t="s">
        <v>4571</v>
      </c>
      <c r="B1982" t="s">
        <v>634</v>
      </c>
      <c r="C1982" t="s">
        <v>4173</v>
      </c>
    </row>
    <row r="1983" spans="1:3" ht="12.75">
      <c r="A1983" t="s">
        <v>4572</v>
      </c>
      <c r="B1983" t="s">
        <v>634</v>
      </c>
      <c r="C1983" t="s">
        <v>4175</v>
      </c>
    </row>
    <row r="1984" spans="1:3" ht="12.75">
      <c r="A1984" t="s">
        <v>4573</v>
      </c>
      <c r="B1984" t="s">
        <v>634</v>
      </c>
      <c r="C1984" t="s">
        <v>4177</v>
      </c>
    </row>
    <row r="1985" spans="1:3" ht="12.75">
      <c r="A1985" t="s">
        <v>4574</v>
      </c>
      <c r="B1985" t="s">
        <v>634</v>
      </c>
      <c r="C1985" t="s">
        <v>4171</v>
      </c>
    </row>
    <row r="1986" spans="1:3" ht="12.75">
      <c r="A1986" t="s">
        <v>4575</v>
      </c>
      <c r="B1986" t="s">
        <v>634</v>
      </c>
      <c r="C1986" t="s">
        <v>4173</v>
      </c>
    </row>
    <row r="1987" spans="1:3" ht="12.75">
      <c r="A1987" t="s">
        <v>4576</v>
      </c>
      <c r="B1987" t="s">
        <v>634</v>
      </c>
      <c r="C1987" t="s">
        <v>4175</v>
      </c>
    </row>
    <row r="1988" spans="1:3" ht="12.75">
      <c r="A1988" t="s">
        <v>4577</v>
      </c>
      <c r="B1988" t="s">
        <v>634</v>
      </c>
      <c r="C1988" t="s">
        <v>4177</v>
      </c>
    </row>
    <row r="1989" spans="1:3" ht="12.75">
      <c r="A1989" t="s">
        <v>4578</v>
      </c>
      <c r="B1989" t="s">
        <v>634</v>
      </c>
      <c r="C1989" t="s">
        <v>4171</v>
      </c>
    </row>
    <row r="1990" spans="1:3" ht="12.75">
      <c r="A1990" t="s">
        <v>4579</v>
      </c>
      <c r="B1990" t="s">
        <v>634</v>
      </c>
      <c r="C1990" t="s">
        <v>4173</v>
      </c>
    </row>
    <row r="1991" spans="1:3" ht="12.75">
      <c r="A1991" t="s">
        <v>4580</v>
      </c>
      <c r="B1991" t="s">
        <v>634</v>
      </c>
      <c r="C1991" t="s">
        <v>4175</v>
      </c>
    </row>
    <row r="1992" spans="1:3" ht="12.75">
      <c r="A1992" t="s">
        <v>4581</v>
      </c>
      <c r="B1992" t="s">
        <v>634</v>
      </c>
      <c r="C1992" t="s">
        <v>4177</v>
      </c>
    </row>
    <row r="1993" spans="1:3" ht="12.75">
      <c r="A1993" t="s">
        <v>4582</v>
      </c>
      <c r="B1993" t="s">
        <v>634</v>
      </c>
      <c r="C1993" t="s">
        <v>4171</v>
      </c>
    </row>
    <row r="1994" spans="1:3" ht="12.75">
      <c r="A1994" t="s">
        <v>4583</v>
      </c>
      <c r="B1994" t="s">
        <v>634</v>
      </c>
      <c r="C1994" t="s">
        <v>4173</v>
      </c>
    </row>
    <row r="1995" spans="1:3" ht="12.75">
      <c r="A1995" t="s">
        <v>4584</v>
      </c>
      <c r="B1995" t="s">
        <v>634</v>
      </c>
      <c r="C1995" t="s">
        <v>4175</v>
      </c>
    </row>
    <row r="1996" spans="1:3" ht="12.75">
      <c r="A1996" t="s">
        <v>4585</v>
      </c>
      <c r="B1996" t="s">
        <v>634</v>
      </c>
      <c r="C1996" t="s">
        <v>4177</v>
      </c>
    </row>
    <row r="1997" spans="1:3" ht="12.75">
      <c r="A1997" t="s">
        <v>4586</v>
      </c>
      <c r="B1997" t="s">
        <v>634</v>
      </c>
      <c r="C1997" t="s">
        <v>4171</v>
      </c>
    </row>
    <row r="1998" spans="1:3" ht="12.75">
      <c r="A1998" t="s">
        <v>4587</v>
      </c>
      <c r="B1998" t="s">
        <v>634</v>
      </c>
      <c r="C1998" t="s">
        <v>4173</v>
      </c>
    </row>
    <row r="1999" spans="1:3" ht="12.75">
      <c r="A1999" t="s">
        <v>4588</v>
      </c>
      <c r="B1999" t="s">
        <v>634</v>
      </c>
      <c r="C1999" t="s">
        <v>4175</v>
      </c>
    </row>
    <row r="2000" spans="1:3" ht="12.75">
      <c r="A2000" t="s">
        <v>4589</v>
      </c>
      <c r="B2000" t="s">
        <v>634</v>
      </c>
      <c r="C2000" t="s">
        <v>4177</v>
      </c>
    </row>
    <row r="2001" spans="1:3" ht="12.75">
      <c r="A2001" t="s">
        <v>4590</v>
      </c>
      <c r="B2001" t="s">
        <v>634</v>
      </c>
      <c r="C2001" t="s">
        <v>4171</v>
      </c>
    </row>
    <row r="2002" spans="1:3" ht="12.75">
      <c r="A2002" t="s">
        <v>4591</v>
      </c>
      <c r="B2002" t="s">
        <v>634</v>
      </c>
      <c r="C2002" t="s">
        <v>4173</v>
      </c>
    </row>
    <row r="2003" spans="1:3" ht="12.75">
      <c r="A2003" t="s">
        <v>4592</v>
      </c>
      <c r="B2003" t="s">
        <v>634</v>
      </c>
      <c r="C2003" t="s">
        <v>4175</v>
      </c>
    </row>
    <row r="2004" spans="1:3" ht="12.75">
      <c r="A2004" t="s">
        <v>4593</v>
      </c>
      <c r="B2004" t="s">
        <v>634</v>
      </c>
      <c r="C2004" t="s">
        <v>4177</v>
      </c>
    </row>
    <row r="2005" spans="1:3" ht="12.75">
      <c r="A2005" t="s">
        <v>4594</v>
      </c>
      <c r="B2005" t="s">
        <v>634</v>
      </c>
      <c r="C2005" t="s">
        <v>4171</v>
      </c>
    </row>
    <row r="2006" spans="1:3" ht="12.75">
      <c r="A2006" t="s">
        <v>4595</v>
      </c>
      <c r="B2006" t="s">
        <v>634</v>
      </c>
      <c r="C2006" t="s">
        <v>4173</v>
      </c>
    </row>
    <row r="2007" spans="1:3" ht="12.75">
      <c r="A2007" t="s">
        <v>4596</v>
      </c>
      <c r="B2007" t="s">
        <v>634</v>
      </c>
      <c r="C2007" t="s">
        <v>4175</v>
      </c>
    </row>
    <row r="2008" spans="1:3" ht="12.75">
      <c r="A2008" t="s">
        <v>4597</v>
      </c>
      <c r="B2008" t="s">
        <v>634</v>
      </c>
      <c r="C2008" t="s">
        <v>4177</v>
      </c>
    </row>
    <row r="2009" spans="1:3" ht="12.75">
      <c r="A2009" t="s">
        <v>4598</v>
      </c>
      <c r="B2009" t="s">
        <v>634</v>
      </c>
      <c r="C2009" t="s">
        <v>4171</v>
      </c>
    </row>
    <row r="2010" spans="1:3" ht="12.75">
      <c r="A2010" t="s">
        <v>4599</v>
      </c>
      <c r="B2010" t="s">
        <v>634</v>
      </c>
      <c r="C2010" t="s">
        <v>4173</v>
      </c>
    </row>
    <row r="2011" spans="1:3" ht="12.75">
      <c r="A2011" t="s">
        <v>4600</v>
      </c>
      <c r="B2011" t="s">
        <v>634</v>
      </c>
      <c r="C2011" t="s">
        <v>4175</v>
      </c>
    </row>
    <row r="2012" spans="1:3" ht="12.75">
      <c r="A2012" t="s">
        <v>4601</v>
      </c>
      <c r="B2012" t="s">
        <v>634</v>
      </c>
      <c r="C2012" t="s">
        <v>4177</v>
      </c>
    </row>
    <row r="2013" spans="1:3" ht="12.75">
      <c r="A2013" t="s">
        <v>4602</v>
      </c>
      <c r="B2013" t="s">
        <v>634</v>
      </c>
      <c r="C2013" t="s">
        <v>4171</v>
      </c>
    </row>
    <row r="2014" spans="1:3" ht="12.75">
      <c r="A2014" t="s">
        <v>4603</v>
      </c>
      <c r="B2014" t="s">
        <v>634</v>
      </c>
      <c r="C2014" t="s">
        <v>4173</v>
      </c>
    </row>
    <row r="2015" spans="1:3" ht="12.75">
      <c r="A2015" t="s">
        <v>4604</v>
      </c>
      <c r="B2015" t="s">
        <v>634</v>
      </c>
      <c r="C2015" t="s">
        <v>4175</v>
      </c>
    </row>
    <row r="2016" spans="1:3" ht="12.75">
      <c r="A2016" t="s">
        <v>4605</v>
      </c>
      <c r="B2016" t="s">
        <v>634</v>
      </c>
      <c r="C2016" t="s">
        <v>4177</v>
      </c>
    </row>
    <row r="2017" spans="1:3" ht="12.75">
      <c r="A2017" t="s">
        <v>4606</v>
      </c>
      <c r="B2017" t="s">
        <v>634</v>
      </c>
      <c r="C2017" t="s">
        <v>4171</v>
      </c>
    </row>
    <row r="2018" spans="1:3" ht="12.75">
      <c r="A2018" t="s">
        <v>4607</v>
      </c>
      <c r="B2018" t="s">
        <v>634</v>
      </c>
      <c r="C2018" t="s">
        <v>4173</v>
      </c>
    </row>
    <row r="2019" spans="1:3" ht="12.75">
      <c r="A2019" t="s">
        <v>4608</v>
      </c>
      <c r="B2019" t="s">
        <v>634</v>
      </c>
      <c r="C2019" t="s">
        <v>4175</v>
      </c>
    </row>
    <row r="2020" spans="1:3" ht="12.75">
      <c r="A2020" t="s">
        <v>4609</v>
      </c>
      <c r="B2020" t="s">
        <v>634</v>
      </c>
      <c r="C2020" t="s">
        <v>4177</v>
      </c>
    </row>
    <row r="2021" spans="1:3" ht="12.75">
      <c r="A2021" t="s">
        <v>4610</v>
      </c>
      <c r="B2021" t="s">
        <v>634</v>
      </c>
      <c r="C2021" t="s">
        <v>4171</v>
      </c>
    </row>
    <row r="2022" spans="1:3" ht="12.75">
      <c r="A2022" t="s">
        <v>4611</v>
      </c>
      <c r="B2022" t="s">
        <v>634</v>
      </c>
      <c r="C2022" t="s">
        <v>4173</v>
      </c>
    </row>
    <row r="2023" spans="1:3" ht="12.75">
      <c r="A2023" t="s">
        <v>4612</v>
      </c>
      <c r="B2023" t="s">
        <v>634</v>
      </c>
      <c r="C2023" t="s">
        <v>4175</v>
      </c>
    </row>
    <row r="2024" spans="1:3" ht="12.75">
      <c r="A2024" t="s">
        <v>4613</v>
      </c>
      <c r="B2024" t="s">
        <v>634</v>
      </c>
      <c r="C2024" t="s">
        <v>4177</v>
      </c>
    </row>
    <row r="2025" spans="1:3" ht="12.75">
      <c r="A2025" t="s">
        <v>4614</v>
      </c>
      <c r="B2025" t="s">
        <v>634</v>
      </c>
      <c r="C2025" t="s">
        <v>4171</v>
      </c>
    </row>
    <row r="2026" spans="1:3" ht="12.75">
      <c r="A2026" t="s">
        <v>4615</v>
      </c>
      <c r="B2026" t="s">
        <v>634</v>
      </c>
      <c r="C2026" t="s">
        <v>4173</v>
      </c>
    </row>
    <row r="2027" spans="1:3" ht="12.75">
      <c r="A2027" t="s">
        <v>4616</v>
      </c>
      <c r="B2027" t="s">
        <v>634</v>
      </c>
      <c r="C2027" t="s">
        <v>4175</v>
      </c>
    </row>
    <row r="2028" spans="1:3" ht="12.75">
      <c r="A2028" t="s">
        <v>4617</v>
      </c>
      <c r="B2028" t="s">
        <v>634</v>
      </c>
      <c r="C2028" t="s">
        <v>4177</v>
      </c>
    </row>
    <row r="2029" spans="1:3" ht="12.75">
      <c r="A2029" t="s">
        <v>4618</v>
      </c>
      <c r="B2029" t="s">
        <v>634</v>
      </c>
      <c r="C2029" t="s">
        <v>4171</v>
      </c>
    </row>
    <row r="2030" spans="1:3" ht="12.75">
      <c r="A2030" t="s">
        <v>4619</v>
      </c>
      <c r="B2030" t="s">
        <v>634</v>
      </c>
      <c r="C2030" t="s">
        <v>4173</v>
      </c>
    </row>
    <row r="2031" spans="1:3" ht="12.75">
      <c r="A2031" t="s">
        <v>4620</v>
      </c>
      <c r="B2031" t="s">
        <v>634</v>
      </c>
      <c r="C2031" t="s">
        <v>4175</v>
      </c>
    </row>
    <row r="2032" spans="1:3" ht="12.75">
      <c r="A2032" t="s">
        <v>4621</v>
      </c>
      <c r="B2032" t="s">
        <v>634</v>
      </c>
      <c r="C2032" t="s">
        <v>4177</v>
      </c>
    </row>
    <row r="2033" spans="1:2" ht="12.75">
      <c r="A2033" t="s">
        <v>4622</v>
      </c>
      <c r="B2033" t="s">
        <v>634</v>
      </c>
    </row>
    <row r="2034" spans="1:2" ht="12.75">
      <c r="A2034" t="s">
        <v>4623</v>
      </c>
      <c r="B2034" t="s">
        <v>634</v>
      </c>
    </row>
    <row r="2035" spans="1:3" ht="12.75">
      <c r="A2035" t="s">
        <v>4624</v>
      </c>
      <c r="B2035" t="s">
        <v>634</v>
      </c>
      <c r="C2035" t="s">
        <v>4509</v>
      </c>
    </row>
    <row r="2036" spans="1:3" ht="12.75">
      <c r="A2036" t="s">
        <v>4625</v>
      </c>
      <c r="B2036" t="s">
        <v>634</v>
      </c>
      <c r="C2036" t="s">
        <v>4512</v>
      </c>
    </row>
    <row r="2037" spans="1:3" ht="12.75">
      <c r="A2037" t="s">
        <v>4626</v>
      </c>
      <c r="B2037" t="s">
        <v>634</v>
      </c>
      <c r="C2037" t="s">
        <v>4512</v>
      </c>
    </row>
    <row r="2038" spans="1:3" ht="12.75">
      <c r="A2038" t="s">
        <v>4627</v>
      </c>
      <c r="B2038" t="s">
        <v>634</v>
      </c>
      <c r="C2038" t="s">
        <v>4509</v>
      </c>
    </row>
    <row r="2039" spans="1:3" ht="12.75">
      <c r="A2039" t="s">
        <v>4628</v>
      </c>
      <c r="B2039" t="s">
        <v>634</v>
      </c>
      <c r="C2039" t="s">
        <v>4509</v>
      </c>
    </row>
    <row r="2040" spans="1:3" ht="12.75">
      <c r="A2040" t="s">
        <v>4629</v>
      </c>
      <c r="B2040" t="s">
        <v>634</v>
      </c>
      <c r="C2040" t="s">
        <v>4509</v>
      </c>
    </row>
    <row r="2041" spans="1:3" ht="12.75">
      <c r="A2041" t="s">
        <v>4630</v>
      </c>
      <c r="B2041" t="s">
        <v>634</v>
      </c>
      <c r="C2041" t="s">
        <v>4509</v>
      </c>
    </row>
    <row r="2042" spans="1:3" ht="12.75">
      <c r="A2042" t="s">
        <v>4631</v>
      </c>
      <c r="B2042" t="s">
        <v>634</v>
      </c>
      <c r="C2042" t="s">
        <v>4509</v>
      </c>
    </row>
    <row r="2043" spans="1:2" ht="12.75">
      <c r="A2043" t="s">
        <v>4632</v>
      </c>
      <c r="B2043" t="s">
        <v>634</v>
      </c>
    </row>
    <row r="2044" spans="1:2" ht="12.75">
      <c r="A2044" t="s">
        <v>4633</v>
      </c>
      <c r="B2044" t="s">
        <v>634</v>
      </c>
    </row>
    <row r="2045" spans="1:2" ht="12.75">
      <c r="A2045" t="s">
        <v>4634</v>
      </c>
      <c r="B2045" t="s">
        <v>634</v>
      </c>
    </row>
    <row r="2046" spans="1:2" ht="12.75">
      <c r="A2046" t="s">
        <v>4635</v>
      </c>
      <c r="B2046" t="s">
        <v>634</v>
      </c>
    </row>
    <row r="2047" spans="1:2" ht="12.75">
      <c r="A2047" t="s">
        <v>4636</v>
      </c>
      <c r="B2047" t="s">
        <v>634</v>
      </c>
    </row>
    <row r="2048" spans="1:2" ht="12.75">
      <c r="A2048" t="s">
        <v>4637</v>
      </c>
      <c r="B2048" t="s">
        <v>634</v>
      </c>
    </row>
    <row r="2049" spans="1:2" ht="12.75">
      <c r="A2049" t="s">
        <v>4638</v>
      </c>
      <c r="B2049" t="s">
        <v>634</v>
      </c>
    </row>
    <row r="2050" spans="1:2" ht="12.75">
      <c r="A2050" t="s">
        <v>4639</v>
      </c>
      <c r="B2050" t="s">
        <v>634</v>
      </c>
    </row>
    <row r="2051" spans="1:2" ht="12.75">
      <c r="A2051" t="s">
        <v>4640</v>
      </c>
      <c r="B2051" t="s">
        <v>634</v>
      </c>
    </row>
    <row r="2052" spans="1:2" ht="12.75">
      <c r="A2052" t="s">
        <v>4641</v>
      </c>
      <c r="B2052" t="s">
        <v>634</v>
      </c>
    </row>
    <row r="2053" spans="1:2" ht="12.75">
      <c r="A2053" t="s">
        <v>4642</v>
      </c>
      <c r="B2053" t="s">
        <v>634</v>
      </c>
    </row>
    <row r="2054" spans="1:2" ht="12.75">
      <c r="A2054" t="s">
        <v>4643</v>
      </c>
      <c r="B2054" t="s">
        <v>634</v>
      </c>
    </row>
    <row r="2055" spans="1:2" ht="12.75">
      <c r="A2055" t="s">
        <v>4644</v>
      </c>
      <c r="B2055" t="s">
        <v>634</v>
      </c>
    </row>
    <row r="2056" spans="1:2" ht="12.75">
      <c r="A2056" t="s">
        <v>4645</v>
      </c>
      <c r="B2056" t="s">
        <v>634</v>
      </c>
    </row>
    <row r="2057" spans="1:2" ht="12.75">
      <c r="A2057" t="s">
        <v>4646</v>
      </c>
      <c r="B2057" t="s">
        <v>634</v>
      </c>
    </row>
    <row r="2058" spans="1:3" ht="12.75">
      <c r="A2058" t="s">
        <v>4647</v>
      </c>
      <c r="B2058" t="s">
        <v>634</v>
      </c>
      <c r="C2058" t="s">
        <v>4512</v>
      </c>
    </row>
    <row r="2059" spans="1:3" ht="12.75">
      <c r="A2059" t="s">
        <v>4648</v>
      </c>
      <c r="B2059" t="s">
        <v>634</v>
      </c>
      <c r="C2059" t="s">
        <v>4509</v>
      </c>
    </row>
    <row r="2060" spans="1:3" ht="12.75">
      <c r="A2060" t="s">
        <v>4649</v>
      </c>
      <c r="B2060" t="s">
        <v>634</v>
      </c>
      <c r="C2060" t="s">
        <v>4509</v>
      </c>
    </row>
    <row r="2061" spans="1:2" ht="12.75">
      <c r="A2061" t="s">
        <v>4650</v>
      </c>
      <c r="B2061" t="s">
        <v>634</v>
      </c>
    </row>
    <row r="2062" spans="1:2" ht="12.75">
      <c r="A2062" t="s">
        <v>4651</v>
      </c>
      <c r="B2062" t="s">
        <v>634</v>
      </c>
    </row>
    <row r="2063" spans="1:2" ht="12.75">
      <c r="A2063" t="s">
        <v>4652</v>
      </c>
      <c r="B2063" t="s">
        <v>634</v>
      </c>
    </row>
    <row r="2064" spans="1:2" ht="12.75">
      <c r="A2064" t="s">
        <v>4653</v>
      </c>
      <c r="B2064" t="s">
        <v>634</v>
      </c>
    </row>
    <row r="2065" spans="1:2" ht="12.75">
      <c r="A2065" t="s">
        <v>4654</v>
      </c>
      <c r="B2065" t="s">
        <v>634</v>
      </c>
    </row>
    <row r="2066" spans="1:2" ht="12.75">
      <c r="A2066" t="s">
        <v>4655</v>
      </c>
      <c r="B2066" t="s">
        <v>634</v>
      </c>
    </row>
    <row r="2067" spans="1:2" ht="12.75">
      <c r="A2067" t="s">
        <v>4656</v>
      </c>
      <c r="B2067" t="s">
        <v>634</v>
      </c>
    </row>
    <row r="2068" spans="1:3" ht="12.75">
      <c r="A2068" t="s">
        <v>4657</v>
      </c>
      <c r="B2068" t="s">
        <v>634</v>
      </c>
      <c r="C2068" t="s">
        <v>4509</v>
      </c>
    </row>
    <row r="2069" spans="1:3" ht="12.75">
      <c r="A2069" t="s">
        <v>4658</v>
      </c>
      <c r="B2069" t="s">
        <v>634</v>
      </c>
      <c r="C2069" t="s">
        <v>4512</v>
      </c>
    </row>
    <row r="2070" spans="1:3" ht="12.75">
      <c r="A2070" t="s">
        <v>4659</v>
      </c>
      <c r="B2070" t="s">
        <v>634</v>
      </c>
      <c r="C2070" t="s">
        <v>4509</v>
      </c>
    </row>
    <row r="2071" spans="1:3" ht="12.75">
      <c r="A2071" t="s">
        <v>4660</v>
      </c>
      <c r="B2071" t="s">
        <v>634</v>
      </c>
      <c r="C2071" t="s">
        <v>4509</v>
      </c>
    </row>
    <row r="2072" spans="1:2" ht="12.75">
      <c r="A2072" t="s">
        <v>4661</v>
      </c>
      <c r="B2072" t="s">
        <v>634</v>
      </c>
    </row>
    <row r="2073" spans="1:2" ht="12.75">
      <c r="A2073" t="s">
        <v>4662</v>
      </c>
      <c r="B2073" t="s">
        <v>634</v>
      </c>
    </row>
    <row r="2074" spans="1:2" ht="12.75">
      <c r="A2074" t="s">
        <v>4663</v>
      </c>
      <c r="B2074" t="s">
        <v>634</v>
      </c>
    </row>
    <row r="2075" spans="1:2" ht="12.75">
      <c r="A2075" t="s">
        <v>4664</v>
      </c>
      <c r="B2075" t="s">
        <v>634</v>
      </c>
    </row>
    <row r="2076" spans="1:2" ht="12.75">
      <c r="A2076" t="s">
        <v>4665</v>
      </c>
      <c r="B2076" t="s">
        <v>634</v>
      </c>
    </row>
    <row r="2077" spans="1:2" ht="12.75">
      <c r="A2077" t="s">
        <v>4666</v>
      </c>
      <c r="B2077" t="s">
        <v>634</v>
      </c>
    </row>
    <row r="2078" spans="1:2" ht="12.75">
      <c r="A2078" t="s">
        <v>4667</v>
      </c>
      <c r="B2078" t="s">
        <v>634</v>
      </c>
    </row>
    <row r="2079" spans="1:2" ht="12.75">
      <c r="A2079" t="s">
        <v>4668</v>
      </c>
      <c r="B2079" t="s">
        <v>634</v>
      </c>
    </row>
    <row r="2080" spans="1:2" ht="12.75">
      <c r="A2080" t="s">
        <v>4669</v>
      </c>
      <c r="B2080" t="s">
        <v>634</v>
      </c>
    </row>
    <row r="2081" spans="1:2" ht="12.75">
      <c r="A2081" t="s">
        <v>4670</v>
      </c>
      <c r="B2081" t="s">
        <v>634</v>
      </c>
    </row>
    <row r="2082" spans="1:2" ht="12.75">
      <c r="A2082" t="s">
        <v>4671</v>
      </c>
      <c r="B2082" t="s">
        <v>634</v>
      </c>
    </row>
    <row r="2083" spans="1:2" ht="12.75">
      <c r="A2083" t="s">
        <v>4672</v>
      </c>
      <c r="B2083" t="s">
        <v>634</v>
      </c>
    </row>
    <row r="2084" spans="1:2" ht="12.75">
      <c r="A2084" t="s">
        <v>4673</v>
      </c>
      <c r="B2084" t="s">
        <v>634</v>
      </c>
    </row>
    <row r="2085" spans="1:2" ht="12.75">
      <c r="A2085" t="s">
        <v>4674</v>
      </c>
      <c r="B2085" t="s">
        <v>634</v>
      </c>
    </row>
    <row r="2086" spans="1:3" ht="12.75">
      <c r="A2086" t="s">
        <v>4675</v>
      </c>
      <c r="B2086" t="s">
        <v>634</v>
      </c>
      <c r="C2086" t="s">
        <v>4509</v>
      </c>
    </row>
    <row r="2087" spans="1:3" ht="12.75">
      <c r="A2087" t="s">
        <v>4676</v>
      </c>
      <c r="B2087" t="s">
        <v>634</v>
      </c>
      <c r="C2087" t="s">
        <v>4509</v>
      </c>
    </row>
    <row r="2088" spans="1:3" ht="12.75">
      <c r="A2088" t="s">
        <v>4677</v>
      </c>
      <c r="B2088" t="s">
        <v>634</v>
      </c>
      <c r="C2088" t="s">
        <v>4512</v>
      </c>
    </row>
    <row r="2089" spans="1:3" ht="12.75">
      <c r="A2089" t="s">
        <v>4678</v>
      </c>
      <c r="B2089" t="s">
        <v>634</v>
      </c>
      <c r="C2089" t="s">
        <v>4509</v>
      </c>
    </row>
    <row r="2090" spans="1:2" ht="12.75">
      <c r="A2090" t="s">
        <v>4679</v>
      </c>
      <c r="B2090" t="s">
        <v>634</v>
      </c>
    </row>
    <row r="2091" spans="1:2" ht="12.75">
      <c r="A2091" t="s">
        <v>4680</v>
      </c>
      <c r="B2091" t="s">
        <v>634</v>
      </c>
    </row>
    <row r="2092" spans="1:2" ht="12.75">
      <c r="A2092" t="s">
        <v>4681</v>
      </c>
      <c r="B2092" t="s">
        <v>634</v>
      </c>
    </row>
    <row r="2093" spans="1:2" ht="12.75">
      <c r="A2093" t="s">
        <v>4682</v>
      </c>
      <c r="B2093" t="s">
        <v>634</v>
      </c>
    </row>
    <row r="2094" spans="1:2" ht="12.75">
      <c r="A2094" t="s">
        <v>4683</v>
      </c>
      <c r="B2094" t="s">
        <v>634</v>
      </c>
    </row>
    <row r="2095" spans="1:2" ht="12.75">
      <c r="A2095" t="s">
        <v>4684</v>
      </c>
      <c r="B2095" t="s">
        <v>634</v>
      </c>
    </row>
    <row r="2096" spans="1:2" ht="12.75">
      <c r="A2096" t="s">
        <v>4685</v>
      </c>
      <c r="B2096" t="s">
        <v>634</v>
      </c>
    </row>
    <row r="2097" spans="1:2" ht="12.75">
      <c r="A2097" t="s">
        <v>4686</v>
      </c>
      <c r="B2097" t="s">
        <v>634</v>
      </c>
    </row>
    <row r="2098" spans="1:2" ht="12.75">
      <c r="A2098" t="s">
        <v>4687</v>
      </c>
      <c r="B2098" t="s">
        <v>634</v>
      </c>
    </row>
    <row r="2099" spans="1:2" ht="12.75">
      <c r="A2099" t="s">
        <v>4688</v>
      </c>
      <c r="B2099" t="s">
        <v>634</v>
      </c>
    </row>
    <row r="2100" spans="1:2" ht="12.75">
      <c r="A2100" t="s">
        <v>4689</v>
      </c>
      <c r="B2100" t="s">
        <v>634</v>
      </c>
    </row>
    <row r="2101" spans="1:2" ht="12.75">
      <c r="A2101" t="s">
        <v>4690</v>
      </c>
      <c r="B2101" t="s">
        <v>634</v>
      </c>
    </row>
    <row r="2102" spans="1:3" ht="12.75">
      <c r="A2102" t="s">
        <v>4691</v>
      </c>
      <c r="B2102" t="s">
        <v>634</v>
      </c>
      <c r="C2102" t="s">
        <v>4692</v>
      </c>
    </row>
    <row r="2103" spans="1:3" ht="12.75">
      <c r="A2103" t="s">
        <v>4693</v>
      </c>
      <c r="B2103" t="s">
        <v>634</v>
      </c>
      <c r="C2103" t="s">
        <v>4694</v>
      </c>
    </row>
    <row r="2104" spans="1:2" ht="12.75">
      <c r="A2104" t="s">
        <v>4695</v>
      </c>
      <c r="B2104" t="s">
        <v>634</v>
      </c>
    </row>
    <row r="2105" spans="1:2" ht="12.75">
      <c r="A2105" t="s">
        <v>4696</v>
      </c>
      <c r="B2105" t="s">
        <v>634</v>
      </c>
    </row>
    <row r="2106" spans="1:2" ht="12.75">
      <c r="A2106" t="s">
        <v>4697</v>
      </c>
      <c r="B2106" t="s">
        <v>634</v>
      </c>
    </row>
    <row r="2107" spans="1:2" ht="12.75">
      <c r="A2107" t="s">
        <v>4698</v>
      </c>
      <c r="B2107" t="s">
        <v>634</v>
      </c>
    </row>
    <row r="2108" spans="1:3" ht="12.75">
      <c r="A2108" t="s">
        <v>4699</v>
      </c>
      <c r="B2108" t="s">
        <v>634</v>
      </c>
      <c r="C2108" t="s">
        <v>4700</v>
      </c>
    </row>
    <row r="2109" spans="1:3" ht="12.75">
      <c r="A2109" t="s">
        <v>4701</v>
      </c>
      <c r="B2109" t="s">
        <v>634</v>
      </c>
      <c r="C2109" t="s">
        <v>4700</v>
      </c>
    </row>
    <row r="2110" spans="1:2" ht="12.75">
      <c r="A2110" t="s">
        <v>4702</v>
      </c>
      <c r="B2110" t="s">
        <v>634</v>
      </c>
    </row>
    <row r="2111" spans="1:2" ht="12.75">
      <c r="A2111" t="s">
        <v>4703</v>
      </c>
      <c r="B2111" t="s">
        <v>634</v>
      </c>
    </row>
    <row r="2112" spans="1:2" ht="12.75">
      <c r="A2112" t="s">
        <v>4704</v>
      </c>
      <c r="B2112" t="s">
        <v>634</v>
      </c>
    </row>
    <row r="2113" spans="1:2" ht="12.75">
      <c r="A2113" t="s">
        <v>4705</v>
      </c>
      <c r="B2113" t="s">
        <v>634</v>
      </c>
    </row>
    <row r="2114" spans="1:3" ht="12.75">
      <c r="A2114" t="s">
        <v>4706</v>
      </c>
      <c r="B2114" t="s">
        <v>634</v>
      </c>
      <c r="C2114" t="s">
        <v>4707</v>
      </c>
    </row>
    <row r="2115" spans="1:2" ht="12.75">
      <c r="A2115" t="s">
        <v>4708</v>
      </c>
      <c r="B2115" t="s">
        <v>634</v>
      </c>
    </row>
    <row r="2116" spans="1:2" ht="12.75">
      <c r="A2116" t="s">
        <v>4709</v>
      </c>
      <c r="B2116" t="s">
        <v>634</v>
      </c>
    </row>
    <row r="2117" spans="1:2" ht="12.75">
      <c r="A2117" t="s">
        <v>4710</v>
      </c>
      <c r="B2117" t="s">
        <v>634</v>
      </c>
    </row>
    <row r="2118" spans="1:3" ht="12.75">
      <c r="A2118" t="s">
        <v>4711</v>
      </c>
      <c r="B2118" t="s">
        <v>634</v>
      </c>
      <c r="C2118" t="s">
        <v>4700</v>
      </c>
    </row>
    <row r="2119" spans="1:3" ht="12.75">
      <c r="A2119" t="s">
        <v>4712</v>
      </c>
      <c r="B2119" t="s">
        <v>634</v>
      </c>
      <c r="C2119" t="s">
        <v>4713</v>
      </c>
    </row>
    <row r="2120" spans="1:2" ht="12.75">
      <c r="A2120" t="s">
        <v>4714</v>
      </c>
      <c r="B2120" t="s">
        <v>634</v>
      </c>
    </row>
    <row r="2121" spans="1:2" ht="12.75">
      <c r="A2121" t="s">
        <v>4715</v>
      </c>
      <c r="B2121" t="s">
        <v>634</v>
      </c>
    </row>
    <row r="2122" spans="1:2" ht="12.75">
      <c r="A2122" t="s">
        <v>4716</v>
      </c>
      <c r="B2122" t="s">
        <v>634</v>
      </c>
    </row>
    <row r="2123" spans="1:2" ht="12.75">
      <c r="A2123" t="s">
        <v>4717</v>
      </c>
      <c r="B2123" t="s">
        <v>634</v>
      </c>
    </row>
    <row r="2124" spans="1:3" ht="12.75">
      <c r="A2124" t="s">
        <v>4718</v>
      </c>
      <c r="B2124" t="s">
        <v>634</v>
      </c>
      <c r="C2124" t="s">
        <v>4700</v>
      </c>
    </row>
    <row r="2125" spans="1:3" ht="12.75">
      <c r="A2125" t="s">
        <v>4719</v>
      </c>
      <c r="B2125" t="s">
        <v>634</v>
      </c>
      <c r="C2125" t="s">
        <v>4700</v>
      </c>
    </row>
    <row r="2126" spans="1:3" ht="12.75">
      <c r="A2126" t="s">
        <v>4720</v>
      </c>
      <c r="B2126" t="s">
        <v>634</v>
      </c>
      <c r="C2126" t="s">
        <v>4721</v>
      </c>
    </row>
    <row r="2127" spans="1:3" ht="12.75">
      <c r="A2127" t="s">
        <v>4722</v>
      </c>
      <c r="B2127" t="s">
        <v>634</v>
      </c>
      <c r="C2127" t="s">
        <v>4723</v>
      </c>
    </row>
    <row r="2128" spans="1:3" ht="12.75">
      <c r="A2128" t="s">
        <v>4724</v>
      </c>
      <c r="B2128" t="s">
        <v>634</v>
      </c>
      <c r="C2128" t="s">
        <v>4723</v>
      </c>
    </row>
    <row r="2129" spans="1:3" ht="12.75">
      <c r="A2129" t="s">
        <v>4725</v>
      </c>
      <c r="B2129" t="s">
        <v>634</v>
      </c>
      <c r="C2129" t="s">
        <v>4723</v>
      </c>
    </row>
    <row r="2130" spans="1:3" ht="12.75">
      <c r="A2130" t="s">
        <v>4726</v>
      </c>
      <c r="B2130" t="s">
        <v>634</v>
      </c>
      <c r="C2130" t="s">
        <v>3992</v>
      </c>
    </row>
    <row r="2131" spans="1:3" ht="12.75">
      <c r="A2131" t="s">
        <v>4727</v>
      </c>
      <c r="B2131" t="s">
        <v>634</v>
      </c>
      <c r="C2131" t="s">
        <v>3992</v>
      </c>
    </row>
    <row r="2132" spans="1:3" ht="12.75">
      <c r="A2132" t="s">
        <v>4728</v>
      </c>
      <c r="B2132" t="s">
        <v>634</v>
      </c>
      <c r="C2132" t="s">
        <v>3992</v>
      </c>
    </row>
    <row r="2133" spans="1:3" ht="12.75">
      <c r="A2133" t="s">
        <v>4729</v>
      </c>
      <c r="B2133" t="s">
        <v>634</v>
      </c>
      <c r="C2133" t="s">
        <v>3992</v>
      </c>
    </row>
    <row r="2134" spans="1:3" ht="12.75">
      <c r="A2134" t="s">
        <v>4730</v>
      </c>
      <c r="B2134" t="s">
        <v>634</v>
      </c>
      <c r="C2134" t="s">
        <v>4723</v>
      </c>
    </row>
    <row r="2135" spans="1:3" ht="12.75">
      <c r="A2135" t="s">
        <v>4731</v>
      </c>
      <c r="B2135" t="s">
        <v>634</v>
      </c>
      <c r="C2135" t="s">
        <v>4723</v>
      </c>
    </row>
    <row r="2136" spans="1:3" ht="12.75">
      <c r="A2136" t="s">
        <v>4732</v>
      </c>
      <c r="B2136" t="s">
        <v>634</v>
      </c>
      <c r="C2136" t="s">
        <v>4723</v>
      </c>
    </row>
    <row r="2137" spans="1:3" ht="12.75">
      <c r="A2137" t="s">
        <v>4733</v>
      </c>
      <c r="B2137" t="s">
        <v>634</v>
      </c>
      <c r="C2137" t="s">
        <v>3992</v>
      </c>
    </row>
    <row r="2138" spans="1:3" ht="12.75">
      <c r="A2138" t="s">
        <v>4734</v>
      </c>
      <c r="B2138" t="s">
        <v>634</v>
      </c>
      <c r="C2138" t="s">
        <v>3992</v>
      </c>
    </row>
    <row r="2139" spans="1:3" ht="12.75">
      <c r="A2139" t="s">
        <v>4735</v>
      </c>
      <c r="B2139" t="s">
        <v>634</v>
      </c>
      <c r="C2139" t="s">
        <v>3992</v>
      </c>
    </row>
    <row r="2140" spans="1:3" ht="12.75">
      <c r="A2140" t="s">
        <v>4736</v>
      </c>
      <c r="B2140" t="s">
        <v>634</v>
      </c>
      <c r="C2140" t="s">
        <v>4723</v>
      </c>
    </row>
    <row r="2141" spans="1:3" ht="12.75">
      <c r="A2141" t="s">
        <v>4737</v>
      </c>
      <c r="B2141" t="s">
        <v>634</v>
      </c>
      <c r="C2141" t="s">
        <v>4723</v>
      </c>
    </row>
    <row r="2142" spans="1:3" ht="12.75">
      <c r="A2142" t="s">
        <v>4738</v>
      </c>
      <c r="B2142" t="s">
        <v>634</v>
      </c>
      <c r="C2142" t="s">
        <v>4723</v>
      </c>
    </row>
    <row r="2143" spans="1:3" ht="12.75">
      <c r="A2143" t="s">
        <v>4739</v>
      </c>
      <c r="B2143" t="s">
        <v>634</v>
      </c>
      <c r="C2143" t="s">
        <v>4740</v>
      </c>
    </row>
    <row r="2144" spans="1:2" ht="12.75">
      <c r="A2144" t="s">
        <v>4741</v>
      </c>
      <c r="B2144" t="s">
        <v>634</v>
      </c>
    </row>
    <row r="2145" spans="1:2" ht="12.75">
      <c r="A2145" t="s">
        <v>4742</v>
      </c>
      <c r="B2145" t="s">
        <v>634</v>
      </c>
    </row>
    <row r="2146" spans="1:2" ht="12.75">
      <c r="A2146" t="s">
        <v>4743</v>
      </c>
      <c r="B2146" t="s">
        <v>634</v>
      </c>
    </row>
    <row r="2147" spans="1:2" ht="12.75">
      <c r="A2147" t="s">
        <v>4744</v>
      </c>
      <c r="B2147" t="s">
        <v>634</v>
      </c>
    </row>
    <row r="2148" spans="1:2" ht="12.75">
      <c r="A2148" t="s">
        <v>4745</v>
      </c>
      <c r="B2148" t="s">
        <v>634</v>
      </c>
    </row>
    <row r="2149" spans="1:2" ht="12.75">
      <c r="A2149" t="s">
        <v>4746</v>
      </c>
      <c r="B2149" t="s">
        <v>634</v>
      </c>
    </row>
    <row r="2150" spans="1:3" ht="12.75">
      <c r="A2150" t="s">
        <v>4747</v>
      </c>
      <c r="B2150" t="s">
        <v>634</v>
      </c>
      <c r="C2150" t="s">
        <v>4748</v>
      </c>
    </row>
    <row r="2151" spans="1:3" ht="12.75">
      <c r="A2151" t="s">
        <v>4749</v>
      </c>
      <c r="B2151" t="s">
        <v>634</v>
      </c>
      <c r="C2151" t="s">
        <v>4750</v>
      </c>
    </row>
    <row r="2152" spans="1:3" ht="12.75">
      <c r="A2152" t="s">
        <v>4751</v>
      </c>
      <c r="B2152" t="s">
        <v>634</v>
      </c>
      <c r="C2152" t="s">
        <v>4532</v>
      </c>
    </row>
    <row r="2153" spans="1:3" ht="12.75">
      <c r="A2153" t="s">
        <v>4752</v>
      </c>
      <c r="B2153" t="s">
        <v>634</v>
      </c>
      <c r="C2153" t="s">
        <v>4753</v>
      </c>
    </row>
    <row r="2154" spans="1:3" ht="12.75">
      <c r="A2154" t="s">
        <v>4754</v>
      </c>
      <c r="B2154" t="s">
        <v>634</v>
      </c>
      <c r="C2154" t="s">
        <v>4753</v>
      </c>
    </row>
    <row r="2155" spans="1:3" ht="12.75">
      <c r="A2155" t="s">
        <v>4755</v>
      </c>
      <c r="B2155" t="s">
        <v>634</v>
      </c>
      <c r="C2155" t="s">
        <v>4753</v>
      </c>
    </row>
    <row r="2156" spans="1:3" ht="12.75">
      <c r="A2156" t="s">
        <v>4756</v>
      </c>
      <c r="B2156" t="s">
        <v>634</v>
      </c>
      <c r="C2156" t="s">
        <v>4753</v>
      </c>
    </row>
    <row r="2157" spans="1:3" ht="12.75">
      <c r="A2157" t="s">
        <v>4757</v>
      </c>
      <c r="B2157" t="s">
        <v>634</v>
      </c>
      <c r="C2157" t="s">
        <v>4753</v>
      </c>
    </row>
    <row r="2158" spans="1:2" ht="12.75">
      <c r="A2158" t="s">
        <v>4758</v>
      </c>
      <c r="B2158" t="s">
        <v>634</v>
      </c>
    </row>
    <row r="2159" spans="1:2" ht="12.75">
      <c r="A2159" t="s">
        <v>4759</v>
      </c>
      <c r="B2159" t="s">
        <v>634</v>
      </c>
    </row>
    <row r="2160" spans="1:2" ht="12.75">
      <c r="A2160" t="s">
        <v>4760</v>
      </c>
      <c r="B2160" t="s">
        <v>634</v>
      </c>
    </row>
    <row r="2161" spans="1:2" ht="12.75">
      <c r="A2161" t="s">
        <v>4761</v>
      </c>
      <c r="B2161" t="s">
        <v>634</v>
      </c>
    </row>
    <row r="2162" spans="1:2" ht="12.75">
      <c r="A2162" t="s">
        <v>4762</v>
      </c>
      <c r="B2162" t="s">
        <v>634</v>
      </c>
    </row>
    <row r="2163" spans="1:2" ht="12.75">
      <c r="A2163" t="s">
        <v>4763</v>
      </c>
      <c r="B2163" t="s">
        <v>634</v>
      </c>
    </row>
    <row r="2164" spans="1:2" ht="12.75">
      <c r="A2164" t="s">
        <v>4764</v>
      </c>
      <c r="B2164" t="s">
        <v>634</v>
      </c>
    </row>
    <row r="2165" spans="1:2" ht="12.75">
      <c r="A2165" t="s">
        <v>4765</v>
      </c>
      <c r="B2165" t="s">
        <v>634</v>
      </c>
    </row>
    <row r="2166" spans="1:3" ht="12.75">
      <c r="A2166" t="s">
        <v>4766</v>
      </c>
      <c r="B2166" t="s">
        <v>634</v>
      </c>
      <c r="C2166" t="s">
        <v>4753</v>
      </c>
    </row>
    <row r="2167" spans="1:3" ht="12.75">
      <c r="A2167" t="s">
        <v>4767</v>
      </c>
      <c r="B2167" t="s">
        <v>634</v>
      </c>
      <c r="C2167" t="s">
        <v>4534</v>
      </c>
    </row>
    <row r="2168" spans="1:3" ht="12.75">
      <c r="A2168" t="s">
        <v>4768</v>
      </c>
      <c r="B2168" t="s">
        <v>634</v>
      </c>
      <c r="C2168" t="s">
        <v>4534</v>
      </c>
    </row>
    <row r="2169" spans="1:2" ht="12.75">
      <c r="A2169" t="s">
        <v>4769</v>
      </c>
      <c r="B2169" t="s">
        <v>634</v>
      </c>
    </row>
    <row r="2170" spans="1:3" ht="12.75">
      <c r="A2170" t="s">
        <v>4770</v>
      </c>
      <c r="B2170" t="s">
        <v>634</v>
      </c>
      <c r="C2170" t="s">
        <v>4771</v>
      </c>
    </row>
    <row r="2171" spans="1:2" ht="12.75">
      <c r="A2171" t="s">
        <v>4772</v>
      </c>
      <c r="B2171" t="s">
        <v>634</v>
      </c>
    </row>
    <row r="2172" spans="1:2" ht="12.75">
      <c r="A2172" t="s">
        <v>4773</v>
      </c>
      <c r="B2172" t="s">
        <v>634</v>
      </c>
    </row>
    <row r="2173" spans="1:2" ht="12.75">
      <c r="A2173" t="s">
        <v>4774</v>
      </c>
      <c r="B2173" t="s">
        <v>634</v>
      </c>
    </row>
    <row r="2174" spans="1:3" ht="12.75">
      <c r="A2174" t="s">
        <v>4775</v>
      </c>
      <c r="B2174" t="s">
        <v>634</v>
      </c>
      <c r="C2174" t="s">
        <v>4776</v>
      </c>
    </row>
    <row r="2175" spans="1:3" ht="12.75">
      <c r="A2175" t="s">
        <v>4777</v>
      </c>
      <c r="B2175" t="s">
        <v>634</v>
      </c>
      <c r="C2175" t="s">
        <v>4778</v>
      </c>
    </row>
    <row r="2176" spans="1:2" ht="12.75">
      <c r="A2176" t="s">
        <v>4779</v>
      </c>
      <c r="B2176" t="s">
        <v>634</v>
      </c>
    </row>
    <row r="2177" spans="1:2" ht="12.75">
      <c r="A2177" t="s">
        <v>4780</v>
      </c>
      <c r="B2177" t="s">
        <v>634</v>
      </c>
    </row>
    <row r="2178" spans="1:3" ht="12.75">
      <c r="A2178" t="s">
        <v>4781</v>
      </c>
      <c r="B2178" t="s">
        <v>634</v>
      </c>
      <c r="C2178" t="s">
        <v>4782</v>
      </c>
    </row>
    <row r="2179" spans="1:3" ht="12.75">
      <c r="A2179" t="s">
        <v>4783</v>
      </c>
      <c r="B2179" t="s">
        <v>634</v>
      </c>
      <c r="C2179" t="s">
        <v>4782</v>
      </c>
    </row>
    <row r="2180" spans="1:3" ht="12.75">
      <c r="A2180" t="s">
        <v>4784</v>
      </c>
      <c r="B2180" t="s">
        <v>634</v>
      </c>
      <c r="C2180" t="s">
        <v>4782</v>
      </c>
    </row>
    <row r="2181" spans="1:3" ht="12.75">
      <c r="A2181" t="s">
        <v>4785</v>
      </c>
      <c r="B2181" t="s">
        <v>634</v>
      </c>
      <c r="C2181" t="s">
        <v>4782</v>
      </c>
    </row>
    <row r="2182" spans="1:3" ht="12.75">
      <c r="A2182" t="s">
        <v>4786</v>
      </c>
      <c r="B2182" t="s">
        <v>634</v>
      </c>
      <c r="C2182" t="s">
        <v>4782</v>
      </c>
    </row>
    <row r="2183" spans="1:3" ht="12.75">
      <c r="A2183" t="s">
        <v>4787</v>
      </c>
      <c r="B2183" t="s">
        <v>634</v>
      </c>
      <c r="C2183" t="s">
        <v>4782</v>
      </c>
    </row>
    <row r="2184" spans="1:3" ht="12.75">
      <c r="A2184" t="s">
        <v>4788</v>
      </c>
      <c r="B2184" t="s">
        <v>634</v>
      </c>
      <c r="C2184" t="s">
        <v>4782</v>
      </c>
    </row>
    <row r="2185" spans="1:3" ht="12.75">
      <c r="A2185" t="s">
        <v>4789</v>
      </c>
      <c r="B2185" t="s">
        <v>634</v>
      </c>
      <c r="C2185" t="s">
        <v>4782</v>
      </c>
    </row>
    <row r="2186" spans="1:3" ht="12.75">
      <c r="A2186" t="s">
        <v>4790</v>
      </c>
      <c r="B2186" t="s">
        <v>634</v>
      </c>
      <c r="C2186" t="s">
        <v>4782</v>
      </c>
    </row>
    <row r="2187" spans="1:3" ht="12.75">
      <c r="A2187" t="s">
        <v>4791</v>
      </c>
      <c r="B2187" t="s">
        <v>634</v>
      </c>
      <c r="C2187" t="s">
        <v>4792</v>
      </c>
    </row>
    <row r="2188" spans="1:3" ht="12.75">
      <c r="A2188" t="s">
        <v>4793</v>
      </c>
      <c r="B2188" t="s">
        <v>634</v>
      </c>
      <c r="C2188" t="s">
        <v>4792</v>
      </c>
    </row>
    <row r="2189" spans="1:3" ht="12.75">
      <c r="A2189" t="s">
        <v>4794</v>
      </c>
      <c r="B2189" t="s">
        <v>634</v>
      </c>
      <c r="C2189" t="s">
        <v>4795</v>
      </c>
    </row>
    <row r="2190" spans="1:3" ht="12.75">
      <c r="A2190" t="s">
        <v>4796</v>
      </c>
      <c r="B2190" t="s">
        <v>634</v>
      </c>
      <c r="C2190" t="s">
        <v>4795</v>
      </c>
    </row>
    <row r="2191" spans="1:3" ht="12.75">
      <c r="A2191" t="s">
        <v>4797</v>
      </c>
      <c r="B2191" t="s">
        <v>634</v>
      </c>
      <c r="C2191" t="s">
        <v>4795</v>
      </c>
    </row>
    <row r="2192" spans="1:3" ht="12.75">
      <c r="A2192" t="s">
        <v>4798</v>
      </c>
      <c r="B2192" t="s">
        <v>634</v>
      </c>
      <c r="C2192" t="s">
        <v>4795</v>
      </c>
    </row>
    <row r="2193" spans="1:3" ht="12.75">
      <c r="A2193" t="s">
        <v>4799</v>
      </c>
      <c r="B2193" t="s">
        <v>634</v>
      </c>
      <c r="C2193" t="s">
        <v>4795</v>
      </c>
    </row>
    <row r="2194" spans="1:3" ht="12.75">
      <c r="A2194" t="s">
        <v>4800</v>
      </c>
      <c r="B2194" t="s">
        <v>634</v>
      </c>
      <c r="C2194" t="s">
        <v>4795</v>
      </c>
    </row>
    <row r="2195" spans="1:3" ht="12.75">
      <c r="A2195" t="s">
        <v>4801</v>
      </c>
      <c r="B2195" t="s">
        <v>634</v>
      </c>
      <c r="C2195" t="s">
        <v>4795</v>
      </c>
    </row>
    <row r="2196" spans="1:3" ht="12.75">
      <c r="A2196" t="s">
        <v>4802</v>
      </c>
      <c r="B2196" t="s">
        <v>634</v>
      </c>
      <c r="C2196" t="s">
        <v>4795</v>
      </c>
    </row>
    <row r="2197" spans="1:3" ht="12.75">
      <c r="A2197" t="s">
        <v>4803</v>
      </c>
      <c r="B2197" t="s">
        <v>634</v>
      </c>
      <c r="C2197" t="s">
        <v>4795</v>
      </c>
    </row>
    <row r="2198" spans="1:3" ht="12.75">
      <c r="A2198" t="s">
        <v>4804</v>
      </c>
      <c r="B2198" t="s">
        <v>634</v>
      </c>
      <c r="C2198" t="s">
        <v>4795</v>
      </c>
    </row>
    <row r="2199" spans="1:3" ht="12.75">
      <c r="A2199" t="s">
        <v>4805</v>
      </c>
      <c r="B2199" t="s">
        <v>634</v>
      </c>
      <c r="C2199" t="s">
        <v>4795</v>
      </c>
    </row>
    <row r="2200" spans="1:3" ht="12.75">
      <c r="A2200" t="s">
        <v>4806</v>
      </c>
      <c r="B2200" t="s">
        <v>634</v>
      </c>
      <c r="C2200" t="s">
        <v>4795</v>
      </c>
    </row>
    <row r="2201" spans="1:3" ht="12.75">
      <c r="A2201" t="s">
        <v>4807</v>
      </c>
      <c r="B2201" t="s">
        <v>634</v>
      </c>
      <c r="C2201" t="s">
        <v>4795</v>
      </c>
    </row>
    <row r="2202" spans="1:3" ht="12.75">
      <c r="A2202" t="s">
        <v>4808</v>
      </c>
      <c r="B2202" t="s">
        <v>634</v>
      </c>
      <c r="C2202" t="s">
        <v>4795</v>
      </c>
    </row>
    <row r="2203" spans="1:3" ht="12.75">
      <c r="A2203" t="s">
        <v>4809</v>
      </c>
      <c r="B2203" t="s">
        <v>634</v>
      </c>
      <c r="C2203" t="s">
        <v>4795</v>
      </c>
    </row>
    <row r="2204" spans="1:3" ht="12.75">
      <c r="A2204" t="s">
        <v>4810</v>
      </c>
      <c r="B2204" t="s">
        <v>634</v>
      </c>
      <c r="C2204" t="s">
        <v>4795</v>
      </c>
    </row>
    <row r="2205" spans="1:3" ht="12.75">
      <c r="A2205" t="s">
        <v>4811</v>
      </c>
      <c r="B2205" t="s">
        <v>634</v>
      </c>
      <c r="C2205" t="s">
        <v>4795</v>
      </c>
    </row>
    <row r="2206" spans="1:3" ht="12.75">
      <c r="A2206" t="s">
        <v>4812</v>
      </c>
      <c r="B2206" t="s">
        <v>634</v>
      </c>
      <c r="C2206" t="s">
        <v>4795</v>
      </c>
    </row>
    <row r="2207" spans="1:3" ht="12.75">
      <c r="A2207" t="s">
        <v>4813</v>
      </c>
      <c r="B2207" t="s">
        <v>634</v>
      </c>
      <c r="C2207" t="s">
        <v>4814</v>
      </c>
    </row>
    <row r="2208" spans="1:3" ht="12.75">
      <c r="A2208" t="s">
        <v>4815</v>
      </c>
      <c r="B2208" t="s">
        <v>634</v>
      </c>
      <c r="C2208" t="s">
        <v>4814</v>
      </c>
    </row>
    <row r="2209" spans="1:3" ht="12.75">
      <c r="A2209" t="s">
        <v>4816</v>
      </c>
      <c r="B2209" t="s">
        <v>634</v>
      </c>
      <c r="C2209" t="s">
        <v>4814</v>
      </c>
    </row>
    <row r="2210" spans="1:3" ht="12.75">
      <c r="A2210" t="s">
        <v>4817</v>
      </c>
      <c r="B2210" t="s">
        <v>634</v>
      </c>
      <c r="C2210" t="s">
        <v>4814</v>
      </c>
    </row>
    <row r="2211" spans="1:3" ht="12.75">
      <c r="A2211" t="s">
        <v>4818</v>
      </c>
      <c r="B2211" t="s">
        <v>634</v>
      </c>
      <c r="C2211" t="s">
        <v>4814</v>
      </c>
    </row>
    <row r="2212" spans="1:3" ht="12.75">
      <c r="A2212" t="s">
        <v>4819</v>
      </c>
      <c r="B2212" t="s">
        <v>634</v>
      </c>
      <c r="C2212" t="s">
        <v>4814</v>
      </c>
    </row>
    <row r="2213" spans="1:3" ht="12.75">
      <c r="A2213" t="s">
        <v>4820</v>
      </c>
      <c r="B2213" t="s">
        <v>634</v>
      </c>
      <c r="C2213" t="s">
        <v>4814</v>
      </c>
    </row>
    <row r="2214" spans="1:3" ht="12.75">
      <c r="A2214" t="s">
        <v>4821</v>
      </c>
      <c r="B2214" t="s">
        <v>634</v>
      </c>
      <c r="C2214" t="s">
        <v>4814</v>
      </c>
    </row>
    <row r="2215" spans="1:3" ht="12.75">
      <c r="A2215" t="s">
        <v>4822</v>
      </c>
      <c r="B2215" t="s">
        <v>634</v>
      </c>
      <c r="C2215" t="s">
        <v>4814</v>
      </c>
    </row>
    <row r="2216" spans="1:3" ht="12.75">
      <c r="A2216" t="s">
        <v>4823</v>
      </c>
      <c r="B2216" t="s">
        <v>634</v>
      </c>
      <c r="C2216" t="s">
        <v>4814</v>
      </c>
    </row>
    <row r="2217" spans="1:3" ht="12.75">
      <c r="A2217" t="s">
        <v>4824</v>
      </c>
      <c r="B2217" t="s">
        <v>634</v>
      </c>
      <c r="C2217" t="s">
        <v>4814</v>
      </c>
    </row>
    <row r="2218" spans="1:3" ht="12.75">
      <c r="A2218" t="s">
        <v>4825</v>
      </c>
      <c r="B2218" t="s">
        <v>634</v>
      </c>
      <c r="C2218" t="s">
        <v>4814</v>
      </c>
    </row>
    <row r="2219" spans="1:3" ht="12.75">
      <c r="A2219" t="s">
        <v>4826</v>
      </c>
      <c r="B2219" t="s">
        <v>634</v>
      </c>
      <c r="C2219" t="s">
        <v>4814</v>
      </c>
    </row>
    <row r="2220" spans="1:3" ht="12.75">
      <c r="A2220" t="s">
        <v>4827</v>
      </c>
      <c r="B2220" t="s">
        <v>634</v>
      </c>
      <c r="C2220" t="s">
        <v>4814</v>
      </c>
    </row>
    <row r="2221" spans="1:3" ht="12.75">
      <c r="A2221" t="s">
        <v>4828</v>
      </c>
      <c r="B2221" t="s">
        <v>634</v>
      </c>
      <c r="C2221" t="s">
        <v>4814</v>
      </c>
    </row>
    <row r="2222" spans="1:3" ht="12.75">
      <c r="A2222" t="s">
        <v>4829</v>
      </c>
      <c r="B2222" t="s">
        <v>634</v>
      </c>
      <c r="C2222" t="s">
        <v>4814</v>
      </c>
    </row>
    <row r="2223" spans="1:3" ht="12.75">
      <c r="A2223" t="s">
        <v>4830</v>
      </c>
      <c r="B2223" t="s">
        <v>634</v>
      </c>
      <c r="C2223" t="s">
        <v>4831</v>
      </c>
    </row>
    <row r="2224" spans="1:3" ht="12.75">
      <c r="A2224" t="s">
        <v>4832</v>
      </c>
      <c r="B2224" t="s">
        <v>634</v>
      </c>
      <c r="C2224" t="s">
        <v>4831</v>
      </c>
    </row>
    <row r="2225" spans="1:3" ht="12.75">
      <c r="A2225" t="s">
        <v>4833</v>
      </c>
      <c r="B2225" t="s">
        <v>634</v>
      </c>
      <c r="C2225" t="s">
        <v>4831</v>
      </c>
    </row>
    <row r="2226" spans="1:3" ht="12.75">
      <c r="A2226" t="s">
        <v>4834</v>
      </c>
      <c r="B2226" t="s">
        <v>634</v>
      </c>
      <c r="C2226" t="s">
        <v>4831</v>
      </c>
    </row>
    <row r="2227" spans="1:3" ht="12.75">
      <c r="A2227" t="s">
        <v>4835</v>
      </c>
      <c r="B2227" t="s">
        <v>634</v>
      </c>
      <c r="C2227" t="s">
        <v>4836</v>
      </c>
    </row>
    <row r="2228" spans="1:3" ht="12.75">
      <c r="A2228" t="s">
        <v>4837</v>
      </c>
      <c r="B2228" t="s">
        <v>634</v>
      </c>
      <c r="C2228" t="s">
        <v>4836</v>
      </c>
    </row>
    <row r="2229" spans="1:3" ht="12.75">
      <c r="A2229" t="s">
        <v>4838</v>
      </c>
      <c r="B2229" t="s">
        <v>634</v>
      </c>
      <c r="C2229" t="s">
        <v>4836</v>
      </c>
    </row>
    <row r="2230" spans="1:3" ht="12.75">
      <c r="A2230" t="s">
        <v>4839</v>
      </c>
      <c r="B2230" t="s">
        <v>634</v>
      </c>
      <c r="C2230" t="s">
        <v>4836</v>
      </c>
    </row>
    <row r="2231" spans="1:3" ht="12.75">
      <c r="A2231" t="s">
        <v>4840</v>
      </c>
      <c r="B2231" t="s">
        <v>634</v>
      </c>
      <c r="C2231" t="s">
        <v>4836</v>
      </c>
    </row>
    <row r="2232" spans="1:3" ht="12.75">
      <c r="A2232" t="s">
        <v>4841</v>
      </c>
      <c r="B2232" t="s">
        <v>634</v>
      </c>
      <c r="C2232" t="s">
        <v>4836</v>
      </c>
    </row>
    <row r="2233" spans="1:3" ht="12.75">
      <c r="A2233" t="s">
        <v>4842</v>
      </c>
      <c r="B2233" t="s">
        <v>634</v>
      </c>
      <c r="C2233" t="s">
        <v>4836</v>
      </c>
    </row>
    <row r="2234" spans="1:3" ht="12.75">
      <c r="A2234" t="s">
        <v>4843</v>
      </c>
      <c r="B2234" t="s">
        <v>634</v>
      </c>
      <c r="C2234" t="s">
        <v>4836</v>
      </c>
    </row>
    <row r="2235" spans="1:3" ht="12.75">
      <c r="A2235" t="s">
        <v>4844</v>
      </c>
      <c r="B2235" t="s">
        <v>634</v>
      </c>
      <c r="C2235" t="s">
        <v>4836</v>
      </c>
    </row>
    <row r="2236" spans="1:3" ht="12.75">
      <c r="A2236" t="s">
        <v>4845</v>
      </c>
      <c r="B2236" t="s">
        <v>634</v>
      </c>
      <c r="C2236" t="s">
        <v>4836</v>
      </c>
    </row>
    <row r="2237" spans="1:3" ht="12.75">
      <c r="A2237" t="s">
        <v>4846</v>
      </c>
      <c r="B2237" t="s">
        <v>634</v>
      </c>
      <c r="C2237" t="s">
        <v>4836</v>
      </c>
    </row>
    <row r="2238" spans="1:3" ht="12.75">
      <c r="A2238" t="s">
        <v>4847</v>
      </c>
      <c r="B2238" t="s">
        <v>634</v>
      </c>
      <c r="C2238" t="s">
        <v>4836</v>
      </c>
    </row>
    <row r="2239" spans="1:3" ht="12.75">
      <c r="A2239" t="s">
        <v>4848</v>
      </c>
      <c r="B2239" t="s">
        <v>634</v>
      </c>
      <c r="C2239" t="s">
        <v>4849</v>
      </c>
    </row>
    <row r="2240" spans="1:3" ht="12.75">
      <c r="A2240" t="s">
        <v>4850</v>
      </c>
      <c r="B2240" t="s">
        <v>634</v>
      </c>
      <c r="C2240" t="s">
        <v>4836</v>
      </c>
    </row>
    <row r="2241" spans="1:3" ht="12.75">
      <c r="A2241" t="s">
        <v>4851</v>
      </c>
      <c r="B2241" t="s">
        <v>634</v>
      </c>
      <c r="C2241" t="s">
        <v>4836</v>
      </c>
    </row>
    <row r="2242" spans="1:3" ht="12.75">
      <c r="A2242" t="s">
        <v>4852</v>
      </c>
      <c r="B2242" t="s">
        <v>634</v>
      </c>
      <c r="C2242" t="s">
        <v>4836</v>
      </c>
    </row>
    <row r="2243" spans="1:3" ht="12.75">
      <c r="A2243" t="s">
        <v>4853</v>
      </c>
      <c r="B2243" t="s">
        <v>634</v>
      </c>
      <c r="C2243" t="s">
        <v>4836</v>
      </c>
    </row>
    <row r="2244" spans="1:3" ht="12.75">
      <c r="A2244" t="s">
        <v>4854</v>
      </c>
      <c r="B2244" t="s">
        <v>634</v>
      </c>
      <c r="C2244" t="s">
        <v>4836</v>
      </c>
    </row>
    <row r="2245" spans="1:3" ht="12.75">
      <c r="A2245" t="s">
        <v>4855</v>
      </c>
      <c r="B2245" t="s">
        <v>634</v>
      </c>
      <c r="C2245" t="s">
        <v>4836</v>
      </c>
    </row>
    <row r="2246" spans="1:2" ht="12.75">
      <c r="A2246" t="s">
        <v>4856</v>
      </c>
      <c r="B2246" t="s">
        <v>634</v>
      </c>
    </row>
    <row r="2247" spans="1:2" ht="12.75">
      <c r="A2247" t="s">
        <v>4857</v>
      </c>
      <c r="B2247" t="s">
        <v>634</v>
      </c>
    </row>
    <row r="2248" spans="1:2" ht="12.75">
      <c r="A2248" t="s">
        <v>4858</v>
      </c>
      <c r="B2248" t="s">
        <v>634</v>
      </c>
    </row>
    <row r="2249" spans="1:2" ht="12.75">
      <c r="A2249" t="s">
        <v>4859</v>
      </c>
      <c r="B2249" t="s">
        <v>634</v>
      </c>
    </row>
    <row r="2250" spans="1:3" ht="12.75">
      <c r="A2250" t="s">
        <v>4860</v>
      </c>
      <c r="B2250" t="s">
        <v>634</v>
      </c>
      <c r="C2250" t="s">
        <v>4836</v>
      </c>
    </row>
    <row r="2251" spans="1:2" ht="12.75">
      <c r="A2251" t="s">
        <v>4861</v>
      </c>
      <c r="B2251" t="s">
        <v>634</v>
      </c>
    </row>
    <row r="2252" spans="1:3" ht="12.75">
      <c r="A2252" t="s">
        <v>4862</v>
      </c>
      <c r="B2252" t="s">
        <v>634</v>
      </c>
      <c r="C2252" t="s">
        <v>4836</v>
      </c>
    </row>
    <row r="2253" spans="1:2" ht="12.75">
      <c r="A2253" t="s">
        <v>4863</v>
      </c>
      <c r="B2253" t="s">
        <v>634</v>
      </c>
    </row>
    <row r="2254" spans="1:2" ht="12.75">
      <c r="A2254" t="s">
        <v>4864</v>
      </c>
      <c r="B2254" t="s">
        <v>634</v>
      </c>
    </row>
    <row r="2255" spans="1:2" ht="12.75">
      <c r="A2255" t="s">
        <v>4865</v>
      </c>
      <c r="B2255" t="s">
        <v>634</v>
      </c>
    </row>
    <row r="2256" spans="1:2" ht="12.75">
      <c r="A2256" t="s">
        <v>4866</v>
      </c>
      <c r="B2256" t="s">
        <v>634</v>
      </c>
    </row>
    <row r="2257" spans="1:2" ht="12.75">
      <c r="A2257" t="s">
        <v>4867</v>
      </c>
      <c r="B2257" t="s">
        <v>634</v>
      </c>
    </row>
    <row r="2258" spans="1:3" ht="12.75">
      <c r="A2258" t="s">
        <v>4868</v>
      </c>
      <c r="B2258" t="s">
        <v>634</v>
      </c>
      <c r="C2258" t="s">
        <v>4836</v>
      </c>
    </row>
    <row r="2259" spans="1:2" ht="12.75">
      <c r="A2259" t="s">
        <v>4869</v>
      </c>
      <c r="B2259" t="s">
        <v>634</v>
      </c>
    </row>
    <row r="2260" spans="1:2" ht="12.75">
      <c r="A2260" t="s">
        <v>4870</v>
      </c>
      <c r="B2260" t="s">
        <v>634</v>
      </c>
    </row>
    <row r="2261" spans="1:3" ht="12.75">
      <c r="A2261" t="s">
        <v>4871</v>
      </c>
      <c r="B2261" t="s">
        <v>634</v>
      </c>
      <c r="C2261" t="s">
        <v>4836</v>
      </c>
    </row>
    <row r="2262" spans="1:3" ht="12.75">
      <c r="A2262" t="s">
        <v>4872</v>
      </c>
      <c r="B2262" t="s">
        <v>634</v>
      </c>
      <c r="C2262" t="s">
        <v>4836</v>
      </c>
    </row>
    <row r="2263" spans="1:3" ht="12.75">
      <c r="A2263" t="s">
        <v>4873</v>
      </c>
      <c r="B2263" t="s">
        <v>634</v>
      </c>
      <c r="C2263" t="s">
        <v>4874</v>
      </c>
    </row>
    <row r="2264" spans="1:3" ht="12.75">
      <c r="A2264" t="s">
        <v>4875</v>
      </c>
      <c r="B2264" t="s">
        <v>634</v>
      </c>
      <c r="C2264" t="s">
        <v>4874</v>
      </c>
    </row>
    <row r="2265" spans="1:3" ht="12.75">
      <c r="A2265" t="s">
        <v>4876</v>
      </c>
      <c r="B2265" t="s">
        <v>634</v>
      </c>
      <c r="C2265" t="s">
        <v>4874</v>
      </c>
    </row>
    <row r="2266" spans="1:3" ht="12.75">
      <c r="A2266" t="s">
        <v>4877</v>
      </c>
      <c r="B2266" t="s">
        <v>634</v>
      </c>
      <c r="C2266" t="s">
        <v>4874</v>
      </c>
    </row>
    <row r="2267" spans="1:3" ht="12.75">
      <c r="A2267" t="s">
        <v>4878</v>
      </c>
      <c r="B2267" t="s">
        <v>634</v>
      </c>
      <c r="C2267" t="s">
        <v>4879</v>
      </c>
    </row>
    <row r="2268" spans="1:3" ht="12.75">
      <c r="A2268" t="s">
        <v>4880</v>
      </c>
      <c r="B2268" t="s">
        <v>634</v>
      </c>
      <c r="C2268" t="s">
        <v>4879</v>
      </c>
    </row>
    <row r="2269" spans="1:3" ht="12.75">
      <c r="A2269" t="s">
        <v>4881</v>
      </c>
      <c r="B2269" t="s">
        <v>634</v>
      </c>
      <c r="C2269" t="s">
        <v>4879</v>
      </c>
    </row>
    <row r="2270" spans="1:3" ht="12.75">
      <c r="A2270" t="s">
        <v>4882</v>
      </c>
      <c r="B2270" t="s">
        <v>634</v>
      </c>
      <c r="C2270" t="s">
        <v>4879</v>
      </c>
    </row>
    <row r="2271" spans="1:3" ht="12.75">
      <c r="A2271" t="s">
        <v>4883</v>
      </c>
      <c r="B2271" t="s">
        <v>634</v>
      </c>
      <c r="C2271" t="s">
        <v>4879</v>
      </c>
    </row>
    <row r="2272" spans="1:3" ht="12.75">
      <c r="A2272" t="s">
        <v>4884</v>
      </c>
      <c r="B2272" t="s">
        <v>634</v>
      </c>
      <c r="C2272" t="s">
        <v>4885</v>
      </c>
    </row>
    <row r="2273" spans="1:3" ht="12.75">
      <c r="A2273" t="s">
        <v>4886</v>
      </c>
      <c r="B2273" t="s">
        <v>634</v>
      </c>
      <c r="C2273" t="s">
        <v>4885</v>
      </c>
    </row>
    <row r="2274" spans="1:3" ht="12.75">
      <c r="A2274" t="s">
        <v>4887</v>
      </c>
      <c r="B2274" t="s">
        <v>634</v>
      </c>
      <c r="C2274" t="s">
        <v>4885</v>
      </c>
    </row>
    <row r="2275" spans="1:3" ht="12.75">
      <c r="A2275" t="s">
        <v>4888</v>
      </c>
      <c r="B2275" t="s">
        <v>634</v>
      </c>
      <c r="C2275" t="s">
        <v>4885</v>
      </c>
    </row>
    <row r="2276" spans="1:3" ht="12.75">
      <c r="A2276" t="s">
        <v>4889</v>
      </c>
      <c r="B2276" t="s">
        <v>634</v>
      </c>
      <c r="C2276" t="s">
        <v>4885</v>
      </c>
    </row>
    <row r="2277" spans="1:3" ht="12.75">
      <c r="A2277" t="s">
        <v>4890</v>
      </c>
      <c r="B2277" t="s">
        <v>634</v>
      </c>
      <c r="C2277" t="s">
        <v>4885</v>
      </c>
    </row>
    <row r="2278" spans="1:3" ht="12.75">
      <c r="A2278" t="s">
        <v>4891</v>
      </c>
      <c r="B2278" t="s">
        <v>634</v>
      </c>
      <c r="C2278" t="s">
        <v>4885</v>
      </c>
    </row>
    <row r="2279" spans="1:3" ht="12.75">
      <c r="A2279" t="s">
        <v>4892</v>
      </c>
      <c r="B2279" t="s">
        <v>634</v>
      </c>
      <c r="C2279" t="s">
        <v>4885</v>
      </c>
    </row>
    <row r="2280" spans="1:3" ht="12.75">
      <c r="A2280" t="s">
        <v>4893</v>
      </c>
      <c r="B2280" t="s">
        <v>634</v>
      </c>
      <c r="C2280" t="s">
        <v>4885</v>
      </c>
    </row>
    <row r="2281" spans="1:3" ht="12.75">
      <c r="A2281" t="s">
        <v>4894</v>
      </c>
      <c r="B2281" t="s">
        <v>634</v>
      </c>
      <c r="C2281" t="s">
        <v>4885</v>
      </c>
    </row>
    <row r="2282" spans="1:3" ht="12.75">
      <c r="A2282" t="s">
        <v>4895</v>
      </c>
      <c r="B2282" t="s">
        <v>634</v>
      </c>
      <c r="C2282" t="s">
        <v>4885</v>
      </c>
    </row>
    <row r="2283" spans="1:3" ht="12.75">
      <c r="A2283" t="s">
        <v>4896</v>
      </c>
      <c r="B2283" t="s">
        <v>634</v>
      </c>
      <c r="C2283" t="s">
        <v>4885</v>
      </c>
    </row>
    <row r="2284" spans="1:3" ht="12.75">
      <c r="A2284" t="s">
        <v>4897</v>
      </c>
      <c r="B2284" t="s">
        <v>634</v>
      </c>
      <c r="C2284" t="s">
        <v>4885</v>
      </c>
    </row>
    <row r="2285" spans="1:3" ht="12.75">
      <c r="A2285" t="s">
        <v>4898</v>
      </c>
      <c r="B2285" t="s">
        <v>634</v>
      </c>
      <c r="C2285" t="s">
        <v>4885</v>
      </c>
    </row>
    <row r="2286" spans="1:3" ht="12.75">
      <c r="A2286" t="s">
        <v>4899</v>
      </c>
      <c r="B2286" t="s">
        <v>634</v>
      </c>
      <c r="C2286" t="s">
        <v>4885</v>
      </c>
    </row>
    <row r="2287" spans="1:3" ht="12.75">
      <c r="A2287" t="s">
        <v>4900</v>
      </c>
      <c r="B2287" t="s">
        <v>634</v>
      </c>
      <c r="C2287" t="s">
        <v>4885</v>
      </c>
    </row>
    <row r="2288" spans="1:3" ht="12.75">
      <c r="A2288" t="s">
        <v>4901</v>
      </c>
      <c r="B2288" t="s">
        <v>634</v>
      </c>
      <c r="C2288" t="s">
        <v>4885</v>
      </c>
    </row>
    <row r="2289" spans="1:2" ht="12.75">
      <c r="A2289" t="s">
        <v>4902</v>
      </c>
      <c r="B2289" t="s">
        <v>634</v>
      </c>
    </row>
    <row r="2290" spans="1:3" ht="12.75">
      <c r="A2290" t="s">
        <v>4903</v>
      </c>
      <c r="B2290" t="s">
        <v>634</v>
      </c>
      <c r="C2290" t="s">
        <v>4885</v>
      </c>
    </row>
    <row r="2291" spans="1:3" ht="12.75">
      <c r="A2291" t="s">
        <v>4904</v>
      </c>
      <c r="B2291" t="s">
        <v>634</v>
      </c>
      <c r="C2291" t="s">
        <v>4885</v>
      </c>
    </row>
    <row r="2292" spans="1:3" ht="12.75">
      <c r="A2292" t="s">
        <v>4905</v>
      </c>
      <c r="B2292" t="s">
        <v>634</v>
      </c>
      <c r="C2292" t="s">
        <v>4885</v>
      </c>
    </row>
    <row r="2293" spans="1:3" ht="12.75">
      <c r="A2293" t="s">
        <v>4906</v>
      </c>
      <c r="B2293" t="s">
        <v>634</v>
      </c>
      <c r="C2293" t="s">
        <v>4885</v>
      </c>
    </row>
    <row r="2294" spans="1:3" ht="12.75">
      <c r="A2294" t="s">
        <v>4907</v>
      </c>
      <c r="B2294" t="s">
        <v>634</v>
      </c>
      <c r="C2294" t="s">
        <v>4885</v>
      </c>
    </row>
    <row r="2295" spans="1:3" ht="12.75">
      <c r="A2295" t="s">
        <v>4908</v>
      </c>
      <c r="B2295" t="s">
        <v>634</v>
      </c>
      <c r="C2295" t="s">
        <v>4885</v>
      </c>
    </row>
    <row r="2296" spans="1:3" ht="12.75">
      <c r="A2296" t="s">
        <v>4909</v>
      </c>
      <c r="B2296" t="s">
        <v>634</v>
      </c>
      <c r="C2296" t="s">
        <v>4885</v>
      </c>
    </row>
    <row r="2297" spans="1:3" ht="12.75">
      <c r="A2297" t="s">
        <v>4910</v>
      </c>
      <c r="B2297" t="s">
        <v>634</v>
      </c>
      <c r="C2297" t="s">
        <v>4885</v>
      </c>
    </row>
    <row r="2298" spans="1:3" ht="12.75">
      <c r="A2298" t="s">
        <v>4911</v>
      </c>
      <c r="B2298" t="s">
        <v>634</v>
      </c>
      <c r="C2298" t="s">
        <v>4885</v>
      </c>
    </row>
    <row r="2299" spans="1:2" ht="12.75">
      <c r="A2299" t="s">
        <v>4912</v>
      </c>
      <c r="B2299" t="s">
        <v>634</v>
      </c>
    </row>
    <row r="2300" spans="1:2" ht="12.75">
      <c r="A2300" t="s">
        <v>4913</v>
      </c>
      <c r="B2300" t="s">
        <v>634</v>
      </c>
    </row>
    <row r="2301" spans="1:2" ht="12.75">
      <c r="A2301" t="s">
        <v>4914</v>
      </c>
      <c r="B2301" t="s">
        <v>634</v>
      </c>
    </row>
    <row r="2302" spans="1:2" ht="12.75">
      <c r="A2302" t="s">
        <v>4915</v>
      </c>
      <c r="B2302" t="s">
        <v>634</v>
      </c>
    </row>
    <row r="2303" spans="1:3" ht="12.75">
      <c r="A2303" t="s">
        <v>4916</v>
      </c>
      <c r="B2303" t="s">
        <v>634</v>
      </c>
      <c r="C2303" t="s">
        <v>4885</v>
      </c>
    </row>
    <row r="2304" spans="1:2" ht="12.75">
      <c r="A2304" t="s">
        <v>4917</v>
      </c>
      <c r="B2304" t="s">
        <v>634</v>
      </c>
    </row>
    <row r="2305" spans="1:3" ht="12.75">
      <c r="A2305" t="s">
        <v>4918</v>
      </c>
      <c r="B2305" t="s">
        <v>634</v>
      </c>
      <c r="C2305" t="s">
        <v>4885</v>
      </c>
    </row>
    <row r="2306" spans="1:3" ht="12.75">
      <c r="A2306" t="s">
        <v>4919</v>
      </c>
      <c r="B2306" t="s">
        <v>634</v>
      </c>
      <c r="C2306" t="s">
        <v>4885</v>
      </c>
    </row>
    <row r="2307" spans="1:2" ht="12.75">
      <c r="A2307" t="s">
        <v>4920</v>
      </c>
      <c r="B2307" t="s">
        <v>634</v>
      </c>
    </row>
    <row r="2308" spans="1:2" ht="12.75">
      <c r="A2308" t="s">
        <v>4921</v>
      </c>
      <c r="B2308" t="s">
        <v>634</v>
      </c>
    </row>
    <row r="2309" spans="1:2" ht="12.75">
      <c r="A2309" t="s">
        <v>4922</v>
      </c>
      <c r="B2309" t="s">
        <v>634</v>
      </c>
    </row>
    <row r="2310" spans="1:2" ht="12.75">
      <c r="A2310" t="s">
        <v>4923</v>
      </c>
      <c r="B2310" t="s">
        <v>634</v>
      </c>
    </row>
    <row r="2311" spans="1:2" ht="12.75">
      <c r="A2311" t="s">
        <v>4924</v>
      </c>
      <c r="B2311" t="s">
        <v>634</v>
      </c>
    </row>
    <row r="2312" spans="1:2" ht="12.75">
      <c r="A2312" t="s">
        <v>4925</v>
      </c>
      <c r="B2312" t="s">
        <v>634</v>
      </c>
    </row>
    <row r="2313" spans="1:2" ht="12.75">
      <c r="A2313" t="s">
        <v>4926</v>
      </c>
      <c r="B2313" t="s">
        <v>634</v>
      </c>
    </row>
    <row r="2314" spans="1:2" ht="12.75">
      <c r="A2314" t="s">
        <v>4927</v>
      </c>
      <c r="B2314" t="s">
        <v>634</v>
      </c>
    </row>
    <row r="2315" spans="1:2" ht="12.75">
      <c r="A2315" t="s">
        <v>4928</v>
      </c>
      <c r="B2315" t="s">
        <v>634</v>
      </c>
    </row>
    <row r="2316" spans="1:2" ht="12.75">
      <c r="A2316" t="s">
        <v>4929</v>
      </c>
      <c r="B2316" t="s">
        <v>634</v>
      </c>
    </row>
    <row r="2317" spans="1:2" ht="12.75">
      <c r="A2317" t="s">
        <v>4930</v>
      </c>
      <c r="B2317" t="s">
        <v>634</v>
      </c>
    </row>
    <row r="2318" spans="1:2" ht="12.75">
      <c r="A2318" t="s">
        <v>4931</v>
      </c>
      <c r="B2318" t="s">
        <v>634</v>
      </c>
    </row>
    <row r="2319" spans="1:2" ht="12.75">
      <c r="A2319" t="s">
        <v>4932</v>
      </c>
      <c r="B2319" t="s">
        <v>634</v>
      </c>
    </row>
    <row r="2320" spans="1:3" ht="12.75">
      <c r="A2320" t="s">
        <v>4933</v>
      </c>
      <c r="B2320" t="s">
        <v>634</v>
      </c>
      <c r="C2320" t="s">
        <v>4874</v>
      </c>
    </row>
    <row r="2321" spans="1:3" ht="12.75">
      <c r="A2321" t="s">
        <v>4934</v>
      </c>
      <c r="B2321" t="s">
        <v>634</v>
      </c>
      <c r="C2321" t="s">
        <v>4874</v>
      </c>
    </row>
    <row r="2322" spans="1:3" ht="12.75">
      <c r="A2322" t="s">
        <v>4935</v>
      </c>
      <c r="B2322" t="s">
        <v>634</v>
      </c>
      <c r="C2322" t="s">
        <v>4874</v>
      </c>
    </row>
    <row r="2323" spans="1:2" ht="12.75">
      <c r="A2323" t="s">
        <v>4936</v>
      </c>
      <c r="B2323" t="s">
        <v>634</v>
      </c>
    </row>
    <row r="2324" spans="1:2" ht="12.75">
      <c r="A2324" t="s">
        <v>4937</v>
      </c>
      <c r="B2324" t="s">
        <v>634</v>
      </c>
    </row>
    <row r="2325" spans="1:2" ht="12.75">
      <c r="A2325" t="s">
        <v>4938</v>
      </c>
      <c r="B2325" t="s">
        <v>634</v>
      </c>
    </row>
    <row r="2326" spans="1:2" ht="12.75">
      <c r="A2326" t="s">
        <v>4939</v>
      </c>
      <c r="B2326" t="s">
        <v>634</v>
      </c>
    </row>
    <row r="2327" spans="1:3" ht="12.75">
      <c r="A2327" t="s">
        <v>4940</v>
      </c>
      <c r="B2327" t="s">
        <v>634</v>
      </c>
      <c r="C2327" t="s">
        <v>4874</v>
      </c>
    </row>
    <row r="2328" spans="1:3" ht="12.75">
      <c r="A2328" t="s">
        <v>4941</v>
      </c>
      <c r="B2328" t="s">
        <v>634</v>
      </c>
      <c r="C2328" t="s">
        <v>4942</v>
      </c>
    </row>
    <row r="2329" spans="1:3" ht="12.75">
      <c r="A2329" t="s">
        <v>4943</v>
      </c>
      <c r="B2329" t="s">
        <v>634</v>
      </c>
      <c r="C2329" t="s">
        <v>4942</v>
      </c>
    </row>
    <row r="2330" spans="1:3" ht="12.75">
      <c r="A2330" t="s">
        <v>4944</v>
      </c>
      <c r="B2330" t="s">
        <v>634</v>
      </c>
      <c r="C2330" t="s">
        <v>4942</v>
      </c>
    </row>
    <row r="2331" spans="1:3" ht="12.75">
      <c r="A2331" t="s">
        <v>4945</v>
      </c>
      <c r="B2331" t="s">
        <v>634</v>
      </c>
      <c r="C2331" t="s">
        <v>4942</v>
      </c>
    </row>
    <row r="2332" spans="1:3" ht="12.75">
      <c r="A2332" t="s">
        <v>4946</v>
      </c>
      <c r="B2332" t="s">
        <v>634</v>
      </c>
      <c r="C2332" t="s">
        <v>4942</v>
      </c>
    </row>
    <row r="2333" spans="1:3" ht="12.75">
      <c r="A2333" t="s">
        <v>4947</v>
      </c>
      <c r="B2333" t="s">
        <v>634</v>
      </c>
      <c r="C2333" t="s">
        <v>4942</v>
      </c>
    </row>
    <row r="2334" spans="1:3" ht="12.75">
      <c r="A2334" t="s">
        <v>4948</v>
      </c>
      <c r="B2334" t="s">
        <v>634</v>
      </c>
      <c r="C2334" t="s">
        <v>4942</v>
      </c>
    </row>
    <row r="2335" spans="1:3" ht="12.75">
      <c r="A2335" t="s">
        <v>4949</v>
      </c>
      <c r="B2335" t="s">
        <v>634</v>
      </c>
      <c r="C2335" t="s">
        <v>4942</v>
      </c>
    </row>
    <row r="2336" spans="1:3" ht="12.75">
      <c r="A2336" t="s">
        <v>4950</v>
      </c>
      <c r="B2336" t="s">
        <v>634</v>
      </c>
      <c r="C2336" t="s">
        <v>4942</v>
      </c>
    </row>
    <row r="2337" spans="1:3" ht="12.75">
      <c r="A2337" t="s">
        <v>4951</v>
      </c>
      <c r="B2337" t="s">
        <v>634</v>
      </c>
      <c r="C2337" t="s">
        <v>4942</v>
      </c>
    </row>
    <row r="2338" spans="1:3" ht="12.75">
      <c r="A2338" t="s">
        <v>4952</v>
      </c>
      <c r="B2338" t="s">
        <v>634</v>
      </c>
      <c r="C2338" t="s">
        <v>4942</v>
      </c>
    </row>
    <row r="2339" spans="1:3" ht="12.75">
      <c r="A2339" t="s">
        <v>4953</v>
      </c>
      <c r="B2339" t="s">
        <v>634</v>
      </c>
      <c r="C2339" t="s">
        <v>4942</v>
      </c>
    </row>
    <row r="2340" spans="1:3" ht="12.75">
      <c r="A2340" t="s">
        <v>4954</v>
      </c>
      <c r="B2340" t="s">
        <v>634</v>
      </c>
      <c r="C2340" t="s">
        <v>4942</v>
      </c>
    </row>
    <row r="2341" spans="1:3" ht="12.75">
      <c r="A2341" t="s">
        <v>4955</v>
      </c>
      <c r="B2341" t="s">
        <v>634</v>
      </c>
      <c r="C2341" t="s">
        <v>4942</v>
      </c>
    </row>
    <row r="2342" spans="1:3" ht="12.75">
      <c r="A2342" t="s">
        <v>4956</v>
      </c>
      <c r="B2342" t="s">
        <v>634</v>
      </c>
      <c r="C2342" t="s">
        <v>4942</v>
      </c>
    </row>
    <row r="2343" spans="1:3" ht="12.75">
      <c r="A2343" t="s">
        <v>4957</v>
      </c>
      <c r="B2343" t="s">
        <v>634</v>
      </c>
      <c r="C2343" t="s">
        <v>4942</v>
      </c>
    </row>
    <row r="2344" spans="1:3" ht="12.75">
      <c r="A2344" t="s">
        <v>4958</v>
      </c>
      <c r="B2344" t="s">
        <v>634</v>
      </c>
      <c r="C2344" t="s">
        <v>4942</v>
      </c>
    </row>
    <row r="2345" spans="1:3" ht="12.75">
      <c r="A2345" t="s">
        <v>4959</v>
      </c>
      <c r="B2345" t="s">
        <v>634</v>
      </c>
      <c r="C2345" t="s">
        <v>4942</v>
      </c>
    </row>
    <row r="2346" spans="1:3" ht="12.75">
      <c r="A2346" t="s">
        <v>4960</v>
      </c>
      <c r="B2346" t="s">
        <v>634</v>
      </c>
      <c r="C2346" t="s">
        <v>4942</v>
      </c>
    </row>
    <row r="2347" spans="1:3" ht="12.75">
      <c r="A2347" t="s">
        <v>4961</v>
      </c>
      <c r="B2347" t="s">
        <v>634</v>
      </c>
      <c r="C2347" t="s">
        <v>4942</v>
      </c>
    </row>
    <row r="2348" spans="1:3" ht="12.75">
      <c r="A2348" t="s">
        <v>4962</v>
      </c>
      <c r="B2348" t="s">
        <v>634</v>
      </c>
      <c r="C2348" t="s">
        <v>4942</v>
      </c>
    </row>
    <row r="2349" spans="1:3" ht="12.75">
      <c r="A2349" t="s">
        <v>4963</v>
      </c>
      <c r="B2349" t="s">
        <v>634</v>
      </c>
      <c r="C2349" t="s">
        <v>4942</v>
      </c>
    </row>
    <row r="2350" spans="1:3" ht="12.75">
      <c r="A2350" t="s">
        <v>4964</v>
      </c>
      <c r="B2350" t="s">
        <v>634</v>
      </c>
      <c r="C2350" t="s">
        <v>4942</v>
      </c>
    </row>
    <row r="2351" spans="1:3" ht="12.75">
      <c r="A2351" t="s">
        <v>4965</v>
      </c>
      <c r="B2351" t="s">
        <v>634</v>
      </c>
      <c r="C2351" t="s">
        <v>4942</v>
      </c>
    </row>
    <row r="2352" spans="1:3" ht="12.75">
      <c r="A2352" t="s">
        <v>4966</v>
      </c>
      <c r="B2352" t="s">
        <v>634</v>
      </c>
      <c r="C2352" t="s">
        <v>4942</v>
      </c>
    </row>
    <row r="2353" spans="1:3" ht="12.75">
      <c r="A2353" t="s">
        <v>4967</v>
      </c>
      <c r="B2353" t="s">
        <v>634</v>
      </c>
      <c r="C2353" t="s">
        <v>4942</v>
      </c>
    </row>
    <row r="2354" spans="1:3" ht="12.75">
      <c r="A2354" t="s">
        <v>4968</v>
      </c>
      <c r="B2354" t="s">
        <v>634</v>
      </c>
      <c r="C2354" t="s">
        <v>4942</v>
      </c>
    </row>
    <row r="2355" spans="1:3" ht="12.75">
      <c r="A2355" t="s">
        <v>4969</v>
      </c>
      <c r="B2355" t="s">
        <v>634</v>
      </c>
      <c r="C2355" t="s">
        <v>4942</v>
      </c>
    </row>
    <row r="2356" spans="1:3" ht="12.75">
      <c r="A2356" t="s">
        <v>4970</v>
      </c>
      <c r="B2356" t="s">
        <v>634</v>
      </c>
      <c r="C2356" t="s">
        <v>4942</v>
      </c>
    </row>
    <row r="2357" spans="1:3" ht="12.75">
      <c r="A2357" t="s">
        <v>4971</v>
      </c>
      <c r="B2357" t="s">
        <v>634</v>
      </c>
      <c r="C2357" t="s">
        <v>4942</v>
      </c>
    </row>
    <row r="2358" spans="1:3" ht="12.75">
      <c r="A2358" t="s">
        <v>4972</v>
      </c>
      <c r="B2358" t="s">
        <v>634</v>
      </c>
      <c r="C2358" t="s">
        <v>4942</v>
      </c>
    </row>
    <row r="2359" spans="1:3" ht="12.75">
      <c r="A2359" t="s">
        <v>4973</v>
      </c>
      <c r="B2359" t="s">
        <v>634</v>
      </c>
      <c r="C2359" t="s">
        <v>4942</v>
      </c>
    </row>
    <row r="2360" spans="1:3" ht="12.75">
      <c r="A2360" t="s">
        <v>4974</v>
      </c>
      <c r="B2360" t="s">
        <v>634</v>
      </c>
      <c r="C2360" t="s">
        <v>4942</v>
      </c>
    </row>
    <row r="2361" spans="1:3" ht="12.75">
      <c r="A2361" t="s">
        <v>4975</v>
      </c>
      <c r="B2361" t="s">
        <v>634</v>
      </c>
      <c r="C2361" t="s">
        <v>4942</v>
      </c>
    </row>
    <row r="2362" spans="1:3" ht="12.75">
      <c r="A2362" t="s">
        <v>4976</v>
      </c>
      <c r="B2362" t="s">
        <v>634</v>
      </c>
      <c r="C2362" t="s">
        <v>4942</v>
      </c>
    </row>
    <row r="2363" spans="1:3" ht="12.75">
      <c r="A2363" t="s">
        <v>4977</v>
      </c>
      <c r="B2363" t="s">
        <v>634</v>
      </c>
      <c r="C2363" t="s">
        <v>4942</v>
      </c>
    </row>
    <row r="2364" spans="1:3" ht="12.75">
      <c r="A2364" t="s">
        <v>4978</v>
      </c>
      <c r="B2364" t="s">
        <v>634</v>
      </c>
      <c r="C2364" t="s">
        <v>4979</v>
      </c>
    </row>
    <row r="2365" spans="1:3" ht="12.75">
      <c r="A2365" t="s">
        <v>4980</v>
      </c>
      <c r="B2365" t="s">
        <v>634</v>
      </c>
      <c r="C2365" t="s">
        <v>4979</v>
      </c>
    </row>
    <row r="2366" spans="1:3" ht="12.75">
      <c r="A2366" t="s">
        <v>4981</v>
      </c>
      <c r="B2366" t="s">
        <v>634</v>
      </c>
      <c r="C2366" t="s">
        <v>4979</v>
      </c>
    </row>
    <row r="2367" spans="1:3" ht="12.75">
      <c r="A2367" t="s">
        <v>4982</v>
      </c>
      <c r="B2367" t="s">
        <v>634</v>
      </c>
      <c r="C2367" t="s">
        <v>4979</v>
      </c>
    </row>
    <row r="2368" spans="1:3" ht="12.75">
      <c r="A2368" t="s">
        <v>4983</v>
      </c>
      <c r="B2368" t="s">
        <v>634</v>
      </c>
      <c r="C2368" t="s">
        <v>4979</v>
      </c>
    </row>
    <row r="2369" spans="1:3" ht="12.75">
      <c r="A2369" t="s">
        <v>4984</v>
      </c>
      <c r="B2369" t="s">
        <v>634</v>
      </c>
      <c r="C2369" t="s">
        <v>4979</v>
      </c>
    </row>
    <row r="2370" spans="1:3" ht="12.75">
      <c r="A2370" t="s">
        <v>4985</v>
      </c>
      <c r="B2370" t="s">
        <v>634</v>
      </c>
      <c r="C2370" t="s">
        <v>4979</v>
      </c>
    </row>
    <row r="2371" spans="1:3" ht="12.75">
      <c r="A2371" t="s">
        <v>4986</v>
      </c>
      <c r="B2371" t="s">
        <v>634</v>
      </c>
      <c r="C2371" t="s">
        <v>4979</v>
      </c>
    </row>
    <row r="2372" spans="1:3" ht="12.75">
      <c r="A2372" t="s">
        <v>4987</v>
      </c>
      <c r="B2372" t="s">
        <v>634</v>
      </c>
      <c r="C2372" t="s">
        <v>4979</v>
      </c>
    </row>
    <row r="2373" spans="1:3" ht="12.75">
      <c r="A2373" t="s">
        <v>4988</v>
      </c>
      <c r="B2373" t="s">
        <v>634</v>
      </c>
      <c r="C2373" t="s">
        <v>4979</v>
      </c>
    </row>
    <row r="2374" spans="1:3" ht="12.75">
      <c r="A2374" t="s">
        <v>4989</v>
      </c>
      <c r="B2374" t="s">
        <v>634</v>
      </c>
      <c r="C2374" t="s">
        <v>4979</v>
      </c>
    </row>
    <row r="2375" spans="1:3" ht="12.75">
      <c r="A2375" t="s">
        <v>4990</v>
      </c>
      <c r="B2375" t="s">
        <v>634</v>
      </c>
      <c r="C2375" t="s">
        <v>4979</v>
      </c>
    </row>
    <row r="2376" spans="1:3" ht="12.75">
      <c r="A2376" t="s">
        <v>4991</v>
      </c>
      <c r="B2376" t="s">
        <v>634</v>
      </c>
      <c r="C2376" t="s">
        <v>4979</v>
      </c>
    </row>
    <row r="2377" spans="1:3" ht="12.75">
      <c r="A2377" t="s">
        <v>4992</v>
      </c>
      <c r="B2377" t="s">
        <v>634</v>
      </c>
      <c r="C2377" t="s">
        <v>4979</v>
      </c>
    </row>
    <row r="2378" spans="1:3" ht="12.75">
      <c r="A2378" t="s">
        <v>4993</v>
      </c>
      <c r="B2378" t="s">
        <v>634</v>
      </c>
      <c r="C2378" t="s">
        <v>4979</v>
      </c>
    </row>
    <row r="2379" spans="1:3" ht="12.75">
      <c r="A2379" t="s">
        <v>4994</v>
      </c>
      <c r="B2379" t="s">
        <v>634</v>
      </c>
      <c r="C2379" t="s">
        <v>4979</v>
      </c>
    </row>
    <row r="2380" spans="1:3" ht="12.75">
      <c r="A2380" t="s">
        <v>4995</v>
      </c>
      <c r="B2380" t="s">
        <v>634</v>
      </c>
      <c r="C2380" t="s">
        <v>4979</v>
      </c>
    </row>
    <row r="2381" spans="1:2" ht="12.75">
      <c r="A2381" t="s">
        <v>4996</v>
      </c>
      <c r="B2381" t="s">
        <v>634</v>
      </c>
    </row>
    <row r="2382" spans="1:2" ht="12.75">
      <c r="A2382" t="s">
        <v>4997</v>
      </c>
      <c r="B2382" t="s">
        <v>634</v>
      </c>
    </row>
    <row r="2383" spans="1:2" ht="12.75">
      <c r="A2383" t="s">
        <v>4998</v>
      </c>
      <c r="B2383" t="s">
        <v>634</v>
      </c>
    </row>
    <row r="2384" spans="1:2" ht="12.75">
      <c r="A2384" t="s">
        <v>4999</v>
      </c>
      <c r="B2384" t="s">
        <v>634</v>
      </c>
    </row>
    <row r="2385" spans="1:2" ht="12.75">
      <c r="A2385" t="s">
        <v>5000</v>
      </c>
      <c r="B2385" t="s">
        <v>634</v>
      </c>
    </row>
    <row r="2386" spans="1:3" ht="12.75">
      <c r="A2386" t="s">
        <v>5001</v>
      </c>
      <c r="B2386" t="s">
        <v>634</v>
      </c>
      <c r="C2386" t="s">
        <v>4979</v>
      </c>
    </row>
    <row r="2387" spans="1:3" ht="12.75">
      <c r="A2387" t="s">
        <v>5002</v>
      </c>
      <c r="B2387" t="s">
        <v>634</v>
      </c>
      <c r="C2387" t="s">
        <v>4979</v>
      </c>
    </row>
    <row r="2388" spans="1:3" ht="12.75">
      <c r="A2388" t="s">
        <v>5003</v>
      </c>
      <c r="B2388" t="s">
        <v>634</v>
      </c>
      <c r="C2388" t="s">
        <v>4979</v>
      </c>
    </row>
    <row r="2389" spans="1:3" ht="12.75">
      <c r="A2389" t="s">
        <v>5004</v>
      </c>
      <c r="B2389" t="s">
        <v>634</v>
      </c>
      <c r="C2389" t="s">
        <v>4979</v>
      </c>
    </row>
    <row r="2390" spans="1:3" ht="12.75">
      <c r="A2390" t="s">
        <v>5005</v>
      </c>
      <c r="B2390" t="s">
        <v>634</v>
      </c>
      <c r="C2390" t="s">
        <v>4979</v>
      </c>
    </row>
    <row r="2391" spans="1:3" ht="12.75">
      <c r="A2391" t="s">
        <v>5006</v>
      </c>
      <c r="B2391" t="s">
        <v>634</v>
      </c>
      <c r="C2391" t="s">
        <v>4979</v>
      </c>
    </row>
    <row r="2392" spans="1:3" ht="12.75">
      <c r="A2392" t="s">
        <v>5007</v>
      </c>
      <c r="B2392" t="s">
        <v>634</v>
      </c>
      <c r="C2392" t="s">
        <v>4979</v>
      </c>
    </row>
    <row r="2393" spans="1:3" ht="12.75">
      <c r="A2393" t="s">
        <v>5008</v>
      </c>
      <c r="B2393" t="s">
        <v>634</v>
      </c>
      <c r="C2393" t="s">
        <v>4979</v>
      </c>
    </row>
    <row r="2394" spans="1:3" ht="12.75">
      <c r="A2394" t="s">
        <v>5009</v>
      </c>
      <c r="B2394" t="s">
        <v>634</v>
      </c>
      <c r="C2394" t="s">
        <v>4979</v>
      </c>
    </row>
    <row r="2395" spans="1:3" ht="12.75">
      <c r="A2395" t="s">
        <v>5010</v>
      </c>
      <c r="B2395" t="s">
        <v>634</v>
      </c>
      <c r="C2395" t="s">
        <v>4979</v>
      </c>
    </row>
    <row r="2396" spans="1:3" ht="12.75">
      <c r="A2396" t="s">
        <v>5011</v>
      </c>
      <c r="B2396" t="s">
        <v>634</v>
      </c>
      <c r="C2396" t="s">
        <v>4979</v>
      </c>
    </row>
    <row r="2397" spans="1:3" ht="12.75">
      <c r="A2397" t="s">
        <v>5012</v>
      </c>
      <c r="B2397" t="s">
        <v>634</v>
      </c>
      <c r="C2397" t="s">
        <v>4979</v>
      </c>
    </row>
    <row r="2398" spans="1:3" ht="12.75">
      <c r="A2398" t="s">
        <v>5013</v>
      </c>
      <c r="B2398" t="s">
        <v>634</v>
      </c>
      <c r="C2398" t="s">
        <v>4979</v>
      </c>
    </row>
    <row r="2399" spans="1:3" ht="12.75">
      <c r="A2399" t="s">
        <v>5014</v>
      </c>
      <c r="B2399" t="s">
        <v>634</v>
      </c>
      <c r="C2399" t="s">
        <v>4979</v>
      </c>
    </row>
    <row r="2400" spans="1:3" ht="12.75">
      <c r="A2400" t="s">
        <v>5015</v>
      </c>
      <c r="B2400" t="s">
        <v>634</v>
      </c>
      <c r="C2400" t="s">
        <v>4979</v>
      </c>
    </row>
    <row r="2401" spans="1:3" ht="12.75">
      <c r="A2401" t="s">
        <v>5016</v>
      </c>
      <c r="B2401" t="s">
        <v>634</v>
      </c>
      <c r="C2401" t="s">
        <v>4979</v>
      </c>
    </row>
    <row r="2402" spans="1:3" ht="12.75">
      <c r="A2402" t="s">
        <v>5017</v>
      </c>
      <c r="B2402" t="s">
        <v>634</v>
      </c>
      <c r="C2402" t="s">
        <v>4979</v>
      </c>
    </row>
    <row r="2403" spans="1:3" ht="12.75">
      <c r="A2403" t="s">
        <v>5018</v>
      </c>
      <c r="B2403" t="s">
        <v>634</v>
      </c>
      <c r="C2403" t="s">
        <v>4979</v>
      </c>
    </row>
    <row r="2404" spans="1:3" ht="12.75">
      <c r="A2404" t="s">
        <v>5019</v>
      </c>
      <c r="B2404" t="s">
        <v>634</v>
      </c>
      <c r="C2404" t="s">
        <v>5020</v>
      </c>
    </row>
    <row r="2405" spans="1:3" ht="12.75">
      <c r="A2405" t="s">
        <v>5021</v>
      </c>
      <c r="B2405" t="s">
        <v>634</v>
      </c>
      <c r="C2405" t="s">
        <v>4979</v>
      </c>
    </row>
    <row r="2406" spans="1:3" ht="12.75">
      <c r="A2406" t="s">
        <v>5022</v>
      </c>
      <c r="B2406" t="s">
        <v>634</v>
      </c>
      <c r="C2406" t="s">
        <v>4979</v>
      </c>
    </row>
    <row r="2407" spans="1:3" ht="12.75">
      <c r="A2407" t="s">
        <v>5023</v>
      </c>
      <c r="B2407" t="s">
        <v>634</v>
      </c>
      <c r="C2407" t="s">
        <v>4512</v>
      </c>
    </row>
    <row r="2408" spans="1:2" ht="12.75">
      <c r="A2408" t="s">
        <v>5024</v>
      </c>
      <c r="B2408" t="s">
        <v>634</v>
      </c>
    </row>
    <row r="2409" spans="1:2" ht="12.75">
      <c r="A2409" t="s">
        <v>5025</v>
      </c>
      <c r="B2409" t="s">
        <v>634</v>
      </c>
    </row>
    <row r="2410" spans="1:2" ht="12.75">
      <c r="A2410" t="s">
        <v>5026</v>
      </c>
      <c r="B2410" t="s">
        <v>634</v>
      </c>
    </row>
    <row r="2411" spans="1:2" ht="12.75">
      <c r="A2411" t="s">
        <v>5027</v>
      </c>
      <c r="B2411" t="s">
        <v>634</v>
      </c>
    </row>
    <row r="2412" spans="1:2" ht="12.75">
      <c r="A2412" t="s">
        <v>5028</v>
      </c>
      <c r="B2412" t="s">
        <v>634</v>
      </c>
    </row>
    <row r="2413" spans="1:2" ht="12.75">
      <c r="A2413" t="s">
        <v>5029</v>
      </c>
      <c r="B2413" t="s">
        <v>634</v>
      </c>
    </row>
    <row r="2414" spans="1:2" ht="12.75">
      <c r="A2414" t="s">
        <v>5030</v>
      </c>
      <c r="B2414" t="s">
        <v>634</v>
      </c>
    </row>
    <row r="2415" spans="1:2" ht="12.75">
      <c r="A2415" t="s">
        <v>5031</v>
      </c>
      <c r="B2415" t="s">
        <v>634</v>
      </c>
    </row>
    <row r="2416" spans="1:2" ht="12.75">
      <c r="A2416" t="s">
        <v>5032</v>
      </c>
      <c r="B2416" t="s">
        <v>634</v>
      </c>
    </row>
    <row r="2417" spans="1:2" ht="12.75">
      <c r="A2417" t="s">
        <v>5033</v>
      </c>
      <c r="B2417" t="s">
        <v>634</v>
      </c>
    </row>
    <row r="2418" spans="1:2" ht="12.75">
      <c r="A2418" t="s">
        <v>5034</v>
      </c>
      <c r="B2418" t="s">
        <v>634</v>
      </c>
    </row>
    <row r="2419" spans="1:2" ht="12.75">
      <c r="A2419" t="s">
        <v>5035</v>
      </c>
      <c r="B2419" t="s">
        <v>634</v>
      </c>
    </row>
    <row r="2420" spans="1:2" ht="12.75">
      <c r="A2420" t="s">
        <v>5036</v>
      </c>
      <c r="B2420" t="s">
        <v>634</v>
      </c>
    </row>
    <row r="2421" spans="1:2" ht="12.75">
      <c r="A2421" t="s">
        <v>5037</v>
      </c>
      <c r="B2421" t="s">
        <v>634</v>
      </c>
    </row>
    <row r="2422" spans="1:2" ht="12.75">
      <c r="A2422" t="s">
        <v>5038</v>
      </c>
      <c r="B2422" t="s">
        <v>634</v>
      </c>
    </row>
    <row r="2423" spans="1:3" ht="12.75">
      <c r="A2423" t="s">
        <v>5039</v>
      </c>
      <c r="B2423" t="s">
        <v>634</v>
      </c>
      <c r="C2423" t="s">
        <v>4509</v>
      </c>
    </row>
    <row r="2424" spans="1:2" ht="12.75">
      <c r="A2424" t="s">
        <v>5040</v>
      </c>
      <c r="B2424" t="s">
        <v>634</v>
      </c>
    </row>
    <row r="2425" spans="1:3" ht="12.75">
      <c r="A2425" t="s">
        <v>5041</v>
      </c>
      <c r="B2425" t="s">
        <v>634</v>
      </c>
      <c r="C2425" t="s">
        <v>4509</v>
      </c>
    </row>
    <row r="2426" spans="1:3" ht="12.75">
      <c r="A2426" t="s">
        <v>5042</v>
      </c>
      <c r="B2426" t="s">
        <v>634</v>
      </c>
      <c r="C2426" t="s">
        <v>4509</v>
      </c>
    </row>
    <row r="2427" spans="1:2" ht="12.75">
      <c r="A2427" t="s">
        <v>5043</v>
      </c>
      <c r="B2427" t="s">
        <v>634</v>
      </c>
    </row>
    <row r="2428" spans="1:2" ht="12.75">
      <c r="A2428" t="s">
        <v>5044</v>
      </c>
      <c r="B2428" t="s">
        <v>634</v>
      </c>
    </row>
    <row r="2429" spans="1:2" ht="12.75">
      <c r="A2429" t="s">
        <v>5045</v>
      </c>
      <c r="B2429" t="s">
        <v>634</v>
      </c>
    </row>
    <row r="2430" spans="1:2" ht="12.75">
      <c r="A2430" t="s">
        <v>5046</v>
      </c>
      <c r="B2430" t="s">
        <v>634</v>
      </c>
    </row>
    <row r="2431" spans="1:2" ht="12.75">
      <c r="A2431" t="s">
        <v>5047</v>
      </c>
      <c r="B2431" t="s">
        <v>634</v>
      </c>
    </row>
    <row r="2432" spans="1:2" ht="12.75">
      <c r="A2432" t="s">
        <v>5048</v>
      </c>
      <c r="B2432" t="s">
        <v>634</v>
      </c>
    </row>
    <row r="2433" spans="1:2" ht="12.75">
      <c r="A2433" t="s">
        <v>5049</v>
      </c>
      <c r="B2433" t="s">
        <v>634</v>
      </c>
    </row>
    <row r="2434" spans="1:2" ht="12.75">
      <c r="A2434" t="s">
        <v>5050</v>
      </c>
      <c r="B2434" t="s">
        <v>634</v>
      </c>
    </row>
    <row r="2435" spans="1:2" ht="12.75">
      <c r="A2435" t="s">
        <v>5051</v>
      </c>
      <c r="B2435" t="s">
        <v>634</v>
      </c>
    </row>
    <row r="2436" spans="1:2" ht="12.75">
      <c r="A2436" t="s">
        <v>5052</v>
      </c>
      <c r="B2436" t="s">
        <v>634</v>
      </c>
    </row>
    <row r="2437" spans="1:3" ht="12.75">
      <c r="A2437" t="s">
        <v>5053</v>
      </c>
      <c r="B2437" t="s">
        <v>634</v>
      </c>
      <c r="C2437" t="s">
        <v>5054</v>
      </c>
    </row>
    <row r="2438" spans="1:3" ht="12.75">
      <c r="A2438" t="s">
        <v>5055</v>
      </c>
      <c r="B2438" t="s">
        <v>634</v>
      </c>
      <c r="C2438" t="s">
        <v>5054</v>
      </c>
    </row>
    <row r="2439" spans="1:3" ht="12.75">
      <c r="A2439" t="s">
        <v>5056</v>
      </c>
      <c r="B2439" t="s">
        <v>634</v>
      </c>
      <c r="C2439" t="s">
        <v>5054</v>
      </c>
    </row>
    <row r="2440" spans="1:3" ht="12.75">
      <c r="A2440" t="s">
        <v>5057</v>
      </c>
      <c r="B2440" t="s">
        <v>634</v>
      </c>
      <c r="C2440" t="s">
        <v>5054</v>
      </c>
    </row>
    <row r="2441" spans="1:3" ht="12.75">
      <c r="A2441" t="s">
        <v>5058</v>
      </c>
      <c r="B2441" t="s">
        <v>634</v>
      </c>
      <c r="C2441" t="s">
        <v>5054</v>
      </c>
    </row>
    <row r="2442" spans="1:3" ht="12.75">
      <c r="A2442" t="s">
        <v>5059</v>
      </c>
      <c r="B2442" t="s">
        <v>634</v>
      </c>
      <c r="C2442" t="s">
        <v>5054</v>
      </c>
    </row>
    <row r="2443" spans="1:3" ht="12.75">
      <c r="A2443" t="s">
        <v>5060</v>
      </c>
      <c r="B2443" t="s">
        <v>634</v>
      </c>
      <c r="C2443" t="s">
        <v>5054</v>
      </c>
    </row>
    <row r="2444" spans="1:3" ht="12.75">
      <c r="A2444" t="s">
        <v>5061</v>
      </c>
      <c r="B2444" t="s">
        <v>634</v>
      </c>
      <c r="C2444" t="s">
        <v>5054</v>
      </c>
    </row>
    <row r="2445" spans="1:3" ht="12.75">
      <c r="A2445" t="s">
        <v>5062</v>
      </c>
      <c r="B2445" t="s">
        <v>634</v>
      </c>
      <c r="C2445" t="s">
        <v>5054</v>
      </c>
    </row>
    <row r="2446" spans="1:3" ht="12.75">
      <c r="A2446" t="s">
        <v>5063</v>
      </c>
      <c r="B2446" t="s">
        <v>634</v>
      </c>
      <c r="C2446" t="s">
        <v>5054</v>
      </c>
    </row>
    <row r="2447" spans="1:3" ht="12.75">
      <c r="A2447" t="s">
        <v>5064</v>
      </c>
      <c r="B2447" t="s">
        <v>634</v>
      </c>
      <c r="C2447" t="s">
        <v>5054</v>
      </c>
    </row>
    <row r="2448" spans="1:3" ht="12.75">
      <c r="A2448" t="s">
        <v>5065</v>
      </c>
      <c r="B2448" t="s">
        <v>634</v>
      </c>
      <c r="C2448" t="s">
        <v>5054</v>
      </c>
    </row>
    <row r="2449" spans="1:3" ht="12.75">
      <c r="A2449" t="s">
        <v>5066</v>
      </c>
      <c r="B2449" t="s">
        <v>634</v>
      </c>
      <c r="C2449" t="s">
        <v>5054</v>
      </c>
    </row>
    <row r="2450" spans="1:3" ht="12.75">
      <c r="A2450" t="s">
        <v>5067</v>
      </c>
      <c r="B2450" t="s">
        <v>634</v>
      </c>
      <c r="C2450" t="s">
        <v>5054</v>
      </c>
    </row>
    <row r="2451" spans="1:3" ht="12.75">
      <c r="A2451" t="s">
        <v>5068</v>
      </c>
      <c r="B2451" t="s">
        <v>634</v>
      </c>
      <c r="C2451" t="s">
        <v>5054</v>
      </c>
    </row>
    <row r="2452" spans="1:3" ht="12.75">
      <c r="A2452" t="s">
        <v>5069</v>
      </c>
      <c r="B2452" t="s">
        <v>634</v>
      </c>
      <c r="C2452" t="s">
        <v>5054</v>
      </c>
    </row>
    <row r="2453" spans="1:3" ht="12.75">
      <c r="A2453" t="s">
        <v>5070</v>
      </c>
      <c r="B2453" t="s">
        <v>634</v>
      </c>
      <c r="C2453" t="s">
        <v>5054</v>
      </c>
    </row>
    <row r="2454" spans="1:3" ht="12.75">
      <c r="A2454" t="s">
        <v>5071</v>
      </c>
      <c r="B2454" t="s">
        <v>634</v>
      </c>
      <c r="C2454" t="s">
        <v>5054</v>
      </c>
    </row>
    <row r="2455" spans="1:3" ht="12.75">
      <c r="A2455" t="s">
        <v>5072</v>
      </c>
      <c r="B2455" t="s">
        <v>634</v>
      </c>
      <c r="C2455" t="s">
        <v>5054</v>
      </c>
    </row>
    <row r="2456" spans="1:3" ht="12.75">
      <c r="A2456" t="s">
        <v>5073</v>
      </c>
      <c r="B2456" t="s">
        <v>634</v>
      </c>
      <c r="C2456" t="s">
        <v>4347</v>
      </c>
    </row>
    <row r="2457" spans="1:3" ht="12.75">
      <c r="A2457" t="s">
        <v>5074</v>
      </c>
      <c r="B2457" t="s">
        <v>634</v>
      </c>
      <c r="C2457" t="s">
        <v>5075</v>
      </c>
    </row>
    <row r="2458" spans="1:3" ht="12.75">
      <c r="A2458" t="s">
        <v>5076</v>
      </c>
      <c r="B2458" t="s">
        <v>634</v>
      </c>
      <c r="C2458" t="s">
        <v>5077</v>
      </c>
    </row>
    <row r="2459" spans="1:3" ht="12.75">
      <c r="A2459" t="s">
        <v>5078</v>
      </c>
      <c r="B2459" t="s">
        <v>634</v>
      </c>
      <c r="C2459" t="s">
        <v>5079</v>
      </c>
    </row>
    <row r="2460" spans="1:3" ht="12.75">
      <c r="A2460" t="s">
        <v>5080</v>
      </c>
      <c r="B2460" t="s">
        <v>634</v>
      </c>
      <c r="C2460" t="s">
        <v>5081</v>
      </c>
    </row>
    <row r="2461" spans="1:3" ht="12.75">
      <c r="A2461" t="s">
        <v>640</v>
      </c>
      <c r="B2461" t="s">
        <v>634</v>
      </c>
      <c r="C2461" t="s">
        <v>205</v>
      </c>
    </row>
    <row r="2462" spans="1:3" ht="12.75">
      <c r="A2462" t="s">
        <v>641</v>
      </c>
      <c r="B2462" t="s">
        <v>634</v>
      </c>
      <c r="C2462" t="s">
        <v>206</v>
      </c>
    </row>
    <row r="2463" spans="1:3" ht="12.75">
      <c r="A2463" t="s">
        <v>645</v>
      </c>
      <c r="B2463" t="s">
        <v>634</v>
      </c>
      <c r="C2463" t="s">
        <v>388</v>
      </c>
    </row>
    <row r="2464" spans="1:3" ht="12.75">
      <c r="A2464" t="s">
        <v>635</v>
      </c>
      <c r="B2464" t="s">
        <v>634</v>
      </c>
      <c r="C2464" t="s">
        <v>73</v>
      </c>
    </row>
    <row r="2465" spans="1:3" ht="12.75">
      <c r="A2465" t="s">
        <v>5082</v>
      </c>
      <c r="B2465" t="s">
        <v>634</v>
      </c>
      <c r="C2465" t="s">
        <v>5083</v>
      </c>
    </row>
    <row r="2466" spans="1:3" ht="12.75">
      <c r="A2466" t="s">
        <v>5084</v>
      </c>
      <c r="B2466" t="s">
        <v>634</v>
      </c>
      <c r="C2466" t="s">
        <v>5085</v>
      </c>
    </row>
    <row r="2467" spans="1:3" ht="12.75">
      <c r="A2467" t="s">
        <v>5086</v>
      </c>
      <c r="B2467" t="s">
        <v>634</v>
      </c>
      <c r="C2467" t="s">
        <v>5087</v>
      </c>
    </row>
    <row r="2468" spans="1:3" ht="12.75">
      <c r="A2468" t="s">
        <v>5088</v>
      </c>
      <c r="B2468" t="s">
        <v>634</v>
      </c>
      <c r="C2468" t="s">
        <v>5089</v>
      </c>
    </row>
    <row r="2469" spans="1:3" ht="12.75">
      <c r="A2469" t="s">
        <v>5090</v>
      </c>
      <c r="B2469" t="s">
        <v>634</v>
      </c>
      <c r="C2469" t="s">
        <v>5091</v>
      </c>
    </row>
    <row r="2470" spans="1:3" ht="12.75">
      <c r="A2470" t="s">
        <v>5092</v>
      </c>
      <c r="B2470" t="s">
        <v>634</v>
      </c>
      <c r="C2470" t="s">
        <v>5093</v>
      </c>
    </row>
    <row r="2471" spans="1:3" ht="12.75">
      <c r="A2471" t="s">
        <v>5094</v>
      </c>
      <c r="B2471" t="s">
        <v>634</v>
      </c>
      <c r="C2471" t="s">
        <v>5095</v>
      </c>
    </row>
    <row r="2472" spans="1:3" ht="12.75">
      <c r="A2472" t="s">
        <v>5096</v>
      </c>
      <c r="B2472" t="s">
        <v>634</v>
      </c>
      <c r="C2472" t="s">
        <v>5097</v>
      </c>
    </row>
    <row r="2473" spans="1:3" ht="12.75">
      <c r="A2473" t="s">
        <v>5098</v>
      </c>
      <c r="B2473" t="s">
        <v>634</v>
      </c>
      <c r="C2473" t="s">
        <v>5099</v>
      </c>
    </row>
    <row r="2474" spans="1:3" ht="12.75">
      <c r="A2474" t="s">
        <v>5100</v>
      </c>
      <c r="B2474" t="s">
        <v>634</v>
      </c>
      <c r="C2474" t="s">
        <v>5101</v>
      </c>
    </row>
    <row r="2475" spans="1:3" ht="12.75">
      <c r="A2475" t="s">
        <v>5102</v>
      </c>
      <c r="B2475" t="s">
        <v>634</v>
      </c>
      <c r="C2475" t="s">
        <v>5103</v>
      </c>
    </row>
    <row r="2476" spans="1:3" ht="12.75">
      <c r="A2476" t="s">
        <v>5104</v>
      </c>
      <c r="B2476" t="s">
        <v>634</v>
      </c>
      <c r="C2476" t="s">
        <v>5105</v>
      </c>
    </row>
    <row r="2477" spans="1:3" ht="12.75">
      <c r="A2477" t="s">
        <v>5106</v>
      </c>
      <c r="B2477" t="s">
        <v>634</v>
      </c>
      <c r="C2477" t="s">
        <v>5107</v>
      </c>
    </row>
    <row r="2478" spans="1:3" ht="12.75">
      <c r="A2478" t="s">
        <v>5108</v>
      </c>
      <c r="B2478" t="s">
        <v>634</v>
      </c>
      <c r="C2478" t="s">
        <v>5109</v>
      </c>
    </row>
    <row r="2479" spans="1:3" ht="12.75">
      <c r="A2479" t="s">
        <v>5110</v>
      </c>
      <c r="B2479" t="s">
        <v>634</v>
      </c>
      <c r="C2479" t="s">
        <v>5111</v>
      </c>
    </row>
    <row r="2480" spans="1:3" ht="12.75">
      <c r="A2480" t="s">
        <v>5112</v>
      </c>
      <c r="B2480" t="s">
        <v>634</v>
      </c>
      <c r="C2480" t="s">
        <v>5113</v>
      </c>
    </row>
    <row r="2481" spans="1:3" ht="12.75">
      <c r="A2481" t="s">
        <v>5114</v>
      </c>
      <c r="B2481" t="s">
        <v>634</v>
      </c>
      <c r="C2481" t="s">
        <v>5115</v>
      </c>
    </row>
    <row r="2482" spans="1:3" ht="12.75">
      <c r="A2482" t="s">
        <v>5116</v>
      </c>
      <c r="B2482" t="s">
        <v>634</v>
      </c>
      <c r="C2482" t="s">
        <v>5117</v>
      </c>
    </row>
    <row r="2483" spans="1:3" ht="12.75">
      <c r="A2483" t="s">
        <v>5118</v>
      </c>
      <c r="B2483" t="s">
        <v>634</v>
      </c>
      <c r="C2483" t="s">
        <v>5119</v>
      </c>
    </row>
    <row r="2484" spans="1:3" ht="12.75">
      <c r="A2484" t="s">
        <v>5120</v>
      </c>
      <c r="B2484" t="s">
        <v>634</v>
      </c>
      <c r="C2484" t="s">
        <v>5121</v>
      </c>
    </row>
    <row r="2485" spans="1:3" ht="12.75">
      <c r="A2485" t="s">
        <v>5122</v>
      </c>
      <c r="B2485" t="s">
        <v>634</v>
      </c>
      <c r="C2485" t="s">
        <v>5123</v>
      </c>
    </row>
    <row r="2486" spans="1:3" ht="12.75">
      <c r="A2486" t="s">
        <v>5124</v>
      </c>
      <c r="B2486" t="s">
        <v>634</v>
      </c>
      <c r="C2486" t="s">
        <v>5125</v>
      </c>
    </row>
    <row r="2487" spans="1:3" ht="12.75">
      <c r="A2487" t="s">
        <v>5126</v>
      </c>
      <c r="B2487" t="s">
        <v>634</v>
      </c>
      <c r="C2487" t="s">
        <v>5125</v>
      </c>
    </row>
    <row r="2488" spans="1:3" ht="12.75">
      <c r="A2488" t="s">
        <v>5127</v>
      </c>
      <c r="B2488" t="s">
        <v>634</v>
      </c>
      <c r="C2488" t="s">
        <v>5125</v>
      </c>
    </row>
    <row r="2489" spans="1:3" ht="12.75">
      <c r="A2489" t="s">
        <v>5128</v>
      </c>
      <c r="B2489" t="s">
        <v>634</v>
      </c>
      <c r="C2489" t="s">
        <v>5125</v>
      </c>
    </row>
    <row r="2490" spans="1:3" ht="12.75">
      <c r="A2490" t="s">
        <v>5129</v>
      </c>
      <c r="B2490" t="s">
        <v>634</v>
      </c>
      <c r="C2490" t="s">
        <v>5125</v>
      </c>
    </row>
    <row r="2491" spans="1:3" ht="12.75">
      <c r="A2491" t="s">
        <v>5130</v>
      </c>
      <c r="B2491" t="s">
        <v>634</v>
      </c>
      <c r="C2491" t="s">
        <v>5125</v>
      </c>
    </row>
    <row r="2492" spans="1:3" ht="12.75">
      <c r="A2492" t="s">
        <v>5131</v>
      </c>
      <c r="B2492" t="s">
        <v>634</v>
      </c>
      <c r="C2492" t="s">
        <v>5125</v>
      </c>
    </row>
    <row r="2493" spans="1:3" ht="12.75">
      <c r="A2493" t="s">
        <v>5132</v>
      </c>
      <c r="B2493" t="s">
        <v>634</v>
      </c>
      <c r="C2493" t="s">
        <v>5125</v>
      </c>
    </row>
    <row r="2494" spans="1:3" ht="12.75">
      <c r="A2494" t="s">
        <v>5133</v>
      </c>
      <c r="B2494" t="s">
        <v>634</v>
      </c>
      <c r="C2494" t="s">
        <v>5125</v>
      </c>
    </row>
    <row r="2495" spans="1:3" ht="12.75">
      <c r="A2495" t="s">
        <v>5134</v>
      </c>
      <c r="B2495" t="s">
        <v>634</v>
      </c>
      <c r="C2495" t="s">
        <v>5125</v>
      </c>
    </row>
    <row r="2496" spans="1:3" ht="12.75">
      <c r="A2496" t="s">
        <v>5135</v>
      </c>
      <c r="B2496" t="s">
        <v>634</v>
      </c>
      <c r="C2496" t="s">
        <v>5125</v>
      </c>
    </row>
    <row r="2497" spans="1:3" ht="12.75">
      <c r="A2497" t="s">
        <v>5136</v>
      </c>
      <c r="B2497" t="s">
        <v>634</v>
      </c>
      <c r="C2497" t="s">
        <v>5125</v>
      </c>
    </row>
    <row r="2498" spans="1:3" ht="12.75">
      <c r="A2498" t="s">
        <v>5137</v>
      </c>
      <c r="B2498" t="s">
        <v>634</v>
      </c>
      <c r="C2498" t="s">
        <v>5125</v>
      </c>
    </row>
    <row r="2499" spans="1:3" ht="12.75">
      <c r="A2499" t="s">
        <v>5138</v>
      </c>
      <c r="B2499" t="s">
        <v>634</v>
      </c>
      <c r="C2499" t="s">
        <v>5125</v>
      </c>
    </row>
    <row r="2500" spans="1:3" ht="12.75">
      <c r="A2500" t="s">
        <v>5139</v>
      </c>
      <c r="B2500" t="s">
        <v>634</v>
      </c>
      <c r="C2500" t="s">
        <v>5125</v>
      </c>
    </row>
    <row r="2501" spans="1:3" ht="12.75">
      <c r="A2501" t="s">
        <v>5140</v>
      </c>
      <c r="B2501" t="s">
        <v>634</v>
      </c>
      <c r="C2501" t="s">
        <v>5125</v>
      </c>
    </row>
    <row r="2502" spans="1:3" ht="12.75">
      <c r="A2502" t="s">
        <v>5141</v>
      </c>
      <c r="B2502" t="s">
        <v>634</v>
      </c>
      <c r="C2502" t="s">
        <v>5125</v>
      </c>
    </row>
    <row r="2503" spans="1:3" ht="12.75">
      <c r="A2503" t="s">
        <v>5142</v>
      </c>
      <c r="B2503" t="s">
        <v>634</v>
      </c>
      <c r="C2503" t="s">
        <v>5125</v>
      </c>
    </row>
    <row r="2504" spans="1:3" ht="12.75">
      <c r="A2504" t="s">
        <v>5143</v>
      </c>
      <c r="B2504" t="s">
        <v>634</v>
      </c>
      <c r="C2504" t="s">
        <v>5125</v>
      </c>
    </row>
    <row r="2505" spans="1:3" ht="12.75">
      <c r="A2505" t="s">
        <v>5144</v>
      </c>
      <c r="B2505" t="s">
        <v>634</v>
      </c>
      <c r="C2505" t="s">
        <v>5125</v>
      </c>
    </row>
    <row r="2506" spans="1:3" ht="12.75">
      <c r="A2506" t="s">
        <v>5145</v>
      </c>
      <c r="B2506" t="s">
        <v>634</v>
      </c>
      <c r="C2506" t="s">
        <v>5125</v>
      </c>
    </row>
    <row r="2507" spans="1:3" ht="12.75">
      <c r="A2507" t="s">
        <v>5146</v>
      </c>
      <c r="B2507" t="s">
        <v>634</v>
      </c>
      <c r="C2507" t="s">
        <v>5125</v>
      </c>
    </row>
    <row r="2508" spans="1:3" ht="12.75">
      <c r="A2508" t="s">
        <v>5147</v>
      </c>
      <c r="B2508" t="s">
        <v>634</v>
      </c>
      <c r="C2508" t="s">
        <v>5125</v>
      </c>
    </row>
    <row r="2509" spans="1:3" ht="12.75">
      <c r="A2509" t="s">
        <v>5148</v>
      </c>
      <c r="B2509" t="s">
        <v>634</v>
      </c>
      <c r="C2509" t="s">
        <v>5125</v>
      </c>
    </row>
    <row r="2510" spans="1:3" ht="12.75">
      <c r="A2510" t="s">
        <v>5149</v>
      </c>
      <c r="B2510" t="s">
        <v>634</v>
      </c>
      <c r="C2510" t="s">
        <v>5125</v>
      </c>
    </row>
    <row r="2511" spans="1:3" ht="12.75">
      <c r="A2511" t="s">
        <v>5150</v>
      </c>
      <c r="B2511" t="s">
        <v>634</v>
      </c>
      <c r="C2511" t="s">
        <v>5125</v>
      </c>
    </row>
    <row r="2512" spans="1:3" ht="12.75">
      <c r="A2512" t="s">
        <v>5151</v>
      </c>
      <c r="B2512" t="s">
        <v>634</v>
      </c>
      <c r="C2512" t="s">
        <v>5125</v>
      </c>
    </row>
    <row r="2513" spans="1:3" ht="12.75">
      <c r="A2513" t="s">
        <v>5152</v>
      </c>
      <c r="B2513" t="s">
        <v>634</v>
      </c>
      <c r="C2513" t="s">
        <v>5125</v>
      </c>
    </row>
    <row r="2514" spans="1:3" ht="12.75">
      <c r="A2514" t="s">
        <v>5153</v>
      </c>
      <c r="B2514" t="s">
        <v>634</v>
      </c>
      <c r="C2514" t="s">
        <v>5125</v>
      </c>
    </row>
    <row r="2515" spans="1:3" ht="12.75">
      <c r="A2515" t="s">
        <v>5154</v>
      </c>
      <c r="B2515" t="s">
        <v>634</v>
      </c>
      <c r="C2515" t="s">
        <v>5125</v>
      </c>
    </row>
    <row r="2516" spans="1:3" ht="12.75">
      <c r="A2516" t="s">
        <v>5155</v>
      </c>
      <c r="B2516" t="s">
        <v>634</v>
      </c>
      <c r="C2516" t="s">
        <v>5125</v>
      </c>
    </row>
    <row r="2517" spans="1:3" ht="12.75">
      <c r="A2517" t="s">
        <v>5156</v>
      </c>
      <c r="B2517" t="s">
        <v>634</v>
      </c>
      <c r="C2517" t="s">
        <v>5125</v>
      </c>
    </row>
    <row r="2518" spans="1:3" ht="12.75">
      <c r="A2518" t="s">
        <v>5157</v>
      </c>
      <c r="B2518" t="s">
        <v>634</v>
      </c>
      <c r="C2518" t="s">
        <v>5125</v>
      </c>
    </row>
    <row r="2519" spans="1:3" ht="12.75">
      <c r="A2519" t="s">
        <v>5158</v>
      </c>
      <c r="B2519" t="s">
        <v>634</v>
      </c>
      <c r="C2519" t="s">
        <v>5125</v>
      </c>
    </row>
    <row r="2520" spans="1:3" ht="12.75">
      <c r="A2520" t="s">
        <v>5159</v>
      </c>
      <c r="B2520" t="s">
        <v>634</v>
      </c>
      <c r="C2520" t="s">
        <v>5125</v>
      </c>
    </row>
    <row r="2521" spans="1:3" ht="12.75">
      <c r="A2521" t="s">
        <v>5160</v>
      </c>
      <c r="B2521" t="s">
        <v>634</v>
      </c>
      <c r="C2521" t="s">
        <v>5125</v>
      </c>
    </row>
    <row r="2522" spans="1:3" ht="12.75">
      <c r="A2522" t="s">
        <v>5161</v>
      </c>
      <c r="B2522" t="s">
        <v>634</v>
      </c>
      <c r="C2522" t="s">
        <v>5125</v>
      </c>
    </row>
    <row r="2523" spans="1:3" ht="12.75">
      <c r="A2523" t="s">
        <v>5162</v>
      </c>
      <c r="B2523" t="s">
        <v>634</v>
      </c>
      <c r="C2523" t="s">
        <v>5125</v>
      </c>
    </row>
    <row r="2524" spans="1:3" ht="12.75">
      <c r="A2524" t="s">
        <v>5163</v>
      </c>
      <c r="B2524" t="s">
        <v>634</v>
      </c>
      <c r="C2524" t="s">
        <v>5125</v>
      </c>
    </row>
    <row r="2525" spans="1:3" ht="12.75">
      <c r="A2525" t="s">
        <v>5164</v>
      </c>
      <c r="B2525" t="s">
        <v>634</v>
      </c>
      <c r="C2525" t="s">
        <v>5125</v>
      </c>
    </row>
    <row r="2526" spans="1:3" ht="12.75">
      <c r="A2526" t="s">
        <v>5165</v>
      </c>
      <c r="B2526" t="s">
        <v>634</v>
      </c>
      <c r="C2526" t="s">
        <v>5125</v>
      </c>
    </row>
    <row r="2527" spans="1:3" ht="12.75">
      <c r="A2527" t="s">
        <v>5166</v>
      </c>
      <c r="B2527" t="s">
        <v>634</v>
      </c>
      <c r="C2527" t="s">
        <v>5125</v>
      </c>
    </row>
    <row r="2528" spans="1:3" ht="12.75">
      <c r="A2528" t="s">
        <v>5167</v>
      </c>
      <c r="B2528" t="s">
        <v>634</v>
      </c>
      <c r="C2528" t="s">
        <v>5125</v>
      </c>
    </row>
    <row r="2529" spans="1:3" ht="12.75">
      <c r="A2529" t="s">
        <v>5168</v>
      </c>
      <c r="B2529" t="s">
        <v>634</v>
      </c>
      <c r="C2529" t="s">
        <v>5125</v>
      </c>
    </row>
    <row r="2530" spans="1:3" ht="12.75">
      <c r="A2530" t="s">
        <v>5169</v>
      </c>
      <c r="B2530" t="s">
        <v>634</v>
      </c>
      <c r="C2530" t="s">
        <v>5125</v>
      </c>
    </row>
    <row r="2531" spans="1:3" ht="12.75">
      <c r="A2531" t="s">
        <v>5170</v>
      </c>
      <c r="B2531" t="s">
        <v>634</v>
      </c>
      <c r="C2531" t="s">
        <v>5125</v>
      </c>
    </row>
    <row r="2532" spans="1:3" ht="12.75">
      <c r="A2532" t="s">
        <v>5171</v>
      </c>
      <c r="B2532" t="s">
        <v>634</v>
      </c>
      <c r="C2532" t="s">
        <v>5125</v>
      </c>
    </row>
    <row r="2533" spans="1:3" ht="12.75">
      <c r="A2533" t="s">
        <v>5172</v>
      </c>
      <c r="B2533" t="s">
        <v>634</v>
      </c>
      <c r="C2533" t="s">
        <v>5125</v>
      </c>
    </row>
    <row r="2534" spans="1:3" ht="12.75">
      <c r="A2534" t="s">
        <v>5173</v>
      </c>
      <c r="B2534" t="s">
        <v>634</v>
      </c>
      <c r="C2534" t="s">
        <v>5125</v>
      </c>
    </row>
    <row r="2535" spans="1:3" ht="12.75">
      <c r="A2535" t="s">
        <v>5174</v>
      </c>
      <c r="B2535" t="s">
        <v>634</v>
      </c>
      <c r="C2535" t="s">
        <v>5125</v>
      </c>
    </row>
    <row r="2536" spans="1:3" ht="12.75">
      <c r="A2536" t="s">
        <v>5175</v>
      </c>
      <c r="B2536" t="s">
        <v>634</v>
      </c>
      <c r="C2536" t="s">
        <v>5125</v>
      </c>
    </row>
    <row r="2537" spans="1:3" ht="12.75">
      <c r="A2537" t="s">
        <v>5176</v>
      </c>
      <c r="B2537" t="s">
        <v>634</v>
      </c>
      <c r="C2537" t="s">
        <v>5125</v>
      </c>
    </row>
    <row r="2538" spans="1:3" ht="12.75">
      <c r="A2538" t="s">
        <v>5177</v>
      </c>
      <c r="B2538" t="s">
        <v>634</v>
      </c>
      <c r="C2538" t="s">
        <v>5125</v>
      </c>
    </row>
    <row r="2539" spans="1:3" ht="12.75">
      <c r="A2539" t="s">
        <v>5178</v>
      </c>
      <c r="B2539" t="s">
        <v>634</v>
      </c>
      <c r="C2539" t="s">
        <v>5125</v>
      </c>
    </row>
    <row r="2540" spans="1:3" ht="12.75">
      <c r="A2540" t="s">
        <v>5179</v>
      </c>
      <c r="B2540" t="s">
        <v>634</v>
      </c>
      <c r="C2540" t="s">
        <v>5125</v>
      </c>
    </row>
    <row r="2541" spans="1:3" ht="12.75">
      <c r="A2541" t="s">
        <v>5180</v>
      </c>
      <c r="B2541" t="s">
        <v>634</v>
      </c>
      <c r="C2541" t="s">
        <v>5125</v>
      </c>
    </row>
    <row r="2542" spans="1:3" ht="12.75">
      <c r="A2542" t="s">
        <v>5181</v>
      </c>
      <c r="B2542" t="s">
        <v>634</v>
      </c>
      <c r="C2542" t="s">
        <v>5125</v>
      </c>
    </row>
    <row r="2543" spans="1:3" ht="12.75">
      <c r="A2543" t="s">
        <v>5182</v>
      </c>
      <c r="B2543" t="s">
        <v>634</v>
      </c>
      <c r="C2543" t="s">
        <v>5183</v>
      </c>
    </row>
    <row r="2544" spans="1:3" ht="12.75">
      <c r="A2544" t="s">
        <v>5184</v>
      </c>
      <c r="B2544" t="s">
        <v>634</v>
      </c>
      <c r="C2544" t="s">
        <v>5185</v>
      </c>
    </row>
    <row r="2545" spans="1:3" ht="12.75">
      <c r="A2545" t="s">
        <v>5186</v>
      </c>
      <c r="B2545" t="s">
        <v>634</v>
      </c>
      <c r="C2545" t="s">
        <v>5185</v>
      </c>
    </row>
    <row r="2546" spans="1:3" ht="12.75">
      <c r="A2546" t="s">
        <v>5187</v>
      </c>
      <c r="B2546" t="s">
        <v>634</v>
      </c>
      <c r="C2546" t="s">
        <v>3947</v>
      </c>
    </row>
    <row r="2547" spans="1:3" ht="12.75">
      <c r="A2547" t="s">
        <v>5188</v>
      </c>
      <c r="B2547" t="s">
        <v>634</v>
      </c>
      <c r="C2547" t="s">
        <v>5189</v>
      </c>
    </row>
    <row r="2548" spans="1:3" ht="12.75">
      <c r="A2548" t="s">
        <v>5190</v>
      </c>
      <c r="B2548" t="s">
        <v>634</v>
      </c>
      <c r="C2548" t="s">
        <v>5191</v>
      </c>
    </row>
    <row r="2549" spans="1:3" ht="12.75">
      <c r="A2549" t="s">
        <v>5192</v>
      </c>
      <c r="B2549" t="s">
        <v>634</v>
      </c>
      <c r="C2549" t="s">
        <v>5193</v>
      </c>
    </row>
    <row r="2550" spans="1:3" ht="12.75">
      <c r="A2550" t="s">
        <v>5194</v>
      </c>
      <c r="B2550" t="s">
        <v>634</v>
      </c>
      <c r="C2550" t="s">
        <v>5195</v>
      </c>
    </row>
    <row r="2551" spans="1:3" ht="12.75">
      <c r="A2551" t="s">
        <v>5196</v>
      </c>
      <c r="B2551" t="s">
        <v>634</v>
      </c>
      <c r="C2551" t="s">
        <v>3947</v>
      </c>
    </row>
    <row r="2552" spans="1:3" ht="12.75">
      <c r="A2552" t="s">
        <v>5197</v>
      </c>
      <c r="B2552" t="s">
        <v>634</v>
      </c>
      <c r="C2552" t="s">
        <v>5198</v>
      </c>
    </row>
    <row r="2553" spans="1:3" ht="12.75">
      <c r="A2553" t="s">
        <v>5199</v>
      </c>
      <c r="B2553" t="s">
        <v>634</v>
      </c>
      <c r="C2553" t="s">
        <v>5200</v>
      </c>
    </row>
    <row r="2554" spans="1:3" ht="12.75">
      <c r="A2554" t="s">
        <v>5201</v>
      </c>
      <c r="B2554" t="s">
        <v>634</v>
      </c>
      <c r="C2554" t="s">
        <v>5202</v>
      </c>
    </row>
    <row r="2555" spans="1:3" ht="12.75">
      <c r="A2555" t="s">
        <v>5203</v>
      </c>
      <c r="B2555" t="s">
        <v>634</v>
      </c>
      <c r="C2555" t="s">
        <v>5204</v>
      </c>
    </row>
    <row r="2556" spans="1:3" ht="12.75">
      <c r="A2556" t="s">
        <v>5205</v>
      </c>
      <c r="B2556" t="s">
        <v>634</v>
      </c>
      <c r="C2556" t="s">
        <v>5206</v>
      </c>
    </row>
    <row r="2557" spans="1:3" ht="12.75">
      <c r="A2557" t="s">
        <v>5207</v>
      </c>
      <c r="B2557" t="s">
        <v>634</v>
      </c>
      <c r="C2557" t="s">
        <v>5208</v>
      </c>
    </row>
    <row r="2558" spans="1:3" ht="12.75">
      <c r="A2558" t="s">
        <v>5209</v>
      </c>
      <c r="B2558" t="s">
        <v>634</v>
      </c>
      <c r="C2558" t="s">
        <v>5210</v>
      </c>
    </row>
    <row r="2559" spans="1:3" ht="12.75">
      <c r="A2559" t="s">
        <v>5211</v>
      </c>
      <c r="B2559" t="s">
        <v>634</v>
      </c>
      <c r="C2559" t="s">
        <v>5212</v>
      </c>
    </row>
    <row r="2560" spans="1:2" ht="12.75">
      <c r="A2560" t="s">
        <v>5213</v>
      </c>
      <c r="B2560" t="s">
        <v>634</v>
      </c>
    </row>
    <row r="2561" spans="1:3" ht="12.75">
      <c r="A2561" t="s">
        <v>5214</v>
      </c>
      <c r="B2561" t="s">
        <v>634</v>
      </c>
      <c r="C2561" t="s">
        <v>5215</v>
      </c>
    </row>
    <row r="2562" spans="1:3" ht="12.75">
      <c r="A2562" t="s">
        <v>5216</v>
      </c>
      <c r="B2562" t="s">
        <v>634</v>
      </c>
      <c r="C2562" t="s">
        <v>5217</v>
      </c>
    </row>
    <row r="2563" spans="1:3" ht="12.75">
      <c r="A2563" t="s">
        <v>5218</v>
      </c>
      <c r="B2563" t="s">
        <v>634</v>
      </c>
      <c r="C2563" t="s">
        <v>5219</v>
      </c>
    </row>
    <row r="2564" spans="1:3" ht="12.75">
      <c r="A2564" t="s">
        <v>5220</v>
      </c>
      <c r="B2564" t="s">
        <v>634</v>
      </c>
      <c r="C2564" t="s">
        <v>5221</v>
      </c>
    </row>
    <row r="2565" spans="1:3" ht="12.75">
      <c r="A2565" t="s">
        <v>5222</v>
      </c>
      <c r="B2565" t="s">
        <v>634</v>
      </c>
      <c r="C2565" t="s">
        <v>5223</v>
      </c>
    </row>
    <row r="2566" spans="1:3" ht="12.75">
      <c r="A2566" t="s">
        <v>5224</v>
      </c>
      <c r="B2566" t="s">
        <v>634</v>
      </c>
      <c r="C2566" t="s">
        <v>5225</v>
      </c>
    </row>
    <row r="2567" spans="1:3" ht="12.75">
      <c r="A2567" t="s">
        <v>5226</v>
      </c>
      <c r="B2567" t="s">
        <v>634</v>
      </c>
      <c r="C2567" t="s">
        <v>5227</v>
      </c>
    </row>
    <row r="2568" spans="1:3" ht="12.75">
      <c r="A2568" t="s">
        <v>5228</v>
      </c>
      <c r="B2568" t="s">
        <v>634</v>
      </c>
      <c r="C2568" t="s">
        <v>5229</v>
      </c>
    </row>
    <row r="2569" spans="1:3" ht="12.75">
      <c r="A2569" t="s">
        <v>5230</v>
      </c>
      <c r="B2569" t="s">
        <v>634</v>
      </c>
      <c r="C2569" t="s">
        <v>5231</v>
      </c>
    </row>
    <row r="2570" spans="1:3" ht="12.75">
      <c r="A2570" t="s">
        <v>5232</v>
      </c>
      <c r="B2570" t="s">
        <v>634</v>
      </c>
      <c r="C2570" t="s">
        <v>5233</v>
      </c>
    </row>
    <row r="2571" spans="1:3" ht="12.75">
      <c r="A2571" t="s">
        <v>5234</v>
      </c>
      <c r="B2571" t="s">
        <v>634</v>
      </c>
      <c r="C2571" t="s">
        <v>5235</v>
      </c>
    </row>
    <row r="2572" spans="1:3" ht="12.75">
      <c r="A2572" t="s">
        <v>5236</v>
      </c>
      <c r="B2572" t="s">
        <v>634</v>
      </c>
      <c r="C2572" t="s">
        <v>5212</v>
      </c>
    </row>
    <row r="2573" spans="1:3" ht="12.75">
      <c r="A2573" t="s">
        <v>5237</v>
      </c>
      <c r="B2573" t="s">
        <v>634</v>
      </c>
      <c r="C2573" t="s">
        <v>5212</v>
      </c>
    </row>
    <row r="2574" spans="1:3" ht="12.75">
      <c r="A2574" t="s">
        <v>5238</v>
      </c>
      <c r="B2574" t="s">
        <v>634</v>
      </c>
      <c r="C2574" t="s">
        <v>5239</v>
      </c>
    </row>
    <row r="2575" spans="1:3" ht="12.75">
      <c r="A2575" t="s">
        <v>5240</v>
      </c>
      <c r="B2575" t="s">
        <v>634</v>
      </c>
      <c r="C2575" t="s">
        <v>5241</v>
      </c>
    </row>
    <row r="2576" spans="1:3" ht="12.75">
      <c r="A2576" t="s">
        <v>5242</v>
      </c>
      <c r="B2576" t="s">
        <v>634</v>
      </c>
      <c r="C2576" t="s">
        <v>5243</v>
      </c>
    </row>
    <row r="2577" spans="1:3" ht="12.75">
      <c r="A2577" t="s">
        <v>5244</v>
      </c>
      <c r="B2577" t="s">
        <v>634</v>
      </c>
      <c r="C2577" t="s">
        <v>5245</v>
      </c>
    </row>
    <row r="2578" spans="1:3" ht="12.75">
      <c r="A2578" t="s">
        <v>5246</v>
      </c>
      <c r="B2578" t="s">
        <v>634</v>
      </c>
      <c r="C2578" t="s">
        <v>5247</v>
      </c>
    </row>
    <row r="2579" spans="1:3" ht="12.75">
      <c r="A2579" t="s">
        <v>5248</v>
      </c>
      <c r="B2579" t="s">
        <v>634</v>
      </c>
      <c r="C2579" t="s">
        <v>5249</v>
      </c>
    </row>
    <row r="2580" spans="1:3" ht="12.75">
      <c r="A2580" t="s">
        <v>5250</v>
      </c>
      <c r="B2580" t="s">
        <v>634</v>
      </c>
      <c r="C2580" t="s">
        <v>5251</v>
      </c>
    </row>
    <row r="2581" spans="1:3" ht="12.75">
      <c r="A2581" t="s">
        <v>5252</v>
      </c>
      <c r="B2581" t="s">
        <v>634</v>
      </c>
      <c r="C2581" t="s">
        <v>5253</v>
      </c>
    </row>
    <row r="2582" spans="1:3" ht="12.75">
      <c r="A2582" t="s">
        <v>5254</v>
      </c>
      <c r="B2582" t="s">
        <v>634</v>
      </c>
      <c r="C2582" t="s">
        <v>5255</v>
      </c>
    </row>
    <row r="2583" spans="1:3" ht="12.75">
      <c r="A2583" t="s">
        <v>5256</v>
      </c>
      <c r="B2583" t="s">
        <v>634</v>
      </c>
      <c r="C2583" t="s">
        <v>5257</v>
      </c>
    </row>
    <row r="2584" spans="1:3" ht="12.75">
      <c r="A2584" t="s">
        <v>5258</v>
      </c>
      <c r="B2584" t="s">
        <v>634</v>
      </c>
      <c r="C2584" t="s">
        <v>5255</v>
      </c>
    </row>
    <row r="2585" spans="1:3" ht="12.75">
      <c r="A2585" t="s">
        <v>5259</v>
      </c>
      <c r="B2585" t="s">
        <v>634</v>
      </c>
      <c r="C2585" t="s">
        <v>5260</v>
      </c>
    </row>
    <row r="2586" spans="1:3" ht="12.75">
      <c r="A2586" t="s">
        <v>5261</v>
      </c>
      <c r="B2586" t="s">
        <v>634</v>
      </c>
      <c r="C2586" t="s">
        <v>5262</v>
      </c>
    </row>
    <row r="2587" spans="1:3" ht="12.75">
      <c r="A2587" t="s">
        <v>5263</v>
      </c>
      <c r="B2587" t="s">
        <v>634</v>
      </c>
      <c r="C2587" t="s">
        <v>5264</v>
      </c>
    </row>
    <row r="2588" spans="1:3" ht="12.75">
      <c r="A2588" t="s">
        <v>5265</v>
      </c>
      <c r="B2588" t="s">
        <v>634</v>
      </c>
      <c r="C2588" t="s">
        <v>5266</v>
      </c>
    </row>
    <row r="2589" spans="1:3" ht="12.75">
      <c r="A2589" t="s">
        <v>5267</v>
      </c>
      <c r="B2589" t="s">
        <v>634</v>
      </c>
      <c r="C2589" t="s">
        <v>5268</v>
      </c>
    </row>
    <row r="2590" spans="1:3" ht="12.75">
      <c r="A2590" t="s">
        <v>5269</v>
      </c>
      <c r="B2590" t="s">
        <v>634</v>
      </c>
      <c r="C2590" t="s">
        <v>5270</v>
      </c>
    </row>
    <row r="2591" spans="1:3" ht="12.75">
      <c r="A2591" t="s">
        <v>5271</v>
      </c>
      <c r="B2591" t="s">
        <v>634</v>
      </c>
      <c r="C2591" t="s">
        <v>5272</v>
      </c>
    </row>
    <row r="2592" spans="1:3" ht="12.75">
      <c r="A2592" t="s">
        <v>5273</v>
      </c>
      <c r="B2592" t="s">
        <v>634</v>
      </c>
      <c r="C2592" t="s">
        <v>5274</v>
      </c>
    </row>
    <row r="2593" spans="1:3" ht="12.75">
      <c r="A2593" t="s">
        <v>5275</v>
      </c>
      <c r="B2593" t="s">
        <v>634</v>
      </c>
      <c r="C2593" t="s">
        <v>5276</v>
      </c>
    </row>
    <row r="2594" spans="1:3" ht="12.75">
      <c r="A2594" t="s">
        <v>5277</v>
      </c>
      <c r="B2594" t="s">
        <v>634</v>
      </c>
      <c r="C2594" t="s">
        <v>5278</v>
      </c>
    </row>
    <row r="2595" spans="1:3" ht="12.75">
      <c r="A2595" t="s">
        <v>5279</v>
      </c>
      <c r="B2595" t="s">
        <v>634</v>
      </c>
      <c r="C2595" t="s">
        <v>5278</v>
      </c>
    </row>
    <row r="2596" spans="1:3" ht="12.75">
      <c r="A2596" t="s">
        <v>5280</v>
      </c>
      <c r="B2596" t="s">
        <v>634</v>
      </c>
      <c r="C2596" t="s">
        <v>3947</v>
      </c>
    </row>
    <row r="2597" spans="1:3" ht="12.75">
      <c r="A2597" t="s">
        <v>5281</v>
      </c>
      <c r="B2597" t="s">
        <v>634</v>
      </c>
      <c r="C2597" t="s">
        <v>5282</v>
      </c>
    </row>
    <row r="2598" spans="1:3" ht="12.75">
      <c r="A2598" t="s">
        <v>5283</v>
      </c>
      <c r="B2598" t="s">
        <v>634</v>
      </c>
      <c r="C2598" t="s">
        <v>5284</v>
      </c>
    </row>
    <row r="2599" spans="1:3" ht="12.75">
      <c r="A2599" t="s">
        <v>5285</v>
      </c>
      <c r="B2599" t="s">
        <v>634</v>
      </c>
      <c r="C2599" t="s">
        <v>5286</v>
      </c>
    </row>
    <row r="2600" spans="1:3" ht="12.75">
      <c r="A2600" t="s">
        <v>5287</v>
      </c>
      <c r="B2600" t="s">
        <v>634</v>
      </c>
      <c r="C2600" t="s">
        <v>5288</v>
      </c>
    </row>
    <row r="2601" spans="1:3" ht="12.75">
      <c r="A2601" t="s">
        <v>5289</v>
      </c>
      <c r="B2601" t="s">
        <v>634</v>
      </c>
      <c r="C2601" t="s">
        <v>5290</v>
      </c>
    </row>
    <row r="2602" spans="1:3" ht="12.75">
      <c r="A2602" t="s">
        <v>5291</v>
      </c>
      <c r="B2602" t="s">
        <v>634</v>
      </c>
      <c r="C2602" t="s">
        <v>5292</v>
      </c>
    </row>
    <row r="2603" spans="1:3" ht="12.75">
      <c r="A2603" t="s">
        <v>5293</v>
      </c>
      <c r="B2603" t="s">
        <v>634</v>
      </c>
      <c r="C2603" t="s">
        <v>5294</v>
      </c>
    </row>
    <row r="2604" spans="1:3" ht="12.75">
      <c r="A2604" t="s">
        <v>5295</v>
      </c>
      <c r="B2604" t="s">
        <v>634</v>
      </c>
      <c r="C2604" t="s">
        <v>5296</v>
      </c>
    </row>
    <row r="2605" spans="1:3" ht="12.75">
      <c r="A2605" t="s">
        <v>5297</v>
      </c>
      <c r="B2605" t="s">
        <v>634</v>
      </c>
      <c r="C2605" t="s">
        <v>5298</v>
      </c>
    </row>
    <row r="2606" spans="1:3" ht="12.75">
      <c r="A2606" t="s">
        <v>5299</v>
      </c>
      <c r="B2606" t="s">
        <v>634</v>
      </c>
      <c r="C2606" t="s">
        <v>5300</v>
      </c>
    </row>
    <row r="2607" spans="1:3" ht="12.75">
      <c r="A2607" t="s">
        <v>5301</v>
      </c>
      <c r="B2607" t="s">
        <v>634</v>
      </c>
      <c r="C2607" t="s">
        <v>5302</v>
      </c>
    </row>
    <row r="2608" spans="1:3" ht="12.75">
      <c r="A2608" t="s">
        <v>5303</v>
      </c>
      <c r="B2608" t="s">
        <v>634</v>
      </c>
      <c r="C2608" t="s">
        <v>5204</v>
      </c>
    </row>
    <row r="2609" spans="1:3" ht="12.75">
      <c r="A2609" t="s">
        <v>5304</v>
      </c>
      <c r="B2609" t="s">
        <v>634</v>
      </c>
      <c r="C2609" t="s">
        <v>5305</v>
      </c>
    </row>
    <row r="2610" spans="1:3" ht="12.75">
      <c r="A2610" t="s">
        <v>5306</v>
      </c>
      <c r="B2610" t="s">
        <v>634</v>
      </c>
      <c r="C2610" t="s">
        <v>5307</v>
      </c>
    </row>
    <row r="2611" spans="1:3" ht="12.75">
      <c r="A2611" t="s">
        <v>5308</v>
      </c>
      <c r="B2611" t="s">
        <v>634</v>
      </c>
      <c r="C2611" t="s">
        <v>5309</v>
      </c>
    </row>
    <row r="2612" spans="1:3" ht="12.75">
      <c r="A2612" t="s">
        <v>5310</v>
      </c>
      <c r="B2612" t="s">
        <v>634</v>
      </c>
      <c r="C2612" t="s">
        <v>5311</v>
      </c>
    </row>
    <row r="2613" spans="1:3" ht="12.75">
      <c r="A2613" t="s">
        <v>5312</v>
      </c>
      <c r="B2613" t="s">
        <v>634</v>
      </c>
      <c r="C2613" t="s">
        <v>5313</v>
      </c>
    </row>
    <row r="2614" spans="1:3" ht="12.75">
      <c r="A2614" t="s">
        <v>5314</v>
      </c>
      <c r="B2614" t="s">
        <v>634</v>
      </c>
      <c r="C2614" t="s">
        <v>5311</v>
      </c>
    </row>
    <row r="2615" spans="1:3" ht="12.75">
      <c r="A2615" t="s">
        <v>5315</v>
      </c>
      <c r="B2615" t="s">
        <v>634</v>
      </c>
      <c r="C2615" t="s">
        <v>5316</v>
      </c>
    </row>
    <row r="2616" spans="1:3" ht="12.75">
      <c r="A2616" t="s">
        <v>5317</v>
      </c>
      <c r="B2616" t="s">
        <v>634</v>
      </c>
      <c r="C2616" t="s">
        <v>5318</v>
      </c>
    </row>
    <row r="2617" spans="1:3" ht="12.75">
      <c r="A2617" t="s">
        <v>5319</v>
      </c>
      <c r="B2617" t="s">
        <v>634</v>
      </c>
      <c r="C2617" t="s">
        <v>5320</v>
      </c>
    </row>
    <row r="2618" spans="1:3" ht="12.75">
      <c r="A2618" t="s">
        <v>5321</v>
      </c>
      <c r="B2618" t="s">
        <v>634</v>
      </c>
      <c r="C2618" t="s">
        <v>5322</v>
      </c>
    </row>
    <row r="2619" spans="1:3" ht="12.75">
      <c r="A2619" t="s">
        <v>5323</v>
      </c>
      <c r="B2619" t="s">
        <v>634</v>
      </c>
      <c r="C2619" t="s">
        <v>5324</v>
      </c>
    </row>
    <row r="2620" spans="1:3" ht="12.75">
      <c r="A2620" t="s">
        <v>5325</v>
      </c>
      <c r="B2620" t="s">
        <v>634</v>
      </c>
      <c r="C2620" t="s">
        <v>5326</v>
      </c>
    </row>
    <row r="2621" spans="1:3" ht="12.75">
      <c r="A2621" t="s">
        <v>5327</v>
      </c>
      <c r="B2621" t="s">
        <v>634</v>
      </c>
      <c r="C2621" t="s">
        <v>5328</v>
      </c>
    </row>
    <row r="2622" spans="1:3" ht="12.75">
      <c r="A2622" t="s">
        <v>5329</v>
      </c>
      <c r="B2622" t="s">
        <v>634</v>
      </c>
      <c r="C2622" t="s">
        <v>5330</v>
      </c>
    </row>
    <row r="2623" spans="1:3" ht="12.75">
      <c r="A2623" t="s">
        <v>5331</v>
      </c>
      <c r="B2623" t="s">
        <v>634</v>
      </c>
      <c r="C2623" t="s">
        <v>5332</v>
      </c>
    </row>
    <row r="2624" spans="1:3" ht="12.75">
      <c r="A2624" t="s">
        <v>5333</v>
      </c>
      <c r="B2624" t="s">
        <v>634</v>
      </c>
      <c r="C2624" t="s">
        <v>5334</v>
      </c>
    </row>
    <row r="2625" spans="1:3" ht="12.75">
      <c r="A2625" t="s">
        <v>5335</v>
      </c>
      <c r="B2625" t="s">
        <v>634</v>
      </c>
      <c r="C2625" t="s">
        <v>5336</v>
      </c>
    </row>
    <row r="2626" spans="1:3" ht="12.75">
      <c r="A2626" t="s">
        <v>5337</v>
      </c>
      <c r="B2626" t="s">
        <v>634</v>
      </c>
      <c r="C2626" t="s">
        <v>5338</v>
      </c>
    </row>
    <row r="2627" spans="1:3" ht="12.75">
      <c r="A2627" t="s">
        <v>5339</v>
      </c>
      <c r="B2627" t="s">
        <v>634</v>
      </c>
      <c r="C2627" t="s">
        <v>5340</v>
      </c>
    </row>
    <row r="2628" spans="1:3" ht="12.75">
      <c r="A2628" t="s">
        <v>5341</v>
      </c>
      <c r="B2628" t="s">
        <v>634</v>
      </c>
      <c r="C2628" t="s">
        <v>5342</v>
      </c>
    </row>
    <row r="2629" spans="1:3" ht="12.75">
      <c r="A2629" t="s">
        <v>5343</v>
      </c>
      <c r="B2629" t="s">
        <v>634</v>
      </c>
      <c r="C2629" t="s">
        <v>5344</v>
      </c>
    </row>
    <row r="2630" spans="1:3" ht="12.75">
      <c r="A2630" t="s">
        <v>5345</v>
      </c>
      <c r="B2630" t="s">
        <v>634</v>
      </c>
      <c r="C2630" t="s">
        <v>5346</v>
      </c>
    </row>
    <row r="2631" spans="1:3" ht="12.75">
      <c r="A2631" t="s">
        <v>5347</v>
      </c>
      <c r="B2631" t="s">
        <v>634</v>
      </c>
      <c r="C2631" t="s">
        <v>5348</v>
      </c>
    </row>
    <row r="2632" spans="1:3" ht="12.75">
      <c r="A2632" t="s">
        <v>5349</v>
      </c>
      <c r="B2632" t="s">
        <v>634</v>
      </c>
      <c r="C2632" t="s">
        <v>5350</v>
      </c>
    </row>
    <row r="2633" spans="1:3" ht="12.75">
      <c r="A2633" t="s">
        <v>5351</v>
      </c>
      <c r="B2633" t="s">
        <v>634</v>
      </c>
      <c r="C2633" t="s">
        <v>5342</v>
      </c>
    </row>
    <row r="2634" spans="1:3" ht="12.75">
      <c r="A2634" t="s">
        <v>5352</v>
      </c>
      <c r="B2634" t="s">
        <v>634</v>
      </c>
      <c r="C2634" t="s">
        <v>5353</v>
      </c>
    </row>
    <row r="2635" spans="1:3" ht="12.75">
      <c r="A2635" t="s">
        <v>5354</v>
      </c>
      <c r="B2635" t="s">
        <v>634</v>
      </c>
      <c r="C2635" t="s">
        <v>5355</v>
      </c>
    </row>
    <row r="2636" spans="1:3" ht="12.75">
      <c r="A2636" t="s">
        <v>5356</v>
      </c>
      <c r="B2636" t="s">
        <v>634</v>
      </c>
      <c r="C2636" t="s">
        <v>3947</v>
      </c>
    </row>
    <row r="2637" spans="1:3" ht="12.75">
      <c r="A2637" t="s">
        <v>5357</v>
      </c>
      <c r="B2637" t="s">
        <v>634</v>
      </c>
      <c r="C2637" t="s">
        <v>5342</v>
      </c>
    </row>
    <row r="2638" spans="1:3" ht="12.75">
      <c r="A2638" t="s">
        <v>5358</v>
      </c>
      <c r="B2638" t="s">
        <v>634</v>
      </c>
      <c r="C2638" t="s">
        <v>5344</v>
      </c>
    </row>
    <row r="2639" spans="1:3" ht="12.75">
      <c r="A2639" t="s">
        <v>5359</v>
      </c>
      <c r="B2639" t="s">
        <v>634</v>
      </c>
      <c r="C2639" t="s">
        <v>5346</v>
      </c>
    </row>
    <row r="2640" spans="1:3" ht="12.75">
      <c r="A2640" t="s">
        <v>5360</v>
      </c>
      <c r="B2640" t="s">
        <v>634</v>
      </c>
      <c r="C2640" t="s">
        <v>5361</v>
      </c>
    </row>
    <row r="2641" spans="1:3" ht="12.75">
      <c r="A2641" t="s">
        <v>5362</v>
      </c>
      <c r="B2641" t="s">
        <v>634</v>
      </c>
      <c r="C2641" t="s">
        <v>3947</v>
      </c>
    </row>
    <row r="2642" spans="1:3" ht="12.75">
      <c r="A2642" t="s">
        <v>5363</v>
      </c>
      <c r="B2642" t="s">
        <v>634</v>
      </c>
      <c r="C2642" t="s">
        <v>5350</v>
      </c>
    </row>
    <row r="2643" spans="1:3" ht="12.75">
      <c r="A2643" t="s">
        <v>5364</v>
      </c>
      <c r="B2643" t="s">
        <v>634</v>
      </c>
      <c r="C2643" t="s">
        <v>5365</v>
      </c>
    </row>
    <row r="2644" spans="1:3" ht="12.75">
      <c r="A2644" t="s">
        <v>5366</v>
      </c>
      <c r="B2644" t="s">
        <v>634</v>
      </c>
      <c r="C2644" t="s">
        <v>5367</v>
      </c>
    </row>
    <row r="2645" spans="1:3" ht="12.75">
      <c r="A2645" t="s">
        <v>5368</v>
      </c>
      <c r="B2645" t="s">
        <v>634</v>
      </c>
      <c r="C2645" t="s">
        <v>5369</v>
      </c>
    </row>
    <row r="2646" spans="1:3" ht="12.75">
      <c r="A2646" t="s">
        <v>5370</v>
      </c>
      <c r="B2646" t="s">
        <v>634</v>
      </c>
      <c r="C2646" t="s">
        <v>5371</v>
      </c>
    </row>
    <row r="2647" spans="1:3" ht="12.75">
      <c r="A2647" t="s">
        <v>5372</v>
      </c>
      <c r="B2647" t="s">
        <v>634</v>
      </c>
      <c r="C2647" t="s">
        <v>5371</v>
      </c>
    </row>
    <row r="2648" spans="1:3" ht="12.75">
      <c r="A2648" t="s">
        <v>5373</v>
      </c>
      <c r="B2648" t="s">
        <v>634</v>
      </c>
      <c r="C2648" t="s">
        <v>5371</v>
      </c>
    </row>
    <row r="2649" spans="1:3" ht="12.75">
      <c r="A2649" t="s">
        <v>5374</v>
      </c>
      <c r="B2649" t="s">
        <v>634</v>
      </c>
      <c r="C2649" t="s">
        <v>5375</v>
      </c>
    </row>
    <row r="2650" spans="1:3" ht="12.75">
      <c r="A2650" t="s">
        <v>5376</v>
      </c>
      <c r="B2650" t="s">
        <v>634</v>
      </c>
      <c r="C2650" t="s">
        <v>5377</v>
      </c>
    </row>
    <row r="2651" spans="1:3" ht="12.75">
      <c r="A2651" t="s">
        <v>5378</v>
      </c>
      <c r="B2651" t="s">
        <v>634</v>
      </c>
      <c r="C2651" t="s">
        <v>5311</v>
      </c>
    </row>
    <row r="2652" spans="1:3" ht="12.75">
      <c r="A2652" t="s">
        <v>5379</v>
      </c>
      <c r="B2652" t="s">
        <v>634</v>
      </c>
      <c r="C2652" t="s">
        <v>5340</v>
      </c>
    </row>
    <row r="2653" spans="1:3" ht="12.75">
      <c r="A2653" t="s">
        <v>5380</v>
      </c>
      <c r="B2653" t="s">
        <v>634</v>
      </c>
      <c r="C2653" t="s">
        <v>5381</v>
      </c>
    </row>
    <row r="2654" spans="1:3" ht="12.75">
      <c r="A2654" t="s">
        <v>5382</v>
      </c>
      <c r="B2654" t="s">
        <v>634</v>
      </c>
      <c r="C2654" t="s">
        <v>5340</v>
      </c>
    </row>
    <row r="2655" spans="1:3" ht="12.75">
      <c r="A2655" t="s">
        <v>5383</v>
      </c>
      <c r="B2655" t="s">
        <v>634</v>
      </c>
      <c r="C2655" t="s">
        <v>5384</v>
      </c>
    </row>
    <row r="2656" spans="1:3" ht="12.75">
      <c r="A2656" t="s">
        <v>5385</v>
      </c>
      <c r="B2656" t="s">
        <v>634</v>
      </c>
      <c r="C2656" t="s">
        <v>5386</v>
      </c>
    </row>
    <row r="2657" spans="1:3" ht="12.75">
      <c r="A2657" t="s">
        <v>5387</v>
      </c>
      <c r="B2657" t="s">
        <v>634</v>
      </c>
      <c r="C2657" t="s">
        <v>5388</v>
      </c>
    </row>
    <row r="2658" spans="1:3" ht="12.75">
      <c r="A2658" t="s">
        <v>5389</v>
      </c>
      <c r="B2658" t="s">
        <v>634</v>
      </c>
      <c r="C2658" t="s">
        <v>3947</v>
      </c>
    </row>
    <row r="2659" spans="1:3" ht="12.75">
      <c r="A2659" t="s">
        <v>5390</v>
      </c>
      <c r="B2659" t="s">
        <v>634</v>
      </c>
      <c r="C2659" t="s">
        <v>5391</v>
      </c>
    </row>
    <row r="2660" spans="1:3" ht="12.75">
      <c r="A2660" t="s">
        <v>5392</v>
      </c>
      <c r="B2660" t="s">
        <v>634</v>
      </c>
      <c r="C2660" t="s">
        <v>5393</v>
      </c>
    </row>
    <row r="2661" spans="1:3" ht="12.75">
      <c r="A2661" t="s">
        <v>5394</v>
      </c>
      <c r="B2661" t="s">
        <v>634</v>
      </c>
      <c r="C2661" t="s">
        <v>5395</v>
      </c>
    </row>
    <row r="2662" spans="1:3" ht="12.75">
      <c r="A2662" t="s">
        <v>5396</v>
      </c>
      <c r="B2662" t="s">
        <v>634</v>
      </c>
      <c r="C2662" t="s">
        <v>5397</v>
      </c>
    </row>
    <row r="2663" spans="1:3" ht="12.75">
      <c r="A2663" t="s">
        <v>5398</v>
      </c>
      <c r="B2663" t="s">
        <v>634</v>
      </c>
      <c r="C2663" t="s">
        <v>5399</v>
      </c>
    </row>
    <row r="2664" spans="1:3" ht="12.75">
      <c r="A2664" t="s">
        <v>5400</v>
      </c>
      <c r="B2664" t="s">
        <v>634</v>
      </c>
      <c r="C2664" t="s">
        <v>5401</v>
      </c>
    </row>
    <row r="2665" spans="1:3" ht="12.75">
      <c r="A2665" t="s">
        <v>5402</v>
      </c>
      <c r="B2665" t="s">
        <v>634</v>
      </c>
      <c r="C2665" t="s">
        <v>5403</v>
      </c>
    </row>
    <row r="2666" spans="1:3" ht="12.75">
      <c r="A2666" t="s">
        <v>5404</v>
      </c>
      <c r="B2666" t="s">
        <v>634</v>
      </c>
      <c r="C2666" t="s">
        <v>3947</v>
      </c>
    </row>
    <row r="2667" spans="1:3" ht="12.75">
      <c r="A2667" t="s">
        <v>5405</v>
      </c>
      <c r="B2667" t="s">
        <v>634</v>
      </c>
      <c r="C2667" t="s">
        <v>5406</v>
      </c>
    </row>
    <row r="2668" spans="1:3" ht="12.75">
      <c r="A2668" t="s">
        <v>5407</v>
      </c>
      <c r="B2668" t="s">
        <v>634</v>
      </c>
      <c r="C2668" t="s">
        <v>5408</v>
      </c>
    </row>
    <row r="2669" spans="1:3" ht="12.75">
      <c r="A2669" t="s">
        <v>5409</v>
      </c>
      <c r="B2669" t="s">
        <v>634</v>
      </c>
      <c r="C2669" t="s">
        <v>5410</v>
      </c>
    </row>
    <row r="2670" spans="1:3" ht="12.75">
      <c r="A2670" t="s">
        <v>5411</v>
      </c>
      <c r="B2670" t="s">
        <v>634</v>
      </c>
      <c r="C2670" t="s">
        <v>5412</v>
      </c>
    </row>
    <row r="2671" spans="1:3" ht="12.75">
      <c r="A2671" t="s">
        <v>5413</v>
      </c>
      <c r="B2671" t="s">
        <v>634</v>
      </c>
      <c r="C2671" t="s">
        <v>5414</v>
      </c>
    </row>
    <row r="2672" spans="1:3" ht="12.75">
      <c r="A2672" t="s">
        <v>5415</v>
      </c>
      <c r="B2672" t="s">
        <v>634</v>
      </c>
      <c r="C2672" t="s">
        <v>5416</v>
      </c>
    </row>
    <row r="2673" spans="1:3" ht="12.75">
      <c r="A2673" t="s">
        <v>5417</v>
      </c>
      <c r="B2673" t="s">
        <v>634</v>
      </c>
      <c r="C2673" t="s">
        <v>5418</v>
      </c>
    </row>
    <row r="2674" spans="1:3" ht="12.75">
      <c r="A2674" t="s">
        <v>5419</v>
      </c>
      <c r="B2674" t="s">
        <v>634</v>
      </c>
      <c r="C2674" t="s">
        <v>5416</v>
      </c>
    </row>
    <row r="2675" spans="1:3" ht="12.75">
      <c r="A2675" t="s">
        <v>5420</v>
      </c>
      <c r="B2675" t="s">
        <v>634</v>
      </c>
      <c r="C2675" t="s">
        <v>5421</v>
      </c>
    </row>
    <row r="2676" spans="1:3" ht="12.75">
      <c r="A2676" t="s">
        <v>5422</v>
      </c>
      <c r="B2676" t="s">
        <v>634</v>
      </c>
      <c r="C2676" t="s">
        <v>5423</v>
      </c>
    </row>
    <row r="2677" spans="1:3" ht="12.75">
      <c r="A2677" t="s">
        <v>5424</v>
      </c>
      <c r="B2677" t="s">
        <v>634</v>
      </c>
      <c r="C2677" t="s">
        <v>5425</v>
      </c>
    </row>
    <row r="2678" spans="1:3" ht="12.75">
      <c r="A2678" t="s">
        <v>5426</v>
      </c>
      <c r="B2678" t="s">
        <v>634</v>
      </c>
      <c r="C2678" t="s">
        <v>5427</v>
      </c>
    </row>
    <row r="2679" spans="1:3" ht="12.75">
      <c r="A2679" t="s">
        <v>5428</v>
      </c>
      <c r="B2679" t="s">
        <v>634</v>
      </c>
      <c r="C2679" t="s">
        <v>5429</v>
      </c>
    </row>
    <row r="2680" spans="1:3" ht="12.75">
      <c r="A2680" t="s">
        <v>5430</v>
      </c>
      <c r="B2680" t="s">
        <v>634</v>
      </c>
      <c r="C2680" t="s">
        <v>5381</v>
      </c>
    </row>
    <row r="2681" spans="1:3" ht="12.75">
      <c r="A2681" t="s">
        <v>5431</v>
      </c>
      <c r="B2681" t="s">
        <v>634</v>
      </c>
      <c r="C2681" t="s">
        <v>5340</v>
      </c>
    </row>
    <row r="2682" spans="1:3" ht="12.75">
      <c r="A2682" t="s">
        <v>5432</v>
      </c>
      <c r="B2682" t="s">
        <v>634</v>
      </c>
      <c r="C2682" t="s">
        <v>5433</v>
      </c>
    </row>
    <row r="2683" spans="1:3" ht="12.75">
      <c r="A2683" t="s">
        <v>5434</v>
      </c>
      <c r="B2683" t="s">
        <v>732</v>
      </c>
      <c r="C2683" t="s">
        <v>5435</v>
      </c>
    </row>
    <row r="2684" spans="1:3" ht="12.75">
      <c r="A2684" t="s">
        <v>5436</v>
      </c>
      <c r="B2684" t="s">
        <v>789</v>
      </c>
      <c r="C2684" t="s">
        <v>5437</v>
      </c>
    </row>
    <row r="2685" spans="1:3" ht="12.75">
      <c r="A2685" t="s">
        <v>5438</v>
      </c>
      <c r="B2685" t="s">
        <v>790</v>
      </c>
      <c r="C2685" t="s">
        <v>5439</v>
      </c>
    </row>
    <row r="2686" spans="1:3" ht="12.75">
      <c r="A2686" t="s">
        <v>5440</v>
      </c>
      <c r="B2686" t="s">
        <v>791</v>
      </c>
      <c r="C2686" t="s">
        <v>5441</v>
      </c>
    </row>
    <row r="2687" spans="1:3" ht="12.75">
      <c r="A2687" t="s">
        <v>5442</v>
      </c>
      <c r="B2687" t="s">
        <v>792</v>
      </c>
      <c r="C2687" t="s">
        <v>5443</v>
      </c>
    </row>
    <row r="2688" spans="1:3" ht="12.75">
      <c r="A2688" t="s">
        <v>5444</v>
      </c>
      <c r="B2688">
        <v>11120113</v>
      </c>
      <c r="C2688" t="s">
        <v>5445</v>
      </c>
    </row>
    <row r="2689" spans="1:3" ht="12.75">
      <c r="A2689" t="s">
        <v>5446</v>
      </c>
      <c r="B2689">
        <v>11120114</v>
      </c>
      <c r="C2689" t="s">
        <v>5447</v>
      </c>
    </row>
    <row r="2690" spans="1:3" ht="12.75">
      <c r="A2690" t="s">
        <v>5448</v>
      </c>
      <c r="B2690">
        <v>11210511</v>
      </c>
      <c r="C2690" t="s">
        <v>5449</v>
      </c>
    </row>
    <row r="2691" spans="1:3" ht="12.75">
      <c r="A2691" t="s">
        <v>5450</v>
      </c>
      <c r="B2691">
        <v>11210512</v>
      </c>
      <c r="C2691" t="s">
        <v>5451</v>
      </c>
    </row>
    <row r="2692" spans="1:3" ht="12.75">
      <c r="A2692" t="s">
        <v>5452</v>
      </c>
      <c r="B2692">
        <v>11210513</v>
      </c>
      <c r="C2692" t="s">
        <v>5453</v>
      </c>
    </row>
    <row r="2693" spans="1:3" ht="12.75">
      <c r="A2693" t="s">
        <v>5454</v>
      </c>
      <c r="B2693">
        <v>11210514</v>
      </c>
      <c r="C2693" t="s">
        <v>2685</v>
      </c>
    </row>
    <row r="2694" spans="1:3" ht="12.75">
      <c r="A2694" t="s">
        <v>5455</v>
      </c>
      <c r="B2694">
        <v>11380311</v>
      </c>
      <c r="C2694" t="s">
        <v>5456</v>
      </c>
    </row>
    <row r="2695" spans="1:3" ht="12.75">
      <c r="A2695" t="s">
        <v>5457</v>
      </c>
      <c r="B2695">
        <v>11380312</v>
      </c>
      <c r="C2695" t="s">
        <v>5458</v>
      </c>
    </row>
    <row r="2696" spans="1:3" ht="12.75">
      <c r="A2696" t="s">
        <v>5459</v>
      </c>
      <c r="B2696">
        <v>11380313</v>
      </c>
      <c r="C2696" t="s">
        <v>5460</v>
      </c>
    </row>
    <row r="2697" spans="1:3" ht="12.75">
      <c r="A2697" t="s">
        <v>5461</v>
      </c>
      <c r="B2697">
        <v>11380314</v>
      </c>
      <c r="C2697" t="s">
        <v>5462</v>
      </c>
    </row>
    <row r="2698" spans="1:3" ht="12.75">
      <c r="A2698" t="s">
        <v>5463</v>
      </c>
      <c r="B2698">
        <v>11380411</v>
      </c>
      <c r="C2698" t="s">
        <v>5464</v>
      </c>
    </row>
    <row r="2699" spans="1:3" ht="12.75">
      <c r="A2699" t="s">
        <v>5465</v>
      </c>
      <c r="B2699">
        <v>11380412</v>
      </c>
      <c r="C2699" t="s">
        <v>5466</v>
      </c>
    </row>
    <row r="2700" spans="1:3" ht="12.75">
      <c r="A2700" t="s">
        <v>5467</v>
      </c>
      <c r="B2700">
        <v>11380413</v>
      </c>
      <c r="C2700" t="s">
        <v>5468</v>
      </c>
    </row>
    <row r="2701" spans="1:3" ht="12.75">
      <c r="A2701" t="s">
        <v>5469</v>
      </c>
      <c r="B2701">
        <v>11380414</v>
      </c>
      <c r="C2701" t="s">
        <v>5470</v>
      </c>
    </row>
    <row r="2702" spans="1:3" ht="12.75">
      <c r="A2702" t="s">
        <v>5471</v>
      </c>
      <c r="B2702">
        <v>11389913</v>
      </c>
      <c r="C2702" t="s">
        <v>5472</v>
      </c>
    </row>
    <row r="2703" spans="1:3" ht="12.75">
      <c r="A2703" t="s">
        <v>5473</v>
      </c>
      <c r="B2703">
        <v>11389914</v>
      </c>
      <c r="C2703" t="s">
        <v>5474</v>
      </c>
    </row>
    <row r="2704" spans="1:3" ht="12.75">
      <c r="A2704" t="s">
        <v>5475</v>
      </c>
      <c r="B2704">
        <v>12100424</v>
      </c>
      <c r="C2704" t="s">
        <v>5476</v>
      </c>
    </row>
    <row r="2705" spans="1:3" ht="12.75">
      <c r="A2705" t="s">
        <v>5477</v>
      </c>
      <c r="B2705">
        <v>12100433</v>
      </c>
      <c r="C2705" t="s">
        <v>5478</v>
      </c>
    </row>
    <row r="2706" spans="1:3" ht="12.75">
      <c r="A2706" t="s">
        <v>5479</v>
      </c>
      <c r="B2706">
        <v>12100434</v>
      </c>
      <c r="C2706" t="s">
        <v>5480</v>
      </c>
    </row>
    <row r="2707" spans="1:3" ht="12.75">
      <c r="A2707" t="s">
        <v>5481</v>
      </c>
      <c r="B2707">
        <v>12100443</v>
      </c>
      <c r="C2707" t="s">
        <v>5482</v>
      </c>
    </row>
    <row r="2708" spans="1:3" ht="12.75">
      <c r="A2708" t="s">
        <v>5483</v>
      </c>
      <c r="B2708">
        <v>12100444</v>
      </c>
      <c r="C2708" t="s">
        <v>5484</v>
      </c>
    </row>
    <row r="2709" spans="1:3" ht="12.75">
      <c r="A2709" t="s">
        <v>5485</v>
      </c>
      <c r="B2709">
        <v>12100451</v>
      </c>
      <c r="C2709" t="s">
        <v>2698</v>
      </c>
    </row>
    <row r="2710" spans="1:3" ht="12.75">
      <c r="A2710" t="s">
        <v>5486</v>
      </c>
      <c r="B2710">
        <v>12100452</v>
      </c>
      <c r="C2710" t="s">
        <v>2700</v>
      </c>
    </row>
    <row r="2711" spans="1:3" ht="12.75">
      <c r="A2711" t="s">
        <v>5487</v>
      </c>
      <c r="B2711">
        <v>12100453</v>
      </c>
      <c r="C2711" t="s">
        <v>5488</v>
      </c>
    </row>
    <row r="2712" spans="1:3" ht="12.75">
      <c r="A2712" t="s">
        <v>5489</v>
      </c>
      <c r="B2712">
        <v>12100454</v>
      </c>
      <c r="C2712" t="s">
        <v>5490</v>
      </c>
    </row>
    <row r="2713" spans="1:3" ht="12.75">
      <c r="A2713" t="s">
        <v>5491</v>
      </c>
      <c r="B2713">
        <v>12100463</v>
      </c>
      <c r="C2713" t="s">
        <v>5492</v>
      </c>
    </row>
    <row r="2714" spans="1:3" ht="12.75">
      <c r="A2714" t="s">
        <v>5493</v>
      </c>
      <c r="B2714">
        <v>12100464</v>
      </c>
      <c r="C2714" t="s">
        <v>5494</v>
      </c>
    </row>
    <row r="2715" spans="1:3" ht="12.75">
      <c r="A2715" t="s">
        <v>5495</v>
      </c>
      <c r="B2715">
        <v>12100473</v>
      </c>
      <c r="C2715" t="s">
        <v>5496</v>
      </c>
    </row>
    <row r="2716" spans="1:3" ht="12.75">
      <c r="A2716" t="s">
        <v>5497</v>
      </c>
      <c r="B2716">
        <v>12100474</v>
      </c>
      <c r="C2716" t="s">
        <v>5498</v>
      </c>
    </row>
    <row r="2717" spans="1:3" ht="12.75">
      <c r="A2717" t="s">
        <v>5499</v>
      </c>
      <c r="B2717">
        <v>12100481</v>
      </c>
      <c r="C2717" t="s">
        <v>5500</v>
      </c>
    </row>
    <row r="2718" spans="1:3" ht="12.75">
      <c r="A2718" t="s">
        <v>5501</v>
      </c>
      <c r="B2718">
        <v>12100482</v>
      </c>
      <c r="C2718" t="s">
        <v>5502</v>
      </c>
    </row>
    <row r="2719" spans="1:3" ht="12.75">
      <c r="A2719" t="s">
        <v>5503</v>
      </c>
      <c r="B2719">
        <v>12100483</v>
      </c>
      <c r="C2719" t="s">
        <v>5504</v>
      </c>
    </row>
    <row r="2720" spans="1:3" ht="12.75">
      <c r="A2720" t="s">
        <v>5505</v>
      </c>
      <c r="B2720">
        <v>12100484</v>
      </c>
      <c r="C2720" t="s">
        <v>5506</v>
      </c>
    </row>
    <row r="2721" spans="1:3" ht="12.75">
      <c r="A2721" t="s">
        <v>5507</v>
      </c>
      <c r="B2721">
        <v>12100631</v>
      </c>
      <c r="C2721" t="s">
        <v>5508</v>
      </c>
    </row>
    <row r="2722" spans="1:3" ht="12.75">
      <c r="A2722" t="s">
        <v>5509</v>
      </c>
      <c r="B2722">
        <v>12100632</v>
      </c>
      <c r="C2722" t="s">
        <v>5510</v>
      </c>
    </row>
    <row r="2723" spans="1:3" ht="12.75">
      <c r="A2723" t="s">
        <v>5511</v>
      </c>
      <c r="B2723">
        <v>12100633</v>
      </c>
      <c r="C2723" t="s">
        <v>5512</v>
      </c>
    </row>
    <row r="2724" spans="1:3" ht="12.75">
      <c r="A2724" t="s">
        <v>5513</v>
      </c>
      <c r="B2724">
        <v>12100634</v>
      </c>
      <c r="C2724" t="s">
        <v>5514</v>
      </c>
    </row>
    <row r="2725" spans="1:3" ht="12.75">
      <c r="A2725" t="s">
        <v>5515</v>
      </c>
      <c r="B2725">
        <v>12109914</v>
      </c>
      <c r="C2725" t="s">
        <v>5516</v>
      </c>
    </row>
    <row r="2726" spans="1:3" ht="12.75">
      <c r="A2726" t="s">
        <v>5517</v>
      </c>
      <c r="B2726">
        <v>12209914</v>
      </c>
      <c r="C2726" t="s">
        <v>5518</v>
      </c>
    </row>
    <row r="2727" spans="1:3" ht="12.75">
      <c r="A2727" t="s">
        <v>5519</v>
      </c>
      <c r="B2727">
        <v>13100114</v>
      </c>
      <c r="C2727" t="s">
        <v>5520</v>
      </c>
    </row>
    <row r="2728" spans="1:3" ht="12.75">
      <c r="A2728" t="s">
        <v>5521</v>
      </c>
      <c r="B2728">
        <v>13100123</v>
      </c>
      <c r="C2728" t="s">
        <v>5522</v>
      </c>
    </row>
    <row r="2729" spans="1:3" ht="12.75">
      <c r="A2729" t="s">
        <v>5523</v>
      </c>
      <c r="B2729">
        <v>13100124</v>
      </c>
      <c r="C2729" t="s">
        <v>5524</v>
      </c>
    </row>
    <row r="2730" spans="1:3" ht="12.75">
      <c r="A2730" t="s">
        <v>5525</v>
      </c>
      <c r="B2730">
        <v>13100212</v>
      </c>
      <c r="C2730" t="s">
        <v>5526</v>
      </c>
    </row>
    <row r="2731" spans="1:3" ht="12.75">
      <c r="A2731" t="s">
        <v>5527</v>
      </c>
      <c r="B2731">
        <v>13100213</v>
      </c>
      <c r="C2731" t="s">
        <v>5528</v>
      </c>
    </row>
    <row r="2732" spans="1:3" ht="12.75">
      <c r="A2732" t="s">
        <v>5529</v>
      </c>
      <c r="B2732">
        <v>13100214</v>
      </c>
      <c r="C2732" t="s">
        <v>5530</v>
      </c>
    </row>
    <row r="2733" spans="1:3" ht="12.75">
      <c r="A2733" t="s">
        <v>5531</v>
      </c>
      <c r="B2733">
        <v>13109912</v>
      </c>
      <c r="C2733" t="s">
        <v>5532</v>
      </c>
    </row>
    <row r="2734" spans="1:3" ht="12.75">
      <c r="A2734" t="s">
        <v>5533</v>
      </c>
      <c r="B2734">
        <v>13109913</v>
      </c>
      <c r="C2734" t="s">
        <v>5534</v>
      </c>
    </row>
    <row r="2735" spans="1:3" ht="12.75">
      <c r="A2735" t="s">
        <v>5535</v>
      </c>
      <c r="B2735">
        <v>13109914</v>
      </c>
      <c r="C2735" t="s">
        <v>5536</v>
      </c>
    </row>
    <row r="2736" spans="1:3" ht="12.75">
      <c r="A2736" t="s">
        <v>5537</v>
      </c>
      <c r="B2736">
        <v>13210061</v>
      </c>
      <c r="C2736" t="s">
        <v>5538</v>
      </c>
    </row>
    <row r="2737" spans="1:3" ht="12.75">
      <c r="A2737" t="s">
        <v>5539</v>
      </c>
      <c r="B2737">
        <v>13220012</v>
      </c>
      <c r="C2737" t="s">
        <v>5540</v>
      </c>
    </row>
    <row r="2738" spans="1:3" ht="12.75">
      <c r="A2738" t="s">
        <v>5541</v>
      </c>
      <c r="B2738">
        <v>13230011</v>
      </c>
      <c r="C2738" t="s">
        <v>5542</v>
      </c>
    </row>
    <row r="2739" spans="1:3" ht="12.75">
      <c r="A2739" t="s">
        <v>5543</v>
      </c>
      <c r="B2739">
        <v>13230012</v>
      </c>
      <c r="C2739" t="s">
        <v>5544</v>
      </c>
    </row>
    <row r="2740" spans="1:3" ht="12.75">
      <c r="A2740" t="s">
        <v>5545</v>
      </c>
      <c r="B2740">
        <v>13230013</v>
      </c>
      <c r="C2740" t="s">
        <v>5546</v>
      </c>
    </row>
    <row r="2741" spans="1:3" ht="12.75">
      <c r="A2741" t="s">
        <v>5547</v>
      </c>
      <c r="B2741">
        <v>13230014</v>
      </c>
      <c r="C2741" t="s">
        <v>5548</v>
      </c>
    </row>
    <row r="2742" spans="1:3" ht="12.75">
      <c r="A2742" t="s">
        <v>5549</v>
      </c>
      <c r="B2742">
        <v>13290012</v>
      </c>
      <c r="C2742" t="s">
        <v>5550</v>
      </c>
    </row>
    <row r="2743" spans="1:3" ht="12.75">
      <c r="A2743" t="s">
        <v>5551</v>
      </c>
      <c r="B2743">
        <v>13290013</v>
      </c>
      <c r="C2743" t="s">
        <v>5552</v>
      </c>
    </row>
    <row r="2744" spans="1:3" ht="12.75">
      <c r="A2744" t="s">
        <v>5553</v>
      </c>
      <c r="B2744">
        <v>13290014</v>
      </c>
      <c r="C2744" t="s">
        <v>5554</v>
      </c>
    </row>
    <row r="2745" spans="1:3" ht="12.75">
      <c r="A2745" t="s">
        <v>5555</v>
      </c>
      <c r="B2745">
        <v>13310112</v>
      </c>
      <c r="C2745" t="s">
        <v>5556</v>
      </c>
    </row>
    <row r="2746" spans="1:3" ht="12.75">
      <c r="A2746" t="s">
        <v>5557</v>
      </c>
      <c r="B2746">
        <v>13310113</v>
      </c>
      <c r="C2746" t="s">
        <v>5558</v>
      </c>
    </row>
    <row r="2747" spans="1:3" ht="12.75">
      <c r="A2747" t="s">
        <v>5559</v>
      </c>
      <c r="B2747">
        <v>13310114</v>
      </c>
      <c r="C2747" t="s">
        <v>5560</v>
      </c>
    </row>
    <row r="2748" spans="1:3" ht="12.75">
      <c r="A2748" t="s">
        <v>5561</v>
      </c>
      <c r="B2748">
        <v>13399912</v>
      </c>
      <c r="C2748" t="s">
        <v>5562</v>
      </c>
    </row>
    <row r="2749" spans="1:3" ht="12.75">
      <c r="A2749" t="s">
        <v>5563</v>
      </c>
      <c r="B2749">
        <v>13399913</v>
      </c>
      <c r="C2749" t="s">
        <v>5564</v>
      </c>
    </row>
    <row r="2750" spans="1:3" ht="12.75">
      <c r="A2750" t="s">
        <v>5565</v>
      </c>
      <c r="B2750">
        <v>13399914</v>
      </c>
      <c r="C2750" t="s">
        <v>5566</v>
      </c>
    </row>
    <row r="2751" spans="1:3" ht="12.75">
      <c r="A2751" t="s">
        <v>5567</v>
      </c>
      <c r="B2751">
        <v>13410111</v>
      </c>
      <c r="C2751" t="s">
        <v>5568</v>
      </c>
    </row>
    <row r="2752" spans="1:3" ht="12.75">
      <c r="A2752" t="s">
        <v>5569</v>
      </c>
      <c r="B2752">
        <v>13410121</v>
      </c>
      <c r="C2752" t="s">
        <v>5570</v>
      </c>
    </row>
    <row r="2753" spans="1:3" ht="12.75">
      <c r="A2753" t="s">
        <v>5571</v>
      </c>
      <c r="B2753">
        <v>13410211</v>
      </c>
      <c r="C2753" t="s">
        <v>5572</v>
      </c>
    </row>
    <row r="2754" spans="1:3" ht="12.75">
      <c r="A2754" t="s">
        <v>5573</v>
      </c>
      <c r="B2754">
        <v>13410221</v>
      </c>
      <c r="C2754" t="s">
        <v>5574</v>
      </c>
    </row>
    <row r="2755" spans="1:3" ht="12.75">
      <c r="A2755" t="s">
        <v>5575</v>
      </c>
      <c r="B2755">
        <v>13410231</v>
      </c>
      <c r="C2755" t="s">
        <v>5576</v>
      </c>
    </row>
    <row r="2756" spans="1:3" ht="12.75">
      <c r="A2756" t="s">
        <v>5577</v>
      </c>
      <c r="B2756">
        <v>13410241</v>
      </c>
      <c r="C2756" t="s">
        <v>5578</v>
      </c>
    </row>
    <row r="2757" spans="1:3" ht="12.75">
      <c r="A2757" t="s">
        <v>5579</v>
      </c>
      <c r="B2757">
        <v>13410311</v>
      </c>
      <c r="C2757" t="s">
        <v>5580</v>
      </c>
    </row>
    <row r="2758" spans="1:3" ht="12.75">
      <c r="A2758" t="s">
        <v>5581</v>
      </c>
      <c r="B2758">
        <v>13410321</v>
      </c>
      <c r="C2758" t="s">
        <v>5582</v>
      </c>
    </row>
    <row r="2759" spans="1:3" ht="12.75">
      <c r="A2759" t="s">
        <v>5583</v>
      </c>
      <c r="B2759">
        <v>13410331</v>
      </c>
      <c r="C2759" t="s">
        <v>5584</v>
      </c>
    </row>
    <row r="2760" spans="1:3" ht="12.75">
      <c r="A2760" t="s">
        <v>5585</v>
      </c>
      <c r="B2760">
        <v>13410341</v>
      </c>
      <c r="C2760" t="s">
        <v>5586</v>
      </c>
    </row>
    <row r="2761" spans="1:3" ht="12.75">
      <c r="A2761" t="s">
        <v>5587</v>
      </c>
      <c r="B2761">
        <v>13410411</v>
      </c>
      <c r="C2761" t="s">
        <v>5588</v>
      </c>
    </row>
    <row r="2762" spans="1:3" ht="12.75">
      <c r="A2762" t="s">
        <v>5589</v>
      </c>
      <c r="B2762">
        <v>13410421</v>
      </c>
      <c r="C2762" t="s">
        <v>5590</v>
      </c>
    </row>
    <row r="2763" spans="1:3" ht="12.75">
      <c r="A2763" t="s">
        <v>5591</v>
      </c>
      <c r="B2763">
        <v>13410431</v>
      </c>
      <c r="C2763" t="s">
        <v>5592</v>
      </c>
    </row>
    <row r="2764" spans="1:3" ht="12.75">
      <c r="A2764" t="s">
        <v>5593</v>
      </c>
      <c r="B2764">
        <v>13410441</v>
      </c>
      <c r="C2764" t="s">
        <v>5594</v>
      </c>
    </row>
    <row r="2765" spans="1:3" ht="12.75">
      <c r="A2765" t="s">
        <v>5595</v>
      </c>
      <c r="B2765">
        <v>13420211</v>
      </c>
      <c r="C2765" t="s">
        <v>5596</v>
      </c>
    </row>
    <row r="2766" spans="1:3" ht="12.75">
      <c r="A2766" t="s">
        <v>5597</v>
      </c>
      <c r="B2766">
        <v>13420241</v>
      </c>
      <c r="C2766" t="s">
        <v>5598</v>
      </c>
    </row>
    <row r="2767" spans="1:3" ht="12.75">
      <c r="A2767" t="s">
        <v>5599</v>
      </c>
      <c r="B2767">
        <v>13420311</v>
      </c>
      <c r="C2767" t="s">
        <v>5600</v>
      </c>
    </row>
    <row r="2768" spans="1:3" ht="12.75">
      <c r="A2768" t="s">
        <v>5601</v>
      </c>
      <c r="B2768">
        <v>13420341</v>
      </c>
      <c r="C2768" t="s">
        <v>5602</v>
      </c>
    </row>
    <row r="2769" spans="1:3" ht="12.75">
      <c r="A2769" t="s">
        <v>5603</v>
      </c>
      <c r="B2769">
        <v>13430111</v>
      </c>
      <c r="C2769" t="s">
        <v>5604</v>
      </c>
    </row>
    <row r="2770" spans="1:3" ht="12.75">
      <c r="A2770" t="s">
        <v>5605</v>
      </c>
      <c r="B2770">
        <v>13430211</v>
      </c>
      <c r="C2770" t="s">
        <v>5606</v>
      </c>
    </row>
    <row r="2771" spans="1:3" ht="12.75">
      <c r="A2771" t="s">
        <v>5607</v>
      </c>
      <c r="B2771">
        <v>13430241</v>
      </c>
      <c r="C2771" t="s">
        <v>5608</v>
      </c>
    </row>
    <row r="2772" spans="1:3" ht="12.75">
      <c r="A2772" t="s">
        <v>5609</v>
      </c>
      <c r="B2772">
        <v>13440111</v>
      </c>
      <c r="C2772" t="s">
        <v>5610</v>
      </c>
    </row>
    <row r="2773" spans="1:3" ht="12.75">
      <c r="A2773" t="s">
        <v>5611</v>
      </c>
      <c r="B2773">
        <v>13440112</v>
      </c>
      <c r="C2773" t="s">
        <v>5612</v>
      </c>
    </row>
    <row r="2774" spans="1:3" ht="12.75">
      <c r="A2774" t="s">
        <v>5613</v>
      </c>
      <c r="B2774">
        <v>13440113</v>
      </c>
      <c r="C2774" t="s">
        <v>5614</v>
      </c>
    </row>
    <row r="2775" spans="1:3" ht="12.75">
      <c r="A2775" t="s">
        <v>5615</v>
      </c>
      <c r="B2775">
        <v>13440114</v>
      </c>
      <c r="C2775" t="s">
        <v>5616</v>
      </c>
    </row>
    <row r="2776" spans="1:3" ht="12.75">
      <c r="A2776" t="s">
        <v>5617</v>
      </c>
      <c r="B2776">
        <v>13440211</v>
      </c>
      <c r="C2776" t="s">
        <v>5618</v>
      </c>
    </row>
    <row r="2777" spans="1:3" ht="12.75">
      <c r="A2777" t="s">
        <v>5619</v>
      </c>
      <c r="B2777">
        <v>13440212</v>
      </c>
      <c r="C2777" t="s">
        <v>5620</v>
      </c>
    </row>
    <row r="2778" spans="1:3" ht="12.75">
      <c r="A2778" t="s">
        <v>5621</v>
      </c>
      <c r="B2778">
        <v>13440213</v>
      </c>
      <c r="C2778" t="s">
        <v>5622</v>
      </c>
    </row>
    <row r="2779" spans="1:3" ht="12.75">
      <c r="A2779" t="s">
        <v>5623</v>
      </c>
      <c r="B2779">
        <v>13440214</v>
      </c>
      <c r="C2779" t="s">
        <v>5624</v>
      </c>
    </row>
    <row r="2780" spans="1:3" ht="12.75">
      <c r="A2780" t="s">
        <v>5625</v>
      </c>
      <c r="B2780">
        <v>13450111</v>
      </c>
      <c r="C2780" t="s">
        <v>5626</v>
      </c>
    </row>
    <row r="2781" spans="1:3" ht="12.75">
      <c r="A2781" t="s">
        <v>5627</v>
      </c>
      <c r="B2781">
        <v>13450112</v>
      </c>
      <c r="C2781" t="s">
        <v>5628</v>
      </c>
    </row>
    <row r="2782" spans="1:3" ht="12.75">
      <c r="A2782" t="s">
        <v>5629</v>
      </c>
      <c r="B2782">
        <v>13450113</v>
      </c>
      <c r="C2782" t="s">
        <v>5630</v>
      </c>
    </row>
    <row r="2783" spans="1:3" ht="12.75">
      <c r="A2783" t="s">
        <v>5631</v>
      </c>
      <c r="B2783">
        <v>13450114</v>
      </c>
      <c r="C2783" t="s">
        <v>5632</v>
      </c>
    </row>
    <row r="2784" spans="1:3" ht="12.75">
      <c r="A2784" t="s">
        <v>5633</v>
      </c>
      <c r="B2784">
        <v>13450321</v>
      </c>
      <c r="C2784" t="s">
        <v>5634</v>
      </c>
    </row>
    <row r="2785" spans="1:3" ht="12.75">
      <c r="A2785" t="s">
        <v>5635</v>
      </c>
      <c r="B2785">
        <v>13450322</v>
      </c>
      <c r="C2785" t="s">
        <v>5636</v>
      </c>
    </row>
    <row r="2786" spans="1:3" ht="12.75">
      <c r="A2786" t="s">
        <v>5637</v>
      </c>
      <c r="B2786">
        <v>13450323</v>
      </c>
      <c r="C2786" t="s">
        <v>5638</v>
      </c>
    </row>
    <row r="2787" spans="1:3" ht="12.75">
      <c r="A2787" t="s">
        <v>5639</v>
      </c>
      <c r="B2787">
        <v>13450324</v>
      </c>
      <c r="C2787" t="s">
        <v>5640</v>
      </c>
    </row>
    <row r="2788" spans="1:3" ht="12.75">
      <c r="A2788" t="s">
        <v>5641</v>
      </c>
      <c r="B2788">
        <v>13490112</v>
      </c>
      <c r="C2788" t="s">
        <v>5642</v>
      </c>
    </row>
    <row r="2789" spans="1:3" ht="12.75">
      <c r="A2789" t="s">
        <v>5643</v>
      </c>
      <c r="B2789">
        <v>13490113</v>
      </c>
      <c r="C2789" t="s">
        <v>5644</v>
      </c>
    </row>
    <row r="2790" spans="1:3" ht="12.75">
      <c r="A2790" t="s">
        <v>5645</v>
      </c>
      <c r="B2790">
        <v>13490114</v>
      </c>
      <c r="C2790" t="s">
        <v>5646</v>
      </c>
    </row>
    <row r="2791" spans="1:3" ht="12.75">
      <c r="A2791" t="s">
        <v>5647</v>
      </c>
      <c r="B2791">
        <v>13499911</v>
      </c>
      <c r="C2791" t="s">
        <v>5648</v>
      </c>
    </row>
    <row r="2792" spans="1:3" ht="12.75">
      <c r="A2792" t="s">
        <v>5649</v>
      </c>
      <c r="B2792">
        <v>13499912</v>
      </c>
      <c r="C2792" t="s">
        <v>5650</v>
      </c>
    </row>
    <row r="2793" spans="1:3" ht="12.75">
      <c r="A2793" t="s">
        <v>5651</v>
      </c>
      <c r="B2793">
        <v>13499913</v>
      </c>
      <c r="C2793" t="s">
        <v>5652</v>
      </c>
    </row>
    <row r="2794" spans="1:3" ht="12.75">
      <c r="A2794" t="s">
        <v>5653</v>
      </c>
      <c r="B2794">
        <v>13499914</v>
      </c>
      <c r="C2794" t="s">
        <v>5654</v>
      </c>
    </row>
    <row r="2795" spans="1:3" ht="12.75">
      <c r="A2795" t="s">
        <v>5655</v>
      </c>
      <c r="B2795">
        <v>13500000</v>
      </c>
      <c r="C2795" t="s">
        <v>5656</v>
      </c>
    </row>
    <row r="2796" spans="1:3" ht="12.75">
      <c r="A2796" t="s">
        <v>5657</v>
      </c>
      <c r="B2796">
        <v>13500111</v>
      </c>
      <c r="C2796" t="s">
        <v>5658</v>
      </c>
    </row>
    <row r="2797" spans="1:3" ht="12.75">
      <c r="A2797" t="s">
        <v>5659</v>
      </c>
      <c r="B2797">
        <v>13500112</v>
      </c>
      <c r="C2797" t="s">
        <v>5660</v>
      </c>
    </row>
    <row r="2798" spans="1:3" ht="12.75">
      <c r="A2798" t="s">
        <v>5661</v>
      </c>
      <c r="B2798">
        <v>13500113</v>
      </c>
      <c r="C2798" t="s">
        <v>5662</v>
      </c>
    </row>
    <row r="2799" spans="1:3" ht="12.75">
      <c r="A2799" t="s">
        <v>5663</v>
      </c>
      <c r="B2799">
        <v>13500114</v>
      </c>
      <c r="C2799" t="s">
        <v>5664</v>
      </c>
    </row>
    <row r="2800" spans="1:3" ht="12.75">
      <c r="A2800" t="s">
        <v>5665</v>
      </c>
      <c r="B2800">
        <v>13500211</v>
      </c>
      <c r="C2800" t="s">
        <v>5666</v>
      </c>
    </row>
    <row r="2801" spans="1:3" ht="12.75">
      <c r="A2801" t="s">
        <v>5667</v>
      </c>
      <c r="B2801">
        <v>13500212</v>
      </c>
      <c r="C2801" t="s">
        <v>5668</v>
      </c>
    </row>
    <row r="2802" spans="1:3" ht="12.75">
      <c r="A2802" t="s">
        <v>5669</v>
      </c>
      <c r="B2802">
        <v>13500213</v>
      </c>
      <c r="C2802" t="s">
        <v>5670</v>
      </c>
    </row>
    <row r="2803" spans="1:3" ht="12.75">
      <c r="A2803" t="s">
        <v>5671</v>
      </c>
      <c r="B2803">
        <v>13500214</v>
      </c>
      <c r="C2803" t="s">
        <v>5672</v>
      </c>
    </row>
    <row r="2804" spans="1:3" ht="12.75">
      <c r="A2804" t="s">
        <v>5673</v>
      </c>
      <c r="B2804">
        <v>13500311</v>
      </c>
      <c r="C2804" t="s">
        <v>5674</v>
      </c>
    </row>
    <row r="2805" spans="1:3" ht="12.75">
      <c r="A2805" t="s">
        <v>5675</v>
      </c>
      <c r="B2805">
        <v>13600112</v>
      </c>
      <c r="C2805" t="s">
        <v>5676</v>
      </c>
    </row>
    <row r="2806" spans="1:3" ht="12.75">
      <c r="A2806" t="s">
        <v>5677</v>
      </c>
      <c r="B2806">
        <v>13600113</v>
      </c>
      <c r="C2806" t="s">
        <v>5678</v>
      </c>
    </row>
    <row r="2807" spans="1:3" ht="12.75">
      <c r="A2807" t="s">
        <v>5679</v>
      </c>
      <c r="B2807">
        <v>13600114</v>
      </c>
      <c r="C2807" t="s">
        <v>5680</v>
      </c>
    </row>
    <row r="2808" spans="1:3" ht="12.75">
      <c r="A2808" t="s">
        <v>5681</v>
      </c>
      <c r="B2808">
        <v>13900012</v>
      </c>
      <c r="C2808" t="s">
        <v>5682</v>
      </c>
    </row>
    <row r="2809" spans="1:3" ht="12.75">
      <c r="A2809" t="s">
        <v>5683</v>
      </c>
      <c r="B2809">
        <v>13900013</v>
      </c>
      <c r="C2809" t="s">
        <v>5684</v>
      </c>
    </row>
    <row r="2810" spans="1:3" ht="12.75">
      <c r="A2810" t="s">
        <v>5685</v>
      </c>
      <c r="B2810">
        <v>13900014</v>
      </c>
      <c r="C2810" t="s">
        <v>5686</v>
      </c>
    </row>
    <row r="2811" spans="1:3" ht="12.75">
      <c r="A2811" t="s">
        <v>5687</v>
      </c>
      <c r="B2811">
        <v>14000012</v>
      </c>
      <c r="C2811" t="s">
        <v>5688</v>
      </c>
    </row>
    <row r="2812" spans="1:3" ht="12.75">
      <c r="A2812" t="s">
        <v>5689</v>
      </c>
      <c r="B2812">
        <v>14000013</v>
      </c>
      <c r="C2812" t="s">
        <v>5690</v>
      </c>
    </row>
    <row r="2813" spans="1:3" ht="12.75">
      <c r="A2813" t="s">
        <v>5691</v>
      </c>
      <c r="B2813">
        <v>14000014</v>
      </c>
      <c r="C2813" t="s">
        <v>5692</v>
      </c>
    </row>
    <row r="2814" spans="1:3" ht="12.75">
      <c r="A2814" t="s">
        <v>5693</v>
      </c>
      <c r="B2814">
        <v>15000012</v>
      </c>
      <c r="C2814" t="s">
        <v>5694</v>
      </c>
    </row>
    <row r="2815" spans="1:3" ht="12.75">
      <c r="A2815" t="s">
        <v>5695</v>
      </c>
      <c r="B2815">
        <v>15000013</v>
      </c>
      <c r="C2815" t="s">
        <v>5696</v>
      </c>
    </row>
    <row r="2816" spans="1:3" ht="12.75">
      <c r="A2816" t="s">
        <v>5697</v>
      </c>
      <c r="B2816">
        <v>15000014</v>
      </c>
      <c r="C2816" t="s">
        <v>5698</v>
      </c>
    </row>
    <row r="2817" spans="1:3" ht="12.75">
      <c r="A2817" t="s">
        <v>5699</v>
      </c>
      <c r="B2817">
        <v>16100114</v>
      </c>
      <c r="C2817" t="s">
        <v>5700</v>
      </c>
    </row>
    <row r="2818" spans="1:3" ht="12.75">
      <c r="A2818" t="s">
        <v>5701</v>
      </c>
      <c r="B2818">
        <v>16100212</v>
      </c>
      <c r="C2818" t="s">
        <v>5702</v>
      </c>
    </row>
    <row r="2819" spans="1:3" ht="12.75">
      <c r="A2819" t="s">
        <v>5703</v>
      </c>
      <c r="B2819">
        <v>16100213</v>
      </c>
      <c r="C2819" t="s">
        <v>5704</v>
      </c>
    </row>
    <row r="2820" spans="1:3" ht="12.75">
      <c r="A2820" t="s">
        <v>5705</v>
      </c>
      <c r="B2820">
        <v>16100214</v>
      </c>
      <c r="C2820" t="s">
        <v>5706</v>
      </c>
    </row>
    <row r="2821" spans="1:3" ht="12.75">
      <c r="A2821" t="s">
        <v>5707</v>
      </c>
      <c r="B2821">
        <v>16100312</v>
      </c>
      <c r="C2821" t="s">
        <v>5708</v>
      </c>
    </row>
    <row r="2822" spans="1:3" ht="12.75">
      <c r="A2822" t="s">
        <v>5709</v>
      </c>
      <c r="B2822">
        <v>16100313</v>
      </c>
      <c r="C2822" t="s">
        <v>5710</v>
      </c>
    </row>
    <row r="2823" spans="1:3" ht="12.75">
      <c r="A2823" t="s">
        <v>5711</v>
      </c>
      <c r="B2823">
        <v>16100314</v>
      </c>
      <c r="C2823" t="s">
        <v>5712</v>
      </c>
    </row>
    <row r="2824" spans="1:3" ht="12.75">
      <c r="A2824" t="s">
        <v>5713</v>
      </c>
      <c r="B2824">
        <v>16100411</v>
      </c>
      <c r="C2824" t="s">
        <v>5714</v>
      </c>
    </row>
    <row r="2825" spans="1:3" ht="12.75">
      <c r="A2825" t="s">
        <v>5715</v>
      </c>
      <c r="B2825">
        <v>16100412</v>
      </c>
      <c r="C2825" t="s">
        <v>5716</v>
      </c>
    </row>
    <row r="2826" spans="1:3" ht="12.75">
      <c r="A2826" t="s">
        <v>5717</v>
      </c>
      <c r="B2826">
        <v>16100413</v>
      </c>
      <c r="C2826" t="s">
        <v>5718</v>
      </c>
    </row>
    <row r="2827" spans="1:3" ht="12.75">
      <c r="A2827" t="s">
        <v>5719</v>
      </c>
      <c r="B2827">
        <v>16100414</v>
      </c>
      <c r="C2827" t="s">
        <v>5720</v>
      </c>
    </row>
    <row r="2828" spans="1:3" ht="12.75">
      <c r="A2828" t="s">
        <v>5721</v>
      </c>
      <c r="B2828">
        <v>16200212</v>
      </c>
      <c r="C2828" t="s">
        <v>5722</v>
      </c>
    </row>
    <row r="2829" spans="1:3" ht="12.75">
      <c r="A2829" t="s">
        <v>5723</v>
      </c>
      <c r="B2829">
        <v>16200213</v>
      </c>
      <c r="C2829" t="s">
        <v>5724</v>
      </c>
    </row>
    <row r="2830" spans="1:3" ht="12.75">
      <c r="A2830" t="s">
        <v>5725</v>
      </c>
      <c r="B2830">
        <v>16200214</v>
      </c>
      <c r="C2830" t="s">
        <v>5726</v>
      </c>
    </row>
    <row r="2831" spans="1:3" ht="12.75">
      <c r="A2831" t="s">
        <v>5727</v>
      </c>
      <c r="B2831">
        <v>16300112</v>
      </c>
      <c r="C2831" t="s">
        <v>5728</v>
      </c>
    </row>
    <row r="2832" spans="1:3" ht="12.75">
      <c r="A2832" t="s">
        <v>5729</v>
      </c>
      <c r="B2832">
        <v>16300113</v>
      </c>
      <c r="C2832" t="s">
        <v>5730</v>
      </c>
    </row>
    <row r="2833" spans="1:3" ht="12.75">
      <c r="A2833" t="s">
        <v>5731</v>
      </c>
      <c r="B2833">
        <v>16300114</v>
      </c>
      <c r="C2833" t="s">
        <v>5732</v>
      </c>
    </row>
    <row r="2834" spans="1:3" ht="12.75">
      <c r="A2834" t="s">
        <v>5733</v>
      </c>
      <c r="B2834">
        <v>16300211</v>
      </c>
      <c r="C2834" t="s">
        <v>5734</v>
      </c>
    </row>
    <row r="2835" spans="1:3" ht="12.75">
      <c r="A2835" t="s">
        <v>5735</v>
      </c>
      <c r="B2835">
        <v>16300212</v>
      </c>
      <c r="C2835" t="s">
        <v>5736</v>
      </c>
    </row>
    <row r="2836" spans="1:3" ht="12.75">
      <c r="A2836" t="s">
        <v>5737</v>
      </c>
      <c r="B2836">
        <v>16300213</v>
      </c>
      <c r="C2836" t="s">
        <v>5738</v>
      </c>
    </row>
    <row r="2837" spans="1:3" ht="12.75">
      <c r="A2837" t="s">
        <v>5739</v>
      </c>
      <c r="B2837">
        <v>16300214</v>
      </c>
      <c r="C2837" t="s">
        <v>5740</v>
      </c>
    </row>
    <row r="2838" spans="1:3" ht="12.75">
      <c r="A2838" t="s">
        <v>5741</v>
      </c>
      <c r="B2838">
        <v>16400000</v>
      </c>
      <c r="C2838" t="s">
        <v>5742</v>
      </c>
    </row>
    <row r="2839" spans="1:3" ht="12.75">
      <c r="A2839" t="s">
        <v>5743</v>
      </c>
      <c r="B2839">
        <v>16400111</v>
      </c>
      <c r="C2839" t="s">
        <v>5744</v>
      </c>
    </row>
    <row r="2840" spans="1:3" ht="12.75">
      <c r="A2840" t="s">
        <v>5745</v>
      </c>
      <c r="B2840">
        <v>16400112</v>
      </c>
      <c r="C2840" t="s">
        <v>5746</v>
      </c>
    </row>
    <row r="2841" spans="1:3" ht="12.75">
      <c r="A2841" t="s">
        <v>5747</v>
      </c>
      <c r="B2841">
        <v>16400113</v>
      </c>
      <c r="C2841" t="s">
        <v>5748</v>
      </c>
    </row>
    <row r="2842" spans="1:3" ht="12.75">
      <c r="A2842" t="s">
        <v>5749</v>
      </c>
      <c r="B2842">
        <v>16400114</v>
      </c>
      <c r="C2842" t="s">
        <v>5750</v>
      </c>
    </row>
    <row r="2843" spans="1:3" ht="12.75">
      <c r="A2843" t="s">
        <v>5751</v>
      </c>
      <c r="B2843">
        <v>16909914</v>
      </c>
      <c r="C2843" t="s">
        <v>5752</v>
      </c>
    </row>
    <row r="2844" spans="1:3" ht="12.75">
      <c r="A2844" t="s">
        <v>5753</v>
      </c>
      <c r="B2844">
        <v>17180711</v>
      </c>
      <c r="C2844" t="s">
        <v>2641</v>
      </c>
    </row>
    <row r="2845" spans="1:3" ht="12.75">
      <c r="A2845" t="s">
        <v>5754</v>
      </c>
      <c r="B2845">
        <v>17181041</v>
      </c>
      <c r="C2845" t="s">
        <v>5755</v>
      </c>
    </row>
    <row r="2846" spans="1:3" ht="12.75">
      <c r="A2846" t="s">
        <v>5756</v>
      </c>
      <c r="B2846">
        <v>17181051</v>
      </c>
      <c r="C2846" t="s">
        <v>5757</v>
      </c>
    </row>
    <row r="2847" spans="1:3" ht="12.75">
      <c r="A2847" t="s">
        <v>5758</v>
      </c>
      <c r="B2847">
        <v>17181111</v>
      </c>
      <c r="C2847" t="s">
        <v>5759</v>
      </c>
    </row>
    <row r="2848" spans="1:3" ht="12.75">
      <c r="A2848" t="s">
        <v>5760</v>
      </c>
      <c r="B2848">
        <v>17280211</v>
      </c>
      <c r="C2848" t="s">
        <v>2451</v>
      </c>
    </row>
    <row r="2849" spans="1:3" ht="12.75">
      <c r="A2849" t="s">
        <v>5761</v>
      </c>
      <c r="B2849">
        <v>17280221</v>
      </c>
      <c r="C2849" t="s">
        <v>2453</v>
      </c>
    </row>
    <row r="2850" spans="1:3" ht="12.75">
      <c r="A2850" t="s">
        <v>5762</v>
      </c>
      <c r="B2850">
        <v>17280231</v>
      </c>
      <c r="C2850" t="s">
        <v>5763</v>
      </c>
    </row>
    <row r="2851" spans="1:3" ht="12.75">
      <c r="A2851" t="s">
        <v>5764</v>
      </c>
      <c r="B2851">
        <v>17280291</v>
      </c>
      <c r="C2851" t="s">
        <v>5765</v>
      </c>
    </row>
    <row r="2852" spans="1:3" ht="12.75">
      <c r="A2852" t="s">
        <v>5766</v>
      </c>
      <c r="B2852">
        <v>17280411</v>
      </c>
      <c r="C2852" t="s">
        <v>5767</v>
      </c>
    </row>
    <row r="2853" spans="1:3" ht="12.75">
      <c r="A2853" t="s">
        <v>5768</v>
      </c>
      <c r="B2853">
        <v>17600011</v>
      </c>
      <c r="C2853" t="s">
        <v>5769</v>
      </c>
    </row>
    <row r="2854" spans="1:3" ht="12.75">
      <c r="A2854" t="s">
        <v>5770</v>
      </c>
      <c r="B2854">
        <v>17681011</v>
      </c>
      <c r="C2854" t="s">
        <v>5771</v>
      </c>
    </row>
    <row r="2855" spans="1:3" ht="12.75">
      <c r="A2855" t="s">
        <v>5772</v>
      </c>
      <c r="B2855">
        <v>17800000</v>
      </c>
      <c r="C2855" t="s">
        <v>5773</v>
      </c>
    </row>
    <row r="2856" spans="1:3" ht="12.75">
      <c r="A2856" t="s">
        <v>5774</v>
      </c>
      <c r="B2856">
        <v>17800011</v>
      </c>
      <c r="C2856" t="s">
        <v>5775</v>
      </c>
    </row>
    <row r="2857" spans="1:3" ht="12.75">
      <c r="A2857" t="s">
        <v>5776</v>
      </c>
      <c r="B2857">
        <v>19100612</v>
      </c>
      <c r="C2857" t="s">
        <v>5777</v>
      </c>
    </row>
    <row r="2858" spans="1:3" ht="12.75">
      <c r="A2858" t="s">
        <v>5778</v>
      </c>
      <c r="B2858">
        <v>19100621</v>
      </c>
      <c r="C2858" t="s">
        <v>5779</v>
      </c>
    </row>
    <row r="2859" spans="1:3" ht="12.75">
      <c r="A2859" t="s">
        <v>5780</v>
      </c>
      <c r="B2859">
        <v>19100913</v>
      </c>
      <c r="C2859" t="s">
        <v>5781</v>
      </c>
    </row>
    <row r="2860" spans="1:3" ht="12.75">
      <c r="A2860" t="s">
        <v>5782</v>
      </c>
      <c r="B2860">
        <v>19220612</v>
      </c>
      <c r="C2860" t="s">
        <v>5783</v>
      </c>
    </row>
    <row r="2861" spans="1:3" ht="12.75">
      <c r="A2861" t="s">
        <v>5784</v>
      </c>
      <c r="B2861">
        <v>19300212</v>
      </c>
      <c r="C2861" t="s">
        <v>5785</v>
      </c>
    </row>
    <row r="2862" spans="1:3" ht="12.75">
      <c r="A2862" t="s">
        <v>5786</v>
      </c>
      <c r="B2862">
        <v>19900313</v>
      </c>
      <c r="C2862" t="s">
        <v>5787</v>
      </c>
    </row>
    <row r="2863" spans="1:3" ht="12.75">
      <c r="A2863" t="s">
        <v>5788</v>
      </c>
      <c r="B2863">
        <v>19900314</v>
      </c>
      <c r="C2863" t="s">
        <v>5789</v>
      </c>
    </row>
    <row r="2864" spans="1:3" ht="12.75">
      <c r="A2864" t="s">
        <v>5790</v>
      </c>
      <c r="B2864">
        <v>19900611</v>
      </c>
      <c r="C2864" t="s">
        <v>5791</v>
      </c>
    </row>
    <row r="2865" spans="1:3" ht="12.75">
      <c r="A2865" t="s">
        <v>5792</v>
      </c>
      <c r="B2865">
        <v>21180111</v>
      </c>
      <c r="C2865" t="s">
        <v>5793</v>
      </c>
    </row>
    <row r="2866" spans="1:3" ht="12.75">
      <c r="A2866" t="s">
        <v>5794</v>
      </c>
      <c r="B2866">
        <v>21180121</v>
      </c>
      <c r="C2866" t="s">
        <v>5795</v>
      </c>
    </row>
    <row r="2867" spans="1:3" ht="12.75">
      <c r="A2867" t="s">
        <v>5796</v>
      </c>
      <c r="B2867">
        <v>21180131</v>
      </c>
      <c r="C2867" t="s">
        <v>5797</v>
      </c>
    </row>
    <row r="2868" spans="1:3" ht="12.75">
      <c r="A2868" t="s">
        <v>5798</v>
      </c>
      <c r="B2868">
        <v>21180141</v>
      </c>
      <c r="C2868" t="s">
        <v>5799</v>
      </c>
    </row>
    <row r="2869" spans="1:3" ht="12.75">
      <c r="A2869" t="s">
        <v>5800</v>
      </c>
      <c r="B2869">
        <v>21180161</v>
      </c>
      <c r="C2869" t="s">
        <v>5801</v>
      </c>
    </row>
    <row r="2870" spans="1:3" ht="12.75">
      <c r="A2870" t="s">
        <v>5802</v>
      </c>
      <c r="B2870">
        <v>21180171</v>
      </c>
      <c r="C2870" t="s">
        <v>5803</v>
      </c>
    </row>
    <row r="2871" spans="1:3" ht="12.75">
      <c r="A2871" t="s">
        <v>5804</v>
      </c>
      <c r="B2871">
        <v>21200000</v>
      </c>
      <c r="C2871" t="s">
        <v>5805</v>
      </c>
    </row>
    <row r="2872" spans="1:3" ht="12.75">
      <c r="A2872" t="s">
        <v>5806</v>
      </c>
      <c r="B2872">
        <v>21280111</v>
      </c>
      <c r="C2872" t="s">
        <v>5807</v>
      </c>
    </row>
    <row r="2873" spans="1:3" ht="12.75">
      <c r="A2873" t="s">
        <v>5808</v>
      </c>
      <c r="B2873">
        <v>21280121</v>
      </c>
      <c r="C2873" t="s">
        <v>5809</v>
      </c>
    </row>
    <row r="2874" spans="1:3" ht="12.75">
      <c r="A2874" t="s">
        <v>5810</v>
      </c>
      <c r="B2874">
        <v>21280131</v>
      </c>
      <c r="C2874" t="s">
        <v>5811</v>
      </c>
    </row>
    <row r="2875" spans="1:3" ht="12.75">
      <c r="A2875" t="s">
        <v>5812</v>
      </c>
      <c r="B2875">
        <v>21280141</v>
      </c>
      <c r="C2875" t="s">
        <v>5813</v>
      </c>
    </row>
    <row r="2876" spans="1:3" ht="12.75">
      <c r="A2876" t="s">
        <v>5814</v>
      </c>
      <c r="B2876">
        <v>21280151</v>
      </c>
      <c r="C2876" t="s">
        <v>5815</v>
      </c>
    </row>
    <row r="2877" spans="1:3" ht="12.75">
      <c r="A2877" t="s">
        <v>5816</v>
      </c>
      <c r="B2877">
        <v>21280161</v>
      </c>
      <c r="C2877" t="s">
        <v>5817</v>
      </c>
    </row>
    <row r="2878" spans="1:3" ht="12.75">
      <c r="A2878" t="s">
        <v>5818</v>
      </c>
      <c r="B2878">
        <v>21290011</v>
      </c>
      <c r="C2878" t="s">
        <v>5819</v>
      </c>
    </row>
    <row r="2879" spans="1:3" ht="12.75">
      <c r="A2879" t="s">
        <v>5820</v>
      </c>
      <c r="B2879">
        <v>22180121</v>
      </c>
      <c r="C2879" t="s">
        <v>5821</v>
      </c>
    </row>
    <row r="2880" spans="1:3" ht="12.75">
      <c r="A2880" t="s">
        <v>5822</v>
      </c>
      <c r="B2880">
        <v>22200012</v>
      </c>
      <c r="C2880" t="s">
        <v>5823</v>
      </c>
    </row>
    <row r="2881" spans="1:3" ht="12.75">
      <c r="A2881" t="s">
        <v>5824</v>
      </c>
      <c r="B2881">
        <v>22300000</v>
      </c>
      <c r="C2881" t="s">
        <v>5825</v>
      </c>
    </row>
    <row r="2882" spans="1:3" ht="12.75">
      <c r="A2882" t="s">
        <v>5826</v>
      </c>
      <c r="B2882">
        <v>22300011</v>
      </c>
      <c r="C2882" t="s">
        <v>5827</v>
      </c>
    </row>
    <row r="2883" spans="1:3" ht="12.75">
      <c r="A2883" t="s">
        <v>5828</v>
      </c>
      <c r="B2883">
        <v>23000000</v>
      </c>
      <c r="C2883" t="s">
        <v>5829</v>
      </c>
    </row>
    <row r="2884" spans="1:3" ht="12.75">
      <c r="A2884" t="s">
        <v>5830</v>
      </c>
      <c r="B2884">
        <v>23000611</v>
      </c>
      <c r="C2884" t="s">
        <v>5831</v>
      </c>
    </row>
    <row r="2885" spans="1:3" ht="12.75">
      <c r="A2885" t="s">
        <v>5832</v>
      </c>
      <c r="B2885">
        <v>23000711</v>
      </c>
      <c r="C2885" t="s">
        <v>5833</v>
      </c>
    </row>
    <row r="2886" spans="1:3" ht="12.75">
      <c r="A2886" t="s">
        <v>5834</v>
      </c>
      <c r="B2886">
        <v>24181061</v>
      </c>
      <c r="C2886" t="s">
        <v>5835</v>
      </c>
    </row>
    <row r="2887" spans="1:3" ht="12.75">
      <c r="A2887" t="s">
        <v>5836</v>
      </c>
      <c r="B2887">
        <v>24280111</v>
      </c>
      <c r="C2887" t="s">
        <v>5837</v>
      </c>
    </row>
    <row r="2888" spans="1:3" ht="12.75">
      <c r="A2888" t="s">
        <v>5838</v>
      </c>
      <c r="B2888">
        <v>24281061</v>
      </c>
      <c r="C2888" t="s">
        <v>5839</v>
      </c>
    </row>
    <row r="2889" spans="1:3" ht="12.75">
      <c r="A2889" t="s">
        <v>5840</v>
      </c>
      <c r="B2889">
        <v>24381011</v>
      </c>
      <c r="C2889" t="s">
        <v>5841</v>
      </c>
    </row>
    <row r="2890" spans="1:3" ht="12.75">
      <c r="A2890" t="s">
        <v>5842</v>
      </c>
      <c r="B2890">
        <v>24381091</v>
      </c>
      <c r="C2890" t="s">
        <v>2528</v>
      </c>
    </row>
    <row r="2891" spans="1:3" ht="12.75">
      <c r="A2891" t="s">
        <v>5843</v>
      </c>
      <c r="B2891">
        <v>24389911</v>
      </c>
      <c r="C2891" t="s">
        <v>2530</v>
      </c>
    </row>
    <row r="2892" spans="1:3" ht="12.75">
      <c r="A2892" t="s">
        <v>5844</v>
      </c>
      <c r="B2892">
        <v>24481011</v>
      </c>
      <c r="C2892" t="s">
        <v>5845</v>
      </c>
    </row>
    <row r="2893" spans="1:3" ht="12.75">
      <c r="A2893" t="s">
        <v>5846</v>
      </c>
      <c r="B2893">
        <v>24500000</v>
      </c>
      <c r="C2893" t="s">
        <v>2538</v>
      </c>
    </row>
    <row r="2894" spans="1:3" ht="12.75">
      <c r="A2894" t="s">
        <v>5847</v>
      </c>
      <c r="B2894">
        <v>24580111</v>
      </c>
      <c r="C2894" t="s">
        <v>5848</v>
      </c>
    </row>
    <row r="2895" spans="1:3" ht="12.75">
      <c r="A2895" t="s">
        <v>5849</v>
      </c>
      <c r="B2895">
        <v>24600000</v>
      </c>
      <c r="C2895" t="s">
        <v>2546</v>
      </c>
    </row>
    <row r="2896" spans="1:3" ht="12.75">
      <c r="A2896" t="s">
        <v>5850</v>
      </c>
      <c r="B2896">
        <v>24680111</v>
      </c>
      <c r="C2896" t="s">
        <v>5769</v>
      </c>
    </row>
    <row r="2897" spans="1:3" ht="12.75">
      <c r="A2897" t="s">
        <v>5851</v>
      </c>
      <c r="B2897">
        <v>24700000</v>
      </c>
      <c r="C2897" t="s">
        <v>2548</v>
      </c>
    </row>
    <row r="2898" spans="1:3" ht="12.75">
      <c r="A2898" t="s">
        <v>5852</v>
      </c>
      <c r="B2898">
        <v>24780111</v>
      </c>
      <c r="C2898" t="s">
        <v>2550</v>
      </c>
    </row>
    <row r="2899" spans="1:3" ht="12.75">
      <c r="A2899" t="s">
        <v>5853</v>
      </c>
      <c r="B2899">
        <v>24800000</v>
      </c>
      <c r="C2899" t="s">
        <v>5773</v>
      </c>
    </row>
    <row r="2900" spans="1:3" ht="12.75">
      <c r="A2900" t="s">
        <v>5854</v>
      </c>
      <c r="B2900">
        <v>24880111</v>
      </c>
      <c r="C2900" t="s">
        <v>5855</v>
      </c>
    </row>
    <row r="2901" spans="1:3" ht="12.75">
      <c r="A2901" t="s">
        <v>5856</v>
      </c>
      <c r="B2901">
        <v>29100000</v>
      </c>
      <c r="C2901" t="s">
        <v>5857</v>
      </c>
    </row>
    <row r="2902" spans="1:3" ht="12.75">
      <c r="A2902" t="s">
        <v>5858</v>
      </c>
      <c r="B2902">
        <v>29100011</v>
      </c>
      <c r="C2902" t="s">
        <v>5859</v>
      </c>
    </row>
    <row r="2903" spans="1:3" ht="12.75">
      <c r="A2903" t="s">
        <v>5860</v>
      </c>
      <c r="B2903">
        <v>29980111</v>
      </c>
      <c r="C2903" t="s">
        <v>5861</v>
      </c>
    </row>
    <row r="2904" spans="1:3" ht="12.75">
      <c r="A2904" t="s">
        <v>5862</v>
      </c>
      <c r="B2904">
        <v>71100000</v>
      </c>
      <c r="C2904" t="s">
        <v>2184</v>
      </c>
    </row>
    <row r="2905" spans="1:3" ht="12.75">
      <c r="A2905" t="s">
        <v>5863</v>
      </c>
      <c r="B2905">
        <v>71120111</v>
      </c>
      <c r="C2905" t="s">
        <v>2188</v>
      </c>
    </row>
    <row r="2906" spans="1:3" ht="12.75">
      <c r="A2906" t="s">
        <v>5864</v>
      </c>
      <c r="B2906">
        <v>71120112</v>
      </c>
      <c r="C2906" t="s">
        <v>2190</v>
      </c>
    </row>
    <row r="2907" spans="1:3" ht="12.75">
      <c r="A2907" t="s">
        <v>5865</v>
      </c>
      <c r="B2907">
        <v>71120113</v>
      </c>
      <c r="C2907" t="s">
        <v>5445</v>
      </c>
    </row>
    <row r="2908" spans="1:3" ht="12.75">
      <c r="A2908" t="s">
        <v>5866</v>
      </c>
      <c r="B2908">
        <v>71120114</v>
      </c>
      <c r="C2908" t="s">
        <v>5447</v>
      </c>
    </row>
    <row r="2909" spans="1:3" ht="12.75">
      <c r="A2909" t="s">
        <v>5867</v>
      </c>
      <c r="B2909">
        <v>71130311</v>
      </c>
      <c r="C2909" t="s">
        <v>2194</v>
      </c>
    </row>
    <row r="2910" spans="1:3" ht="12.75">
      <c r="A2910" t="s">
        <v>5868</v>
      </c>
      <c r="B2910">
        <v>71130312</v>
      </c>
      <c r="C2910" t="s">
        <v>2196</v>
      </c>
    </row>
    <row r="2911" spans="1:3" ht="12.75">
      <c r="A2911" t="s">
        <v>5869</v>
      </c>
      <c r="B2911">
        <v>71130313</v>
      </c>
      <c r="C2911" t="s">
        <v>2198</v>
      </c>
    </row>
    <row r="2912" spans="1:3" ht="12.75">
      <c r="A2912" t="s">
        <v>5870</v>
      </c>
      <c r="B2912">
        <v>71130314</v>
      </c>
      <c r="C2912" t="s">
        <v>2200</v>
      </c>
    </row>
    <row r="2913" spans="1:3" ht="12.75">
      <c r="A2913" t="s">
        <v>5871</v>
      </c>
      <c r="B2913">
        <v>71130341</v>
      </c>
      <c r="C2913" t="s">
        <v>2202</v>
      </c>
    </row>
    <row r="2914" spans="1:3" ht="12.75">
      <c r="A2914" t="s">
        <v>5872</v>
      </c>
      <c r="B2914">
        <v>71130342</v>
      </c>
      <c r="C2914" t="s">
        <v>2204</v>
      </c>
    </row>
    <row r="2915" spans="1:3" ht="12.75">
      <c r="A2915" t="s">
        <v>5873</v>
      </c>
      <c r="B2915">
        <v>71130343</v>
      </c>
      <c r="C2915" t="s">
        <v>2206</v>
      </c>
    </row>
    <row r="2916" spans="1:3" ht="12.75">
      <c r="A2916" t="s">
        <v>5874</v>
      </c>
      <c r="B2916">
        <v>71130344</v>
      </c>
      <c r="C2916" t="s">
        <v>2208</v>
      </c>
    </row>
    <row r="2917" spans="1:3" ht="12.75">
      <c r="A2917" t="s">
        <v>5875</v>
      </c>
      <c r="B2917">
        <v>71180111</v>
      </c>
      <c r="C2917" t="s">
        <v>2212</v>
      </c>
    </row>
    <row r="2918" spans="1:3" ht="12.75">
      <c r="A2918" t="s">
        <v>5876</v>
      </c>
      <c r="B2918">
        <v>71180112</v>
      </c>
      <c r="C2918" t="s">
        <v>2214</v>
      </c>
    </row>
    <row r="2919" spans="1:3" ht="12.75">
      <c r="A2919" t="s">
        <v>5877</v>
      </c>
      <c r="B2919">
        <v>71180113</v>
      </c>
      <c r="C2919" t="s">
        <v>2216</v>
      </c>
    </row>
    <row r="2920" spans="1:3" ht="12.75">
      <c r="A2920" t="s">
        <v>5878</v>
      </c>
      <c r="B2920">
        <v>71180114</v>
      </c>
      <c r="C2920" t="s">
        <v>2218</v>
      </c>
    </row>
    <row r="2921" spans="1:3" ht="12.75">
      <c r="A2921" t="s">
        <v>5879</v>
      </c>
      <c r="B2921">
        <v>71180141</v>
      </c>
      <c r="C2921" t="s">
        <v>2220</v>
      </c>
    </row>
    <row r="2922" spans="1:3" ht="12.75">
      <c r="A2922" t="s">
        <v>5880</v>
      </c>
      <c r="B2922">
        <v>71180142</v>
      </c>
      <c r="C2922" t="s">
        <v>2222</v>
      </c>
    </row>
    <row r="2923" spans="1:3" ht="12.75">
      <c r="A2923" t="s">
        <v>5881</v>
      </c>
      <c r="B2923">
        <v>71180143</v>
      </c>
      <c r="C2923" t="s">
        <v>2224</v>
      </c>
    </row>
    <row r="2924" spans="1:3" ht="12.75">
      <c r="A2924" t="s">
        <v>5882</v>
      </c>
      <c r="B2924">
        <v>71180144</v>
      </c>
      <c r="C2924" t="s">
        <v>2226</v>
      </c>
    </row>
    <row r="2925" spans="1:3" ht="12.75">
      <c r="A2925" t="s">
        <v>5883</v>
      </c>
      <c r="B2925">
        <v>71180231</v>
      </c>
      <c r="C2925" t="s">
        <v>2228</v>
      </c>
    </row>
    <row r="2926" spans="1:3" ht="12.75">
      <c r="A2926" t="s">
        <v>5884</v>
      </c>
      <c r="B2926">
        <v>71180232</v>
      </c>
      <c r="C2926" t="s">
        <v>2230</v>
      </c>
    </row>
    <row r="2927" spans="1:3" ht="12.75">
      <c r="A2927" t="s">
        <v>5885</v>
      </c>
      <c r="B2927">
        <v>71180233</v>
      </c>
      <c r="C2927" t="s">
        <v>2232</v>
      </c>
    </row>
    <row r="2928" spans="1:3" ht="12.75">
      <c r="A2928" t="s">
        <v>5886</v>
      </c>
      <c r="B2928">
        <v>71180234</v>
      </c>
      <c r="C2928" t="s">
        <v>2234</v>
      </c>
    </row>
    <row r="2929" spans="1:3" ht="12.75">
      <c r="A2929" t="s">
        <v>5887</v>
      </c>
      <c r="B2929">
        <v>71180241</v>
      </c>
      <c r="C2929" t="s">
        <v>2236</v>
      </c>
    </row>
    <row r="2930" spans="1:3" ht="12.75">
      <c r="A2930" t="s">
        <v>5888</v>
      </c>
      <c r="B2930">
        <v>71210111</v>
      </c>
      <c r="C2930" t="s">
        <v>2240</v>
      </c>
    </row>
    <row r="2931" spans="1:3" ht="12.75">
      <c r="A2931" t="s">
        <v>5889</v>
      </c>
      <c r="B2931">
        <v>71210112</v>
      </c>
      <c r="C2931" t="s">
        <v>2242</v>
      </c>
    </row>
    <row r="2932" spans="1:3" ht="12.75">
      <c r="A2932" t="s">
        <v>5890</v>
      </c>
      <c r="B2932">
        <v>71210113</v>
      </c>
      <c r="C2932" t="s">
        <v>2244</v>
      </c>
    </row>
    <row r="2933" spans="1:3" ht="12.75">
      <c r="A2933" t="s">
        <v>5891</v>
      </c>
      <c r="B2933">
        <v>71210114</v>
      </c>
      <c r="C2933" t="s">
        <v>2246</v>
      </c>
    </row>
    <row r="2934" spans="1:3" ht="12.75">
      <c r="A2934" t="s">
        <v>5892</v>
      </c>
      <c r="B2934">
        <v>71210411</v>
      </c>
      <c r="C2934" t="s">
        <v>2248</v>
      </c>
    </row>
    <row r="2935" spans="1:3" ht="12.75">
      <c r="A2935" t="s">
        <v>5893</v>
      </c>
      <c r="B2935">
        <v>71210412</v>
      </c>
      <c r="C2935" t="s">
        <v>2250</v>
      </c>
    </row>
    <row r="2936" spans="1:3" ht="12.75">
      <c r="A2936" t="s">
        <v>5894</v>
      </c>
      <c r="B2936">
        <v>71210413</v>
      </c>
      <c r="C2936" t="s">
        <v>2252</v>
      </c>
    </row>
    <row r="2937" spans="1:3" ht="12.75">
      <c r="A2937" t="s">
        <v>5895</v>
      </c>
      <c r="B2937">
        <v>71210414</v>
      </c>
      <c r="C2937" t="s">
        <v>2254</v>
      </c>
    </row>
    <row r="2938" spans="1:3" ht="12.75">
      <c r="A2938" t="s">
        <v>5896</v>
      </c>
      <c r="B2938">
        <v>71210511</v>
      </c>
      <c r="C2938" t="s">
        <v>5449</v>
      </c>
    </row>
    <row r="2939" spans="1:3" ht="12.75">
      <c r="A2939" t="s">
        <v>5897</v>
      </c>
      <c r="B2939">
        <v>71210512</v>
      </c>
      <c r="C2939" t="s">
        <v>5451</v>
      </c>
    </row>
    <row r="2940" spans="1:3" ht="12.75">
      <c r="A2940" t="s">
        <v>5898</v>
      </c>
      <c r="B2940">
        <v>71210513</v>
      </c>
      <c r="C2940" t="s">
        <v>5453</v>
      </c>
    </row>
    <row r="2941" spans="1:3" ht="12.75">
      <c r="A2941" t="s">
        <v>5899</v>
      </c>
      <c r="B2941">
        <v>71220112</v>
      </c>
      <c r="C2941" t="s">
        <v>2258</v>
      </c>
    </row>
    <row r="2942" spans="1:3" ht="12.75">
      <c r="A2942" t="s">
        <v>5900</v>
      </c>
      <c r="B2942">
        <v>71220113</v>
      </c>
      <c r="C2942" t="s">
        <v>2260</v>
      </c>
    </row>
    <row r="2943" spans="1:3" ht="12.75">
      <c r="A2943" t="s">
        <v>5901</v>
      </c>
      <c r="B2943">
        <v>71220114</v>
      </c>
      <c r="C2943" t="s">
        <v>2262</v>
      </c>
    </row>
    <row r="2944" spans="1:3" ht="12.75">
      <c r="A2944" t="s">
        <v>5902</v>
      </c>
      <c r="B2944">
        <v>71300000</v>
      </c>
      <c r="C2944" t="s">
        <v>2264</v>
      </c>
    </row>
    <row r="2945" spans="1:3" ht="12.75">
      <c r="A2945" t="s">
        <v>5903</v>
      </c>
      <c r="B2945">
        <v>71380111</v>
      </c>
      <c r="C2945" t="s">
        <v>2266</v>
      </c>
    </row>
    <row r="2946" spans="1:3" ht="12.75">
      <c r="A2946" t="s">
        <v>5904</v>
      </c>
      <c r="B2946">
        <v>71380112</v>
      </c>
      <c r="C2946" t="s">
        <v>2268</v>
      </c>
    </row>
    <row r="2947" spans="1:3" ht="12.75">
      <c r="A2947" t="s">
        <v>5905</v>
      </c>
      <c r="B2947">
        <v>71380113</v>
      </c>
      <c r="C2947" t="s">
        <v>2270</v>
      </c>
    </row>
    <row r="2948" spans="1:3" ht="12.75">
      <c r="A2948" t="s">
        <v>5906</v>
      </c>
      <c r="B2948">
        <v>71380114</v>
      </c>
      <c r="C2948" t="s">
        <v>2272</v>
      </c>
    </row>
    <row r="2949" spans="1:3" ht="12.75">
      <c r="A2949" t="s">
        <v>5907</v>
      </c>
      <c r="B2949">
        <v>71380211</v>
      </c>
      <c r="C2949" t="s">
        <v>2274</v>
      </c>
    </row>
    <row r="2950" spans="1:3" ht="12.75">
      <c r="A2950" t="s">
        <v>5908</v>
      </c>
      <c r="B2950">
        <v>71380212</v>
      </c>
      <c r="C2950" t="s">
        <v>2276</v>
      </c>
    </row>
    <row r="2951" spans="1:3" ht="12.75">
      <c r="A2951" t="s">
        <v>5909</v>
      </c>
      <c r="B2951">
        <v>71380213</v>
      </c>
      <c r="C2951" t="s">
        <v>2278</v>
      </c>
    </row>
    <row r="2952" spans="1:3" ht="12.75">
      <c r="A2952" t="s">
        <v>5910</v>
      </c>
      <c r="B2952">
        <v>71380214</v>
      </c>
      <c r="C2952" t="s">
        <v>2280</v>
      </c>
    </row>
    <row r="2953" spans="1:3" ht="12.75">
      <c r="A2953" t="s">
        <v>5911</v>
      </c>
      <c r="B2953">
        <v>71380311</v>
      </c>
      <c r="C2953" t="s">
        <v>5456</v>
      </c>
    </row>
    <row r="2954" spans="1:3" ht="12.75">
      <c r="A2954" t="s">
        <v>5912</v>
      </c>
      <c r="B2954">
        <v>71380312</v>
      </c>
      <c r="C2954" t="s">
        <v>5458</v>
      </c>
    </row>
    <row r="2955" spans="1:3" ht="12.75">
      <c r="A2955" t="s">
        <v>5913</v>
      </c>
      <c r="B2955">
        <v>71380313</v>
      </c>
      <c r="C2955" t="s">
        <v>5460</v>
      </c>
    </row>
    <row r="2956" spans="1:3" ht="12.75">
      <c r="A2956" t="s">
        <v>5914</v>
      </c>
      <c r="B2956">
        <v>71380314</v>
      </c>
      <c r="C2956" t="s">
        <v>5462</v>
      </c>
    </row>
    <row r="2957" spans="1:3" ht="12.75">
      <c r="A2957" t="s">
        <v>5915</v>
      </c>
      <c r="B2957">
        <v>71380411</v>
      </c>
      <c r="C2957" t="s">
        <v>5464</v>
      </c>
    </row>
    <row r="2958" spans="1:3" ht="12.75">
      <c r="A2958" t="s">
        <v>5916</v>
      </c>
      <c r="B2958">
        <v>71380412</v>
      </c>
      <c r="C2958" t="s">
        <v>5466</v>
      </c>
    </row>
    <row r="2959" spans="1:3" ht="12.75">
      <c r="A2959" t="s">
        <v>5917</v>
      </c>
      <c r="B2959">
        <v>71380413</v>
      </c>
      <c r="C2959" t="s">
        <v>5468</v>
      </c>
    </row>
    <row r="2960" spans="1:3" ht="12.75">
      <c r="A2960" t="s">
        <v>5918</v>
      </c>
      <c r="B2960">
        <v>71380414</v>
      </c>
      <c r="C2960" t="s">
        <v>5470</v>
      </c>
    </row>
    <row r="2961" spans="1:3" ht="12.75">
      <c r="A2961" t="s">
        <v>5919</v>
      </c>
      <c r="B2961">
        <v>71389911</v>
      </c>
      <c r="C2961" t="s">
        <v>2282</v>
      </c>
    </row>
    <row r="2962" spans="1:3" ht="12.75">
      <c r="A2962" t="s">
        <v>5920</v>
      </c>
      <c r="B2962">
        <v>71389912</v>
      </c>
      <c r="C2962" t="s">
        <v>2284</v>
      </c>
    </row>
    <row r="2963" spans="1:3" ht="12.75">
      <c r="A2963" t="s">
        <v>5921</v>
      </c>
      <c r="B2963">
        <v>71389913</v>
      </c>
      <c r="C2963" t="s">
        <v>5472</v>
      </c>
    </row>
    <row r="2964" spans="1:3" ht="12.75">
      <c r="A2964" t="s">
        <v>5922</v>
      </c>
      <c r="B2964">
        <v>71389914</v>
      </c>
      <c r="C2964" t="s">
        <v>5474</v>
      </c>
    </row>
    <row r="2965" spans="1:3" ht="12.75">
      <c r="A2965" t="s">
        <v>5923</v>
      </c>
      <c r="B2965">
        <v>72100424</v>
      </c>
      <c r="C2965" t="s">
        <v>5476</v>
      </c>
    </row>
    <row r="2966" spans="1:3" ht="12.75">
      <c r="A2966" t="s">
        <v>5924</v>
      </c>
      <c r="B2966">
        <v>72100431</v>
      </c>
      <c r="C2966" t="s">
        <v>2304</v>
      </c>
    </row>
    <row r="2967" spans="1:3" ht="12.75">
      <c r="A2967" t="s">
        <v>5925</v>
      </c>
      <c r="B2967">
        <v>72100432</v>
      </c>
      <c r="C2967" t="s">
        <v>2306</v>
      </c>
    </row>
    <row r="2968" spans="1:3" ht="12.75">
      <c r="A2968" t="s">
        <v>5926</v>
      </c>
      <c r="B2968">
        <v>72100433</v>
      </c>
      <c r="C2968" t="s">
        <v>5478</v>
      </c>
    </row>
    <row r="2969" spans="1:3" ht="12.75">
      <c r="A2969" t="s">
        <v>5927</v>
      </c>
      <c r="B2969">
        <v>72100434</v>
      </c>
      <c r="C2969" t="s">
        <v>5480</v>
      </c>
    </row>
    <row r="2970" spans="1:3" ht="12.75">
      <c r="A2970" t="s">
        <v>5928</v>
      </c>
      <c r="B2970">
        <v>72100442</v>
      </c>
      <c r="C2970" t="s">
        <v>2310</v>
      </c>
    </row>
    <row r="2971" spans="1:3" ht="12.75">
      <c r="A2971" t="s">
        <v>5929</v>
      </c>
      <c r="B2971">
        <v>72100443</v>
      </c>
      <c r="C2971" t="s">
        <v>5482</v>
      </c>
    </row>
    <row r="2972" spans="1:3" ht="12.75">
      <c r="A2972" t="s">
        <v>5930</v>
      </c>
      <c r="B2972">
        <v>72100444</v>
      </c>
      <c r="C2972" t="s">
        <v>5484</v>
      </c>
    </row>
    <row r="2973" spans="1:3" ht="12.75">
      <c r="A2973" t="s">
        <v>5931</v>
      </c>
      <c r="B2973">
        <v>72100453</v>
      </c>
      <c r="C2973" t="s">
        <v>5488</v>
      </c>
    </row>
    <row r="2974" spans="1:3" ht="12.75">
      <c r="A2974" t="s">
        <v>5932</v>
      </c>
      <c r="B2974">
        <v>72100454</v>
      </c>
      <c r="C2974" t="s">
        <v>5490</v>
      </c>
    </row>
    <row r="2975" spans="1:3" ht="12.75">
      <c r="A2975" t="s">
        <v>5933</v>
      </c>
      <c r="B2975">
        <v>72100461</v>
      </c>
      <c r="C2975" t="s">
        <v>2312</v>
      </c>
    </row>
    <row r="2976" spans="1:3" ht="12.75">
      <c r="A2976" t="s">
        <v>5934</v>
      </c>
      <c r="B2976">
        <v>72100462</v>
      </c>
      <c r="C2976" t="s">
        <v>2314</v>
      </c>
    </row>
    <row r="2977" spans="1:3" ht="12.75">
      <c r="A2977" t="s">
        <v>5935</v>
      </c>
      <c r="B2977">
        <v>72100463</v>
      </c>
      <c r="C2977" t="s">
        <v>5492</v>
      </c>
    </row>
    <row r="2978" spans="1:3" ht="12.75">
      <c r="A2978" t="s">
        <v>5936</v>
      </c>
      <c r="B2978">
        <v>72100464</v>
      </c>
      <c r="C2978" t="s">
        <v>5494</v>
      </c>
    </row>
    <row r="2979" spans="1:3" ht="12.75">
      <c r="A2979" t="s">
        <v>5937</v>
      </c>
      <c r="B2979">
        <v>72100471</v>
      </c>
      <c r="C2979" t="s">
        <v>2316</v>
      </c>
    </row>
    <row r="2980" spans="1:3" ht="12.75">
      <c r="A2980" t="s">
        <v>5938</v>
      </c>
      <c r="B2980">
        <v>72100472</v>
      </c>
      <c r="C2980" t="s">
        <v>2318</v>
      </c>
    </row>
    <row r="2981" spans="1:3" ht="12.75">
      <c r="A2981" t="s">
        <v>5939</v>
      </c>
      <c r="B2981">
        <v>72100473</v>
      </c>
      <c r="C2981" t="s">
        <v>5496</v>
      </c>
    </row>
    <row r="2982" spans="1:3" ht="12.75">
      <c r="A2982" t="s">
        <v>5940</v>
      </c>
      <c r="B2982">
        <v>72100474</v>
      </c>
      <c r="C2982" t="s">
        <v>5498</v>
      </c>
    </row>
    <row r="2983" spans="1:3" ht="12.75">
      <c r="A2983" t="s">
        <v>5941</v>
      </c>
      <c r="B2983">
        <v>72100481</v>
      </c>
      <c r="C2983" t="s">
        <v>5500</v>
      </c>
    </row>
    <row r="2984" spans="1:3" ht="12.75">
      <c r="A2984" t="s">
        <v>5942</v>
      </c>
      <c r="B2984">
        <v>72100482</v>
      </c>
      <c r="C2984" t="s">
        <v>5502</v>
      </c>
    </row>
    <row r="2985" spans="1:3" ht="12.75">
      <c r="A2985" t="s">
        <v>5943</v>
      </c>
      <c r="B2985">
        <v>72100483</v>
      </c>
      <c r="C2985" t="s">
        <v>5504</v>
      </c>
    </row>
    <row r="2986" spans="1:3" ht="12.75">
      <c r="A2986" t="s">
        <v>5944</v>
      </c>
      <c r="B2986">
        <v>72100484</v>
      </c>
      <c r="C2986" t="s">
        <v>5506</v>
      </c>
    </row>
    <row r="2987" spans="1:3" ht="12.75">
      <c r="A2987" t="s">
        <v>5945</v>
      </c>
      <c r="B2987">
        <v>72100631</v>
      </c>
      <c r="C2987" t="s">
        <v>5508</v>
      </c>
    </row>
    <row r="2988" spans="1:3" ht="12.75">
      <c r="A2988" t="s">
        <v>5946</v>
      </c>
      <c r="B2988">
        <v>72100632</v>
      </c>
      <c r="C2988" t="s">
        <v>5510</v>
      </c>
    </row>
    <row r="2989" spans="1:3" ht="12.75">
      <c r="A2989" t="s">
        <v>5947</v>
      </c>
      <c r="B2989">
        <v>72100633</v>
      </c>
      <c r="C2989" t="s">
        <v>5512</v>
      </c>
    </row>
    <row r="2990" spans="1:3" ht="12.75">
      <c r="A2990" t="s">
        <v>5948</v>
      </c>
      <c r="B2990">
        <v>72100634</v>
      </c>
      <c r="C2990" t="s">
        <v>5514</v>
      </c>
    </row>
    <row r="2991" spans="1:3" ht="12.75">
      <c r="A2991" t="s">
        <v>5949</v>
      </c>
      <c r="B2991">
        <v>72109913</v>
      </c>
      <c r="C2991" t="s">
        <v>2324</v>
      </c>
    </row>
    <row r="2992" spans="1:3" ht="12.75">
      <c r="A2992" t="s">
        <v>5950</v>
      </c>
      <c r="B2992">
        <v>72109914</v>
      </c>
      <c r="C2992" t="s">
        <v>5516</v>
      </c>
    </row>
    <row r="2993" spans="1:3" ht="12.75">
      <c r="A2993" t="s">
        <v>5951</v>
      </c>
      <c r="B2993">
        <v>72180121</v>
      </c>
      <c r="C2993" t="s">
        <v>2330</v>
      </c>
    </row>
    <row r="2994" spans="1:3" ht="12.75">
      <c r="A2994" t="s">
        <v>5952</v>
      </c>
      <c r="B2994">
        <v>72180131</v>
      </c>
      <c r="C2994" t="s">
        <v>2332</v>
      </c>
    </row>
    <row r="2995" spans="1:3" ht="12.75">
      <c r="A2995" t="s">
        <v>5953</v>
      </c>
      <c r="B2995">
        <v>72200000</v>
      </c>
      <c r="C2995" t="s">
        <v>2334</v>
      </c>
    </row>
    <row r="2996" spans="1:3" ht="12.75">
      <c r="A2996" t="s">
        <v>5954</v>
      </c>
      <c r="B2996">
        <v>72209911</v>
      </c>
      <c r="C2996" t="s">
        <v>2336</v>
      </c>
    </row>
    <row r="2997" spans="1:3" ht="12.75">
      <c r="A2997" t="s">
        <v>5955</v>
      </c>
      <c r="B2997">
        <v>72209912</v>
      </c>
      <c r="C2997" t="s">
        <v>2338</v>
      </c>
    </row>
    <row r="2998" spans="1:3" ht="12.75">
      <c r="A2998" t="s">
        <v>5956</v>
      </c>
      <c r="B2998">
        <v>72209913</v>
      </c>
      <c r="C2998" t="s">
        <v>2340</v>
      </c>
    </row>
    <row r="2999" spans="1:3" ht="12.75">
      <c r="A2999" t="s">
        <v>5957</v>
      </c>
      <c r="B2999">
        <v>72209914</v>
      </c>
      <c r="C2999" t="s">
        <v>5518</v>
      </c>
    </row>
    <row r="3000" spans="1:3" ht="12.75">
      <c r="A3000" t="s">
        <v>5958</v>
      </c>
      <c r="B3000">
        <v>72400000</v>
      </c>
      <c r="C3000" t="s">
        <v>2342</v>
      </c>
    </row>
    <row r="3001" spans="1:3" ht="12.75">
      <c r="A3001" t="s">
        <v>5959</v>
      </c>
      <c r="B3001">
        <v>72400011</v>
      </c>
      <c r="C3001" t="s">
        <v>2344</v>
      </c>
    </row>
    <row r="3002" spans="1:3" ht="12.75">
      <c r="A3002" t="s">
        <v>5960</v>
      </c>
      <c r="B3002">
        <v>73000000</v>
      </c>
      <c r="C3002" t="s">
        <v>161</v>
      </c>
    </row>
    <row r="3003" spans="1:3" ht="12.75">
      <c r="A3003" t="s">
        <v>5961</v>
      </c>
      <c r="B3003">
        <v>73100000</v>
      </c>
      <c r="C3003" t="s">
        <v>2347</v>
      </c>
    </row>
    <row r="3004" spans="1:3" ht="12.75">
      <c r="A3004" t="s">
        <v>5962</v>
      </c>
      <c r="B3004">
        <v>73100111</v>
      </c>
      <c r="C3004" t="s">
        <v>2349</v>
      </c>
    </row>
    <row r="3005" spans="1:3" ht="12.75">
      <c r="A3005" t="s">
        <v>5963</v>
      </c>
      <c r="B3005">
        <v>73100112</v>
      </c>
      <c r="C3005" t="s">
        <v>2351</v>
      </c>
    </row>
    <row r="3006" spans="1:3" ht="12.75">
      <c r="A3006" t="s">
        <v>5964</v>
      </c>
      <c r="B3006">
        <v>73100113</v>
      </c>
      <c r="C3006" t="s">
        <v>2353</v>
      </c>
    </row>
    <row r="3007" spans="1:3" ht="12.75">
      <c r="A3007" t="s">
        <v>5965</v>
      </c>
      <c r="B3007">
        <v>73100114</v>
      </c>
      <c r="C3007" t="s">
        <v>5520</v>
      </c>
    </row>
    <row r="3008" spans="1:3" ht="12.75">
      <c r="A3008" t="s">
        <v>5966</v>
      </c>
      <c r="B3008">
        <v>73100121</v>
      </c>
      <c r="C3008" t="s">
        <v>2355</v>
      </c>
    </row>
    <row r="3009" spans="1:3" ht="12.75">
      <c r="A3009" t="s">
        <v>5967</v>
      </c>
      <c r="B3009">
        <v>73100122</v>
      </c>
      <c r="C3009" t="s">
        <v>2357</v>
      </c>
    </row>
    <row r="3010" spans="1:3" ht="12.75">
      <c r="A3010" t="s">
        <v>5968</v>
      </c>
      <c r="B3010">
        <v>73100123</v>
      </c>
      <c r="C3010" t="s">
        <v>5522</v>
      </c>
    </row>
    <row r="3011" spans="1:3" ht="12.75">
      <c r="A3011" t="s">
        <v>5969</v>
      </c>
      <c r="B3011">
        <v>73100124</v>
      </c>
      <c r="C3011" t="s">
        <v>5524</v>
      </c>
    </row>
    <row r="3012" spans="1:3" ht="12.75">
      <c r="A3012" t="s">
        <v>5970</v>
      </c>
      <c r="B3012">
        <v>73100211</v>
      </c>
      <c r="C3012" t="s">
        <v>2359</v>
      </c>
    </row>
    <row r="3013" spans="1:3" ht="12.75">
      <c r="A3013" t="s">
        <v>5971</v>
      </c>
      <c r="B3013">
        <v>73100212</v>
      </c>
      <c r="C3013" t="s">
        <v>5526</v>
      </c>
    </row>
    <row r="3014" spans="1:3" ht="12.75">
      <c r="A3014" t="s">
        <v>5972</v>
      </c>
      <c r="B3014">
        <v>73100213</v>
      </c>
      <c r="C3014" t="s">
        <v>5528</v>
      </c>
    </row>
    <row r="3015" spans="1:3" ht="12.75">
      <c r="A3015" t="s">
        <v>5973</v>
      </c>
      <c r="B3015">
        <v>73100214</v>
      </c>
      <c r="C3015" t="s">
        <v>5530</v>
      </c>
    </row>
    <row r="3016" spans="1:3" ht="12.75">
      <c r="A3016" t="s">
        <v>5974</v>
      </c>
      <c r="B3016">
        <v>73109911</v>
      </c>
      <c r="C3016" t="s">
        <v>2361</v>
      </c>
    </row>
    <row r="3017" spans="1:3" ht="12.75">
      <c r="A3017" t="s">
        <v>5975</v>
      </c>
      <c r="B3017">
        <v>73109912</v>
      </c>
      <c r="C3017" t="s">
        <v>5532</v>
      </c>
    </row>
    <row r="3018" spans="1:3" ht="12.75">
      <c r="A3018" t="s">
        <v>5976</v>
      </c>
      <c r="B3018">
        <v>73109913</v>
      </c>
      <c r="C3018" t="s">
        <v>5534</v>
      </c>
    </row>
    <row r="3019" spans="1:3" ht="12.75">
      <c r="A3019" t="s">
        <v>5977</v>
      </c>
      <c r="B3019">
        <v>73109914</v>
      </c>
      <c r="C3019" t="s">
        <v>5536</v>
      </c>
    </row>
    <row r="3020" spans="1:3" ht="12.75">
      <c r="A3020" t="s">
        <v>5978</v>
      </c>
      <c r="B3020">
        <v>73200000</v>
      </c>
      <c r="C3020" t="s">
        <v>2363</v>
      </c>
    </row>
    <row r="3021" spans="1:3" ht="12.75">
      <c r="A3021" t="s">
        <v>5979</v>
      </c>
      <c r="B3021">
        <v>73210011</v>
      </c>
      <c r="C3021" t="s">
        <v>2365</v>
      </c>
    </row>
    <row r="3022" spans="1:3" ht="12.75">
      <c r="A3022" t="s">
        <v>5980</v>
      </c>
      <c r="B3022">
        <v>73210021</v>
      </c>
      <c r="C3022" t="s">
        <v>2367</v>
      </c>
    </row>
    <row r="3023" spans="1:3" ht="12.75">
      <c r="A3023" t="s">
        <v>5981</v>
      </c>
      <c r="B3023">
        <v>73210031</v>
      </c>
      <c r="C3023" t="s">
        <v>2369</v>
      </c>
    </row>
    <row r="3024" spans="1:3" ht="12.75">
      <c r="A3024" t="s">
        <v>5982</v>
      </c>
      <c r="B3024">
        <v>73210041</v>
      </c>
      <c r="C3024" t="s">
        <v>2371</v>
      </c>
    </row>
    <row r="3025" spans="1:3" ht="12.75">
      <c r="A3025" t="s">
        <v>5983</v>
      </c>
      <c r="B3025">
        <v>73210051</v>
      </c>
      <c r="C3025" t="s">
        <v>2373</v>
      </c>
    </row>
    <row r="3026" spans="1:3" ht="12.75">
      <c r="A3026" t="s">
        <v>5984</v>
      </c>
      <c r="B3026">
        <v>73210061</v>
      </c>
      <c r="C3026" t="s">
        <v>5538</v>
      </c>
    </row>
    <row r="3027" spans="1:3" ht="12.75">
      <c r="A3027" t="s">
        <v>5985</v>
      </c>
      <c r="B3027">
        <v>73220011</v>
      </c>
      <c r="C3027" t="s">
        <v>2375</v>
      </c>
    </row>
    <row r="3028" spans="1:3" ht="12.75">
      <c r="A3028" t="s">
        <v>5986</v>
      </c>
      <c r="B3028">
        <v>73220012</v>
      </c>
      <c r="C3028" t="s">
        <v>5540</v>
      </c>
    </row>
    <row r="3029" spans="1:3" ht="12.75">
      <c r="A3029" t="s">
        <v>5987</v>
      </c>
      <c r="B3029">
        <v>73220013</v>
      </c>
      <c r="C3029" t="s">
        <v>2377</v>
      </c>
    </row>
    <row r="3030" spans="1:3" ht="12.75">
      <c r="A3030" t="s">
        <v>5988</v>
      </c>
      <c r="B3030">
        <v>73220014</v>
      </c>
      <c r="C3030" t="s">
        <v>2379</v>
      </c>
    </row>
    <row r="3031" spans="1:3" ht="12.75">
      <c r="A3031" t="s">
        <v>5989</v>
      </c>
      <c r="B3031">
        <v>73230011</v>
      </c>
      <c r="C3031" t="s">
        <v>5542</v>
      </c>
    </row>
    <row r="3032" spans="1:3" ht="12.75">
      <c r="A3032" t="s">
        <v>5990</v>
      </c>
      <c r="B3032">
        <v>73230012</v>
      </c>
      <c r="C3032" t="s">
        <v>5544</v>
      </c>
    </row>
    <row r="3033" spans="1:3" ht="12.75">
      <c r="A3033" t="s">
        <v>5991</v>
      </c>
      <c r="B3033">
        <v>73230013</v>
      </c>
      <c r="C3033" t="s">
        <v>5546</v>
      </c>
    </row>
    <row r="3034" spans="1:3" ht="12.75">
      <c r="A3034" t="s">
        <v>5992</v>
      </c>
      <c r="B3034">
        <v>73230014</v>
      </c>
      <c r="C3034" t="s">
        <v>5548</v>
      </c>
    </row>
    <row r="3035" spans="1:3" ht="12.75">
      <c r="A3035" t="s">
        <v>5993</v>
      </c>
      <c r="B3035">
        <v>73290011</v>
      </c>
      <c r="C3035" t="s">
        <v>2381</v>
      </c>
    </row>
    <row r="3036" spans="1:3" ht="12.75">
      <c r="A3036" t="s">
        <v>5994</v>
      </c>
      <c r="B3036">
        <v>73290012</v>
      </c>
      <c r="C3036" t="s">
        <v>5550</v>
      </c>
    </row>
    <row r="3037" spans="1:3" ht="12.75">
      <c r="A3037" t="s">
        <v>5995</v>
      </c>
      <c r="B3037">
        <v>73290013</v>
      </c>
      <c r="C3037" t="s">
        <v>5552</v>
      </c>
    </row>
    <row r="3038" spans="1:3" ht="12.75">
      <c r="A3038" t="s">
        <v>5996</v>
      </c>
      <c r="B3038">
        <v>73290014</v>
      </c>
      <c r="C3038" t="s">
        <v>5554</v>
      </c>
    </row>
    <row r="3039" spans="1:3" ht="12.75">
      <c r="A3039" t="s">
        <v>5997</v>
      </c>
      <c r="B3039">
        <v>73300000</v>
      </c>
      <c r="C3039" t="s">
        <v>2383</v>
      </c>
    </row>
    <row r="3040" spans="1:3" ht="12.75">
      <c r="A3040" t="s">
        <v>5998</v>
      </c>
      <c r="B3040">
        <v>73310111</v>
      </c>
      <c r="C3040" t="s">
        <v>2385</v>
      </c>
    </row>
    <row r="3041" spans="1:3" ht="12.75">
      <c r="A3041" t="s">
        <v>5999</v>
      </c>
      <c r="B3041">
        <v>73310112</v>
      </c>
      <c r="C3041" t="s">
        <v>5556</v>
      </c>
    </row>
    <row r="3042" spans="1:3" ht="12.75">
      <c r="A3042" t="s">
        <v>6000</v>
      </c>
      <c r="B3042">
        <v>73310113</v>
      </c>
      <c r="C3042" t="s">
        <v>5558</v>
      </c>
    </row>
    <row r="3043" spans="1:3" ht="12.75">
      <c r="A3043" t="s">
        <v>6001</v>
      </c>
      <c r="B3043">
        <v>73310114</v>
      </c>
      <c r="C3043" t="s">
        <v>5560</v>
      </c>
    </row>
    <row r="3044" spans="1:3" ht="12.75">
      <c r="A3044" t="s">
        <v>6002</v>
      </c>
      <c r="B3044">
        <v>73399911</v>
      </c>
      <c r="C3044" t="s">
        <v>2387</v>
      </c>
    </row>
    <row r="3045" spans="1:3" ht="12.75">
      <c r="A3045" t="s">
        <v>6003</v>
      </c>
      <c r="B3045">
        <v>73399912</v>
      </c>
      <c r="C3045" t="s">
        <v>5562</v>
      </c>
    </row>
    <row r="3046" spans="1:3" ht="12.75">
      <c r="A3046" t="s">
        <v>6004</v>
      </c>
      <c r="B3046">
        <v>73399913</v>
      </c>
      <c r="C3046" t="s">
        <v>5564</v>
      </c>
    </row>
    <row r="3047" spans="1:3" ht="12.75">
      <c r="A3047" t="s">
        <v>6005</v>
      </c>
      <c r="B3047">
        <v>73399914</v>
      </c>
      <c r="C3047" t="s">
        <v>5566</v>
      </c>
    </row>
    <row r="3048" spans="1:3" ht="12.75">
      <c r="A3048" t="s">
        <v>6006</v>
      </c>
      <c r="B3048">
        <v>73400000</v>
      </c>
      <c r="C3048" t="s">
        <v>2389</v>
      </c>
    </row>
    <row r="3049" spans="1:3" ht="12.75">
      <c r="A3049" t="s">
        <v>6007</v>
      </c>
      <c r="B3049">
        <v>73410111</v>
      </c>
      <c r="C3049" t="s">
        <v>5568</v>
      </c>
    </row>
    <row r="3050" spans="1:3" ht="12.75">
      <c r="A3050" t="s">
        <v>6008</v>
      </c>
      <c r="B3050">
        <v>73410121</v>
      </c>
      <c r="C3050" t="s">
        <v>5570</v>
      </c>
    </row>
    <row r="3051" spans="1:3" ht="12.75">
      <c r="A3051" t="s">
        <v>6009</v>
      </c>
      <c r="B3051">
        <v>73410211</v>
      </c>
      <c r="C3051" t="s">
        <v>5572</v>
      </c>
    </row>
    <row r="3052" spans="1:3" ht="12.75">
      <c r="A3052" t="s">
        <v>6010</v>
      </c>
      <c r="B3052">
        <v>73410221</v>
      </c>
      <c r="C3052" t="s">
        <v>5574</v>
      </c>
    </row>
    <row r="3053" spans="1:3" ht="12.75">
      <c r="A3053" t="s">
        <v>6011</v>
      </c>
      <c r="B3053">
        <v>73410231</v>
      </c>
      <c r="C3053" t="s">
        <v>5576</v>
      </c>
    </row>
    <row r="3054" spans="1:3" ht="12.75">
      <c r="A3054" t="s">
        <v>6012</v>
      </c>
      <c r="B3054">
        <v>73410241</v>
      </c>
      <c r="C3054" t="s">
        <v>5578</v>
      </c>
    </row>
    <row r="3055" spans="1:3" ht="12.75">
      <c r="A3055" t="s">
        <v>6013</v>
      </c>
      <c r="B3055">
        <v>73410311</v>
      </c>
      <c r="C3055" t="s">
        <v>5580</v>
      </c>
    </row>
    <row r="3056" spans="1:3" ht="12.75">
      <c r="A3056" t="s">
        <v>6014</v>
      </c>
      <c r="B3056">
        <v>73410321</v>
      </c>
      <c r="C3056" t="s">
        <v>5582</v>
      </c>
    </row>
    <row r="3057" spans="1:3" ht="12.75">
      <c r="A3057" t="s">
        <v>6015</v>
      </c>
      <c r="B3057">
        <v>73410331</v>
      </c>
      <c r="C3057" t="s">
        <v>5584</v>
      </c>
    </row>
    <row r="3058" spans="1:3" ht="12.75">
      <c r="A3058" t="s">
        <v>6016</v>
      </c>
      <c r="B3058">
        <v>73410341</v>
      </c>
      <c r="C3058" t="s">
        <v>5586</v>
      </c>
    </row>
    <row r="3059" spans="1:3" ht="12.75">
      <c r="A3059" t="s">
        <v>6017</v>
      </c>
      <c r="B3059">
        <v>73410411</v>
      </c>
      <c r="C3059" t="s">
        <v>5588</v>
      </c>
    </row>
    <row r="3060" spans="1:3" ht="12.75">
      <c r="A3060" t="s">
        <v>6018</v>
      </c>
      <c r="B3060">
        <v>73410421</v>
      </c>
      <c r="C3060" t="s">
        <v>5590</v>
      </c>
    </row>
    <row r="3061" spans="1:3" ht="12.75">
      <c r="A3061" t="s">
        <v>6019</v>
      </c>
      <c r="B3061">
        <v>73410431</v>
      </c>
      <c r="C3061" t="s">
        <v>5592</v>
      </c>
    </row>
    <row r="3062" spans="1:3" ht="12.75">
      <c r="A3062" t="s">
        <v>6020</v>
      </c>
      <c r="B3062">
        <v>73410441</v>
      </c>
      <c r="C3062" t="s">
        <v>5594</v>
      </c>
    </row>
    <row r="3063" spans="1:3" ht="12.75">
      <c r="A3063" t="s">
        <v>6021</v>
      </c>
      <c r="B3063">
        <v>73420211</v>
      </c>
      <c r="C3063" t="s">
        <v>5596</v>
      </c>
    </row>
    <row r="3064" spans="1:3" ht="12.75">
      <c r="A3064" t="s">
        <v>6022</v>
      </c>
      <c r="B3064">
        <v>73420241</v>
      </c>
      <c r="C3064" t="s">
        <v>5598</v>
      </c>
    </row>
    <row r="3065" spans="1:3" ht="12.75">
      <c r="A3065" t="s">
        <v>6023</v>
      </c>
      <c r="B3065">
        <v>73420311</v>
      </c>
      <c r="C3065" t="s">
        <v>5600</v>
      </c>
    </row>
    <row r="3066" spans="1:3" ht="12.75">
      <c r="A3066" t="s">
        <v>6024</v>
      </c>
      <c r="B3066">
        <v>73420341</v>
      </c>
      <c r="C3066" t="s">
        <v>5602</v>
      </c>
    </row>
    <row r="3067" spans="1:3" ht="12.75">
      <c r="A3067" t="s">
        <v>6025</v>
      </c>
      <c r="B3067">
        <v>73430111</v>
      </c>
      <c r="C3067" t="s">
        <v>5604</v>
      </c>
    </row>
    <row r="3068" spans="1:3" ht="12.75">
      <c r="A3068" t="s">
        <v>6026</v>
      </c>
      <c r="B3068">
        <v>73430211</v>
      </c>
      <c r="C3068" t="s">
        <v>5606</v>
      </c>
    </row>
    <row r="3069" spans="1:3" ht="12.75">
      <c r="A3069" t="s">
        <v>6027</v>
      </c>
      <c r="B3069">
        <v>73430241</v>
      </c>
      <c r="C3069" t="s">
        <v>5608</v>
      </c>
    </row>
    <row r="3070" spans="1:3" ht="12.75">
      <c r="A3070" t="s">
        <v>6028</v>
      </c>
      <c r="B3070">
        <v>73440111</v>
      </c>
      <c r="C3070" t="s">
        <v>5610</v>
      </c>
    </row>
    <row r="3071" spans="1:3" ht="12.75">
      <c r="A3071" t="s">
        <v>6029</v>
      </c>
      <c r="B3071">
        <v>73440112</v>
      </c>
      <c r="C3071" t="s">
        <v>5612</v>
      </c>
    </row>
    <row r="3072" spans="1:3" ht="12.75">
      <c r="A3072" t="s">
        <v>6030</v>
      </c>
      <c r="B3072">
        <v>73440113</v>
      </c>
      <c r="C3072" t="s">
        <v>5614</v>
      </c>
    </row>
    <row r="3073" spans="1:3" ht="12.75">
      <c r="A3073" t="s">
        <v>6031</v>
      </c>
      <c r="B3073">
        <v>73440114</v>
      </c>
      <c r="C3073" t="s">
        <v>5616</v>
      </c>
    </row>
    <row r="3074" spans="1:3" ht="12.75">
      <c r="A3074" t="s">
        <v>6032</v>
      </c>
      <c r="B3074">
        <v>73440211</v>
      </c>
      <c r="C3074" t="s">
        <v>5618</v>
      </c>
    </row>
    <row r="3075" spans="1:3" ht="12.75">
      <c r="A3075" t="s">
        <v>6033</v>
      </c>
      <c r="B3075">
        <v>73440212</v>
      </c>
      <c r="C3075" t="s">
        <v>5620</v>
      </c>
    </row>
    <row r="3076" spans="1:3" ht="12.75">
      <c r="A3076" t="s">
        <v>6034</v>
      </c>
      <c r="B3076">
        <v>73440213</v>
      </c>
      <c r="C3076" t="s">
        <v>5622</v>
      </c>
    </row>
    <row r="3077" spans="1:3" ht="12.75">
      <c r="A3077" t="s">
        <v>6035</v>
      </c>
      <c r="B3077">
        <v>73440214</v>
      </c>
      <c r="C3077" t="s">
        <v>5624</v>
      </c>
    </row>
    <row r="3078" spans="1:3" ht="12.75">
      <c r="A3078" t="s">
        <v>6036</v>
      </c>
      <c r="B3078">
        <v>73450111</v>
      </c>
      <c r="C3078" t="s">
        <v>5626</v>
      </c>
    </row>
    <row r="3079" spans="1:3" ht="12.75">
      <c r="A3079" t="s">
        <v>6037</v>
      </c>
      <c r="B3079">
        <v>73450112</v>
      </c>
      <c r="C3079" t="s">
        <v>5628</v>
      </c>
    </row>
    <row r="3080" spans="1:3" ht="12.75">
      <c r="A3080" t="s">
        <v>6038</v>
      </c>
      <c r="B3080">
        <v>73450113</v>
      </c>
      <c r="C3080" t="s">
        <v>5630</v>
      </c>
    </row>
    <row r="3081" spans="1:3" ht="12.75">
      <c r="A3081" t="s">
        <v>6039</v>
      </c>
      <c r="B3081">
        <v>73450114</v>
      </c>
      <c r="C3081" t="s">
        <v>5632</v>
      </c>
    </row>
    <row r="3082" spans="1:3" ht="12.75">
      <c r="A3082" t="s">
        <v>6040</v>
      </c>
      <c r="B3082">
        <v>73450321</v>
      </c>
      <c r="C3082" t="s">
        <v>5634</v>
      </c>
    </row>
    <row r="3083" spans="1:3" ht="12.75">
      <c r="A3083" t="s">
        <v>6041</v>
      </c>
      <c r="B3083">
        <v>73450322</v>
      </c>
      <c r="C3083" t="s">
        <v>5636</v>
      </c>
    </row>
    <row r="3084" spans="1:3" ht="12.75">
      <c r="A3084" t="s">
        <v>6042</v>
      </c>
      <c r="B3084">
        <v>73450323</v>
      </c>
      <c r="C3084" t="s">
        <v>5638</v>
      </c>
    </row>
    <row r="3085" spans="1:3" ht="12.75">
      <c r="A3085" t="s">
        <v>6043</v>
      </c>
      <c r="B3085">
        <v>73450324</v>
      </c>
      <c r="C3085" t="s">
        <v>5640</v>
      </c>
    </row>
    <row r="3086" spans="1:3" ht="12.75">
      <c r="A3086" t="s">
        <v>6044</v>
      </c>
      <c r="B3086">
        <v>73490111</v>
      </c>
      <c r="C3086" t="s">
        <v>2391</v>
      </c>
    </row>
    <row r="3087" spans="1:3" ht="12.75">
      <c r="A3087" t="s">
        <v>6045</v>
      </c>
      <c r="B3087">
        <v>73490112</v>
      </c>
      <c r="C3087" t="s">
        <v>5642</v>
      </c>
    </row>
    <row r="3088" spans="1:3" ht="12.75">
      <c r="A3088" t="s">
        <v>6046</v>
      </c>
      <c r="B3088">
        <v>73490113</v>
      </c>
      <c r="C3088" t="s">
        <v>5644</v>
      </c>
    </row>
    <row r="3089" spans="1:3" ht="12.75">
      <c r="A3089" t="s">
        <v>6047</v>
      </c>
      <c r="B3089">
        <v>73490114</v>
      </c>
      <c r="C3089" t="s">
        <v>5646</v>
      </c>
    </row>
    <row r="3090" spans="1:3" ht="12.75">
      <c r="A3090" t="s">
        <v>6048</v>
      </c>
      <c r="B3090">
        <v>73499911</v>
      </c>
      <c r="C3090" t="s">
        <v>5648</v>
      </c>
    </row>
    <row r="3091" spans="1:3" ht="12.75">
      <c r="A3091" t="s">
        <v>6049</v>
      </c>
      <c r="B3091">
        <v>73499912</v>
      </c>
      <c r="C3091" t="s">
        <v>5650</v>
      </c>
    </row>
    <row r="3092" spans="1:3" ht="12.75">
      <c r="A3092" t="s">
        <v>6050</v>
      </c>
      <c r="B3092">
        <v>73499913</v>
      </c>
      <c r="C3092" t="s">
        <v>5652</v>
      </c>
    </row>
    <row r="3093" spans="1:3" ht="12.75">
      <c r="A3093" t="s">
        <v>6051</v>
      </c>
      <c r="B3093">
        <v>73499914</v>
      </c>
      <c r="C3093" t="s">
        <v>5654</v>
      </c>
    </row>
    <row r="3094" spans="1:3" ht="12.75">
      <c r="A3094" t="s">
        <v>6052</v>
      </c>
      <c r="B3094">
        <v>73500000</v>
      </c>
      <c r="C3094" t="s">
        <v>5656</v>
      </c>
    </row>
    <row r="3095" spans="1:3" ht="12.75">
      <c r="A3095" t="s">
        <v>6053</v>
      </c>
      <c r="B3095">
        <v>73500111</v>
      </c>
      <c r="C3095" t="s">
        <v>5658</v>
      </c>
    </row>
    <row r="3096" spans="1:3" ht="12.75">
      <c r="A3096" t="s">
        <v>6054</v>
      </c>
      <c r="B3096">
        <v>73500112</v>
      </c>
      <c r="C3096" t="s">
        <v>5660</v>
      </c>
    </row>
    <row r="3097" spans="1:3" ht="12.75">
      <c r="A3097" t="s">
        <v>6055</v>
      </c>
      <c r="B3097">
        <v>73500113</v>
      </c>
      <c r="C3097" t="s">
        <v>5662</v>
      </c>
    </row>
    <row r="3098" spans="1:3" ht="12.75">
      <c r="A3098" t="s">
        <v>6056</v>
      </c>
      <c r="B3098">
        <v>73500114</v>
      </c>
      <c r="C3098" t="s">
        <v>5664</v>
      </c>
    </row>
    <row r="3099" spans="1:3" ht="12.75">
      <c r="A3099" t="s">
        <v>6057</v>
      </c>
      <c r="B3099">
        <v>73500211</v>
      </c>
      <c r="C3099" t="s">
        <v>5666</v>
      </c>
    </row>
    <row r="3100" spans="1:3" ht="12.75">
      <c r="A3100" t="s">
        <v>6058</v>
      </c>
      <c r="B3100">
        <v>73500212</v>
      </c>
      <c r="C3100" t="s">
        <v>5668</v>
      </c>
    </row>
    <row r="3101" spans="1:3" ht="12.75">
      <c r="A3101" t="s">
        <v>6059</v>
      </c>
      <c r="B3101">
        <v>73500213</v>
      </c>
      <c r="C3101" t="s">
        <v>5670</v>
      </c>
    </row>
    <row r="3102" spans="1:3" ht="12.75">
      <c r="A3102" t="s">
        <v>6060</v>
      </c>
      <c r="B3102">
        <v>73500214</v>
      </c>
      <c r="C3102" t="s">
        <v>5672</v>
      </c>
    </row>
    <row r="3103" spans="1:3" ht="12.75">
      <c r="A3103" t="s">
        <v>6061</v>
      </c>
      <c r="B3103">
        <v>73500311</v>
      </c>
      <c r="C3103" t="s">
        <v>5674</v>
      </c>
    </row>
    <row r="3104" spans="1:3" ht="12.75">
      <c r="A3104" t="s">
        <v>6062</v>
      </c>
      <c r="B3104">
        <v>73600000</v>
      </c>
      <c r="C3104" t="s">
        <v>2393</v>
      </c>
    </row>
    <row r="3105" spans="1:3" ht="12.75">
      <c r="A3105" t="s">
        <v>6063</v>
      </c>
      <c r="B3105">
        <v>73600111</v>
      </c>
      <c r="C3105" t="s">
        <v>2395</v>
      </c>
    </row>
    <row r="3106" spans="1:3" ht="12.75">
      <c r="A3106" t="s">
        <v>6064</v>
      </c>
      <c r="B3106">
        <v>73600112</v>
      </c>
      <c r="C3106" t="s">
        <v>5676</v>
      </c>
    </row>
    <row r="3107" spans="1:3" ht="12.75">
      <c r="A3107" t="s">
        <v>6065</v>
      </c>
      <c r="B3107">
        <v>73600113</v>
      </c>
      <c r="C3107" t="s">
        <v>5678</v>
      </c>
    </row>
    <row r="3108" spans="1:3" ht="12.75">
      <c r="A3108" t="s">
        <v>6066</v>
      </c>
      <c r="B3108">
        <v>73600114</v>
      </c>
      <c r="C3108" t="s">
        <v>5680</v>
      </c>
    </row>
    <row r="3109" spans="1:3" ht="12.75">
      <c r="A3109" t="s">
        <v>6067</v>
      </c>
      <c r="B3109">
        <v>73900000</v>
      </c>
      <c r="C3109" t="s">
        <v>2397</v>
      </c>
    </row>
    <row r="3110" spans="1:3" ht="12.75">
      <c r="A3110" t="s">
        <v>6068</v>
      </c>
      <c r="B3110">
        <v>73900011</v>
      </c>
      <c r="C3110" t="s">
        <v>2399</v>
      </c>
    </row>
    <row r="3111" spans="1:3" ht="12.75">
      <c r="A3111" t="s">
        <v>6069</v>
      </c>
      <c r="B3111">
        <v>73900012</v>
      </c>
      <c r="C3111" t="s">
        <v>5682</v>
      </c>
    </row>
    <row r="3112" spans="1:3" ht="12.75">
      <c r="A3112" t="s">
        <v>6070</v>
      </c>
      <c r="B3112">
        <v>73900013</v>
      </c>
      <c r="C3112" t="s">
        <v>5684</v>
      </c>
    </row>
    <row r="3113" spans="1:3" ht="12.75">
      <c r="A3113" t="s">
        <v>6071</v>
      </c>
      <c r="B3113">
        <v>73900014</v>
      </c>
      <c r="C3113" t="s">
        <v>5686</v>
      </c>
    </row>
    <row r="3114" spans="1:3" ht="12.75">
      <c r="A3114" t="s">
        <v>6072</v>
      </c>
      <c r="B3114">
        <v>74000000</v>
      </c>
      <c r="C3114" t="s">
        <v>173</v>
      </c>
    </row>
    <row r="3115" spans="1:3" ht="12.75">
      <c r="A3115" t="s">
        <v>6073</v>
      </c>
      <c r="B3115">
        <v>74000011</v>
      </c>
      <c r="C3115" t="s">
        <v>2402</v>
      </c>
    </row>
    <row r="3116" spans="1:3" ht="12.75">
      <c r="A3116" t="s">
        <v>6074</v>
      </c>
      <c r="B3116">
        <v>74000012</v>
      </c>
      <c r="C3116" t="s">
        <v>5688</v>
      </c>
    </row>
    <row r="3117" spans="1:3" ht="12.75">
      <c r="A3117" t="s">
        <v>6075</v>
      </c>
      <c r="B3117">
        <v>74000013</v>
      </c>
      <c r="C3117" t="s">
        <v>5690</v>
      </c>
    </row>
    <row r="3118" spans="1:3" ht="12.75">
      <c r="A3118" t="s">
        <v>6076</v>
      </c>
      <c r="B3118">
        <v>74000014</v>
      </c>
      <c r="C3118" t="s">
        <v>5692</v>
      </c>
    </row>
    <row r="3119" spans="1:3" ht="12.75">
      <c r="A3119" t="s">
        <v>6077</v>
      </c>
      <c r="B3119">
        <v>75000000</v>
      </c>
      <c r="C3119" t="s">
        <v>175</v>
      </c>
    </row>
    <row r="3120" spans="1:3" ht="12.75">
      <c r="A3120" t="s">
        <v>6078</v>
      </c>
      <c r="B3120">
        <v>75000011</v>
      </c>
      <c r="C3120" t="s">
        <v>2405</v>
      </c>
    </row>
    <row r="3121" spans="1:3" ht="12.75">
      <c r="A3121" t="s">
        <v>6079</v>
      </c>
      <c r="B3121">
        <v>75000012</v>
      </c>
      <c r="C3121" t="s">
        <v>5694</v>
      </c>
    </row>
    <row r="3122" spans="1:3" ht="12.75">
      <c r="A3122" t="s">
        <v>6080</v>
      </c>
      <c r="B3122">
        <v>75000013</v>
      </c>
      <c r="C3122" t="s">
        <v>5696</v>
      </c>
    </row>
    <row r="3123" spans="1:3" ht="12.75">
      <c r="A3123" t="s">
        <v>6081</v>
      </c>
      <c r="B3123">
        <v>75000014</v>
      </c>
      <c r="C3123" t="s">
        <v>5698</v>
      </c>
    </row>
    <row r="3124" spans="1:3" ht="12.75">
      <c r="A3124" t="s">
        <v>6082</v>
      </c>
      <c r="B3124">
        <v>76000000</v>
      </c>
      <c r="C3124" t="s">
        <v>177</v>
      </c>
    </row>
    <row r="3125" spans="1:3" ht="12.75">
      <c r="A3125" t="s">
        <v>6083</v>
      </c>
      <c r="B3125">
        <v>76100000</v>
      </c>
      <c r="C3125" t="s">
        <v>2408</v>
      </c>
    </row>
    <row r="3126" spans="1:3" ht="12.75">
      <c r="A3126" t="s">
        <v>6084</v>
      </c>
      <c r="B3126">
        <v>76100111</v>
      </c>
      <c r="C3126" t="s">
        <v>2410</v>
      </c>
    </row>
    <row r="3127" spans="1:3" ht="12.75">
      <c r="A3127" t="s">
        <v>6085</v>
      </c>
      <c r="B3127">
        <v>76100112</v>
      </c>
      <c r="C3127" t="s">
        <v>2412</v>
      </c>
    </row>
    <row r="3128" spans="1:3" ht="12.75">
      <c r="A3128" t="s">
        <v>6086</v>
      </c>
      <c r="B3128">
        <v>76100113</v>
      </c>
      <c r="C3128" t="s">
        <v>2414</v>
      </c>
    </row>
    <row r="3129" spans="1:3" ht="12.75">
      <c r="A3129" t="s">
        <v>6087</v>
      </c>
      <c r="B3129">
        <v>76100114</v>
      </c>
      <c r="C3129" t="s">
        <v>5700</v>
      </c>
    </row>
    <row r="3130" spans="1:3" ht="12.75">
      <c r="A3130" t="s">
        <v>6088</v>
      </c>
      <c r="B3130">
        <v>76100211</v>
      </c>
      <c r="C3130" t="s">
        <v>2416</v>
      </c>
    </row>
    <row r="3131" spans="1:3" ht="12.75">
      <c r="A3131" t="s">
        <v>6089</v>
      </c>
      <c r="B3131">
        <v>76100212</v>
      </c>
      <c r="C3131" t="s">
        <v>5702</v>
      </c>
    </row>
    <row r="3132" spans="1:3" ht="12.75">
      <c r="A3132" t="s">
        <v>6090</v>
      </c>
      <c r="B3132">
        <v>76100213</v>
      </c>
      <c r="C3132" t="s">
        <v>5704</v>
      </c>
    </row>
    <row r="3133" spans="1:3" ht="12.75">
      <c r="A3133" t="s">
        <v>6091</v>
      </c>
      <c r="B3133">
        <v>76100214</v>
      </c>
      <c r="C3133" t="s">
        <v>5706</v>
      </c>
    </row>
    <row r="3134" spans="1:3" ht="12.75">
      <c r="A3134" t="s">
        <v>6092</v>
      </c>
      <c r="B3134">
        <v>76100311</v>
      </c>
      <c r="C3134" t="s">
        <v>2418</v>
      </c>
    </row>
    <row r="3135" spans="1:3" ht="12.75">
      <c r="A3135" t="s">
        <v>6093</v>
      </c>
      <c r="B3135">
        <v>76100312</v>
      </c>
      <c r="C3135" t="s">
        <v>5708</v>
      </c>
    </row>
    <row r="3136" spans="1:3" ht="12.75">
      <c r="A3136" t="s">
        <v>6094</v>
      </c>
      <c r="B3136">
        <v>76100313</v>
      </c>
      <c r="C3136" t="s">
        <v>5710</v>
      </c>
    </row>
    <row r="3137" spans="1:3" ht="12.75">
      <c r="A3137" t="s">
        <v>6095</v>
      </c>
      <c r="B3137">
        <v>76100314</v>
      </c>
      <c r="C3137" t="s">
        <v>5712</v>
      </c>
    </row>
    <row r="3138" spans="1:3" ht="12.75">
      <c r="A3138" t="s">
        <v>6096</v>
      </c>
      <c r="B3138">
        <v>76100411</v>
      </c>
      <c r="C3138" t="s">
        <v>5714</v>
      </c>
    </row>
    <row r="3139" spans="1:3" ht="12.75">
      <c r="A3139" t="s">
        <v>6097</v>
      </c>
      <c r="B3139">
        <v>76100412</v>
      </c>
      <c r="C3139" t="s">
        <v>5716</v>
      </c>
    </row>
    <row r="3140" spans="1:3" ht="12.75">
      <c r="A3140" t="s">
        <v>6098</v>
      </c>
      <c r="B3140">
        <v>76100413</v>
      </c>
      <c r="C3140" t="s">
        <v>5718</v>
      </c>
    </row>
    <row r="3141" spans="1:3" ht="12.75">
      <c r="A3141" t="s">
        <v>6099</v>
      </c>
      <c r="B3141">
        <v>76100414</v>
      </c>
      <c r="C3141" t="s">
        <v>5720</v>
      </c>
    </row>
    <row r="3142" spans="1:3" ht="12.75">
      <c r="A3142" t="s">
        <v>6100</v>
      </c>
      <c r="B3142">
        <v>76200000</v>
      </c>
      <c r="C3142" t="s">
        <v>2420</v>
      </c>
    </row>
    <row r="3143" spans="1:3" ht="12.75">
      <c r="A3143" t="s">
        <v>6101</v>
      </c>
      <c r="B3143">
        <v>76200211</v>
      </c>
      <c r="C3143" t="s">
        <v>2422</v>
      </c>
    </row>
    <row r="3144" spans="1:3" ht="12.75">
      <c r="A3144" t="s">
        <v>6102</v>
      </c>
      <c r="B3144">
        <v>76200212</v>
      </c>
      <c r="C3144" t="s">
        <v>5722</v>
      </c>
    </row>
    <row r="3145" spans="1:3" ht="12.75">
      <c r="A3145" t="s">
        <v>6103</v>
      </c>
      <c r="B3145">
        <v>76200213</v>
      </c>
      <c r="C3145" t="s">
        <v>5724</v>
      </c>
    </row>
    <row r="3146" spans="1:3" ht="12.75">
      <c r="A3146" t="s">
        <v>6104</v>
      </c>
      <c r="B3146">
        <v>76200214</v>
      </c>
      <c r="C3146" t="s">
        <v>5726</v>
      </c>
    </row>
    <row r="3147" spans="1:3" ht="12.75">
      <c r="A3147" t="s">
        <v>6105</v>
      </c>
      <c r="B3147">
        <v>76300000</v>
      </c>
      <c r="C3147" t="s">
        <v>2424</v>
      </c>
    </row>
    <row r="3148" spans="1:3" ht="12.75">
      <c r="A3148" t="s">
        <v>6106</v>
      </c>
      <c r="B3148">
        <v>76300111</v>
      </c>
      <c r="C3148" t="s">
        <v>2426</v>
      </c>
    </row>
    <row r="3149" spans="1:3" ht="12.75">
      <c r="A3149" t="s">
        <v>6107</v>
      </c>
      <c r="B3149">
        <v>76300112</v>
      </c>
      <c r="C3149" t="s">
        <v>5728</v>
      </c>
    </row>
    <row r="3150" spans="1:3" ht="12.75">
      <c r="A3150" t="s">
        <v>6108</v>
      </c>
      <c r="B3150">
        <v>76300113</v>
      </c>
      <c r="C3150" t="s">
        <v>5730</v>
      </c>
    </row>
    <row r="3151" spans="1:3" ht="12.75">
      <c r="A3151" t="s">
        <v>6109</v>
      </c>
      <c r="B3151">
        <v>76300114</v>
      </c>
      <c r="C3151" t="s">
        <v>5732</v>
      </c>
    </row>
    <row r="3152" spans="1:3" ht="12.75">
      <c r="A3152" t="s">
        <v>6110</v>
      </c>
      <c r="B3152">
        <v>76300211</v>
      </c>
      <c r="C3152" t="s">
        <v>5734</v>
      </c>
    </row>
    <row r="3153" spans="1:3" ht="12.75">
      <c r="A3153" t="s">
        <v>6111</v>
      </c>
      <c r="B3153">
        <v>76300212</v>
      </c>
      <c r="C3153" t="s">
        <v>5736</v>
      </c>
    </row>
    <row r="3154" spans="1:3" ht="12.75">
      <c r="A3154" t="s">
        <v>6112</v>
      </c>
      <c r="B3154">
        <v>76300213</v>
      </c>
      <c r="C3154" t="s">
        <v>5738</v>
      </c>
    </row>
    <row r="3155" spans="1:3" ht="12.75">
      <c r="A3155" t="s">
        <v>6113</v>
      </c>
      <c r="B3155">
        <v>76300214</v>
      </c>
      <c r="C3155" t="s">
        <v>5740</v>
      </c>
    </row>
    <row r="3156" spans="1:3" ht="12.75">
      <c r="A3156" t="s">
        <v>6114</v>
      </c>
      <c r="B3156">
        <v>76400000</v>
      </c>
      <c r="C3156" t="s">
        <v>5742</v>
      </c>
    </row>
    <row r="3157" spans="1:3" ht="12.75">
      <c r="A3157" t="s">
        <v>6115</v>
      </c>
      <c r="B3157">
        <v>76400111</v>
      </c>
      <c r="C3157" t="s">
        <v>5744</v>
      </c>
    </row>
    <row r="3158" spans="1:3" ht="12.75">
      <c r="A3158" t="s">
        <v>6116</v>
      </c>
      <c r="B3158">
        <v>76400112</v>
      </c>
      <c r="C3158" t="s">
        <v>5746</v>
      </c>
    </row>
    <row r="3159" spans="1:3" ht="12.75">
      <c r="A3159" t="s">
        <v>6117</v>
      </c>
      <c r="B3159">
        <v>76400113</v>
      </c>
      <c r="C3159" t="s">
        <v>5748</v>
      </c>
    </row>
    <row r="3160" spans="1:3" ht="12.75">
      <c r="A3160" t="s">
        <v>6118</v>
      </c>
      <c r="B3160">
        <v>76400114</v>
      </c>
      <c r="C3160" t="s">
        <v>5750</v>
      </c>
    </row>
    <row r="3161" spans="1:3" ht="12.75">
      <c r="A3161" t="s">
        <v>6119</v>
      </c>
      <c r="B3161">
        <v>76900000</v>
      </c>
      <c r="C3161" t="s">
        <v>2428</v>
      </c>
    </row>
    <row r="3162" spans="1:3" ht="12.75">
      <c r="A3162" t="s">
        <v>6120</v>
      </c>
      <c r="B3162">
        <v>76909911</v>
      </c>
      <c r="C3162" t="s">
        <v>2430</v>
      </c>
    </row>
    <row r="3163" spans="1:3" ht="12.75">
      <c r="A3163" t="s">
        <v>6121</v>
      </c>
      <c r="B3163">
        <v>76909912</v>
      </c>
      <c r="C3163" t="s">
        <v>2432</v>
      </c>
    </row>
    <row r="3164" spans="1:3" ht="12.75">
      <c r="A3164" t="s">
        <v>6122</v>
      </c>
      <c r="B3164">
        <v>76909913</v>
      </c>
      <c r="C3164" t="s">
        <v>2434</v>
      </c>
    </row>
    <row r="3165" spans="1:3" ht="12.75">
      <c r="A3165" t="s">
        <v>6123</v>
      </c>
      <c r="B3165">
        <v>76909914</v>
      </c>
      <c r="C3165" t="s">
        <v>5752</v>
      </c>
    </row>
    <row r="3166" spans="1:3" ht="12.75">
      <c r="A3166" t="s">
        <v>6124</v>
      </c>
      <c r="B3166">
        <v>77180181</v>
      </c>
      <c r="C3166" t="s">
        <v>2449</v>
      </c>
    </row>
    <row r="3167" spans="1:3" ht="12.75">
      <c r="A3167" t="s">
        <v>6125</v>
      </c>
      <c r="B3167">
        <v>77180211</v>
      </c>
      <c r="C3167" t="s">
        <v>2451</v>
      </c>
    </row>
    <row r="3168" spans="1:3" ht="12.75">
      <c r="A3168" t="s">
        <v>6126</v>
      </c>
      <c r="B3168">
        <v>77180221</v>
      </c>
      <c r="C3168" t="s">
        <v>2453</v>
      </c>
    </row>
    <row r="3169" spans="1:3" ht="12.75">
      <c r="A3169" t="s">
        <v>6127</v>
      </c>
      <c r="B3169">
        <v>77180231</v>
      </c>
      <c r="C3169" t="s">
        <v>2455</v>
      </c>
    </row>
    <row r="3170" spans="1:3" ht="12.75">
      <c r="A3170" t="s">
        <v>6128</v>
      </c>
      <c r="B3170">
        <v>77180241</v>
      </c>
      <c r="C3170" t="s">
        <v>2457</v>
      </c>
    </row>
    <row r="3171" spans="1:3" ht="12.75">
      <c r="A3171" t="s">
        <v>6129</v>
      </c>
      <c r="B3171">
        <v>77180251</v>
      </c>
      <c r="C3171" t="s">
        <v>2459</v>
      </c>
    </row>
    <row r="3172" spans="1:3" ht="12.75">
      <c r="A3172" t="s">
        <v>6130</v>
      </c>
      <c r="B3172">
        <v>77180261</v>
      </c>
      <c r="C3172" t="s">
        <v>2461</v>
      </c>
    </row>
    <row r="3173" spans="1:3" ht="12.75">
      <c r="A3173" t="s">
        <v>6131</v>
      </c>
      <c r="B3173">
        <v>77180291</v>
      </c>
      <c r="C3173" t="s">
        <v>2463</v>
      </c>
    </row>
    <row r="3174" spans="1:3" ht="12.75">
      <c r="A3174" t="s">
        <v>6132</v>
      </c>
      <c r="B3174">
        <v>77180311</v>
      </c>
      <c r="C3174" t="s">
        <v>2465</v>
      </c>
    </row>
    <row r="3175" spans="1:3" ht="12.75">
      <c r="A3175" t="s">
        <v>6133</v>
      </c>
      <c r="B3175">
        <v>77180411</v>
      </c>
      <c r="C3175" t="s">
        <v>2467</v>
      </c>
    </row>
    <row r="3176" spans="1:3" ht="12.75">
      <c r="A3176" t="s">
        <v>6134</v>
      </c>
      <c r="B3176">
        <v>77180511</v>
      </c>
      <c r="C3176" t="s">
        <v>2469</v>
      </c>
    </row>
    <row r="3177" spans="1:3" ht="12.75">
      <c r="A3177" t="s">
        <v>6135</v>
      </c>
      <c r="B3177">
        <v>77180521</v>
      </c>
      <c r="C3177" t="s">
        <v>2471</v>
      </c>
    </row>
    <row r="3178" spans="1:3" ht="12.75">
      <c r="A3178" t="s">
        <v>6136</v>
      </c>
      <c r="B3178">
        <v>77180531</v>
      </c>
      <c r="C3178" t="s">
        <v>2473</v>
      </c>
    </row>
    <row r="3179" spans="1:3" ht="12.75">
      <c r="A3179" t="s">
        <v>6137</v>
      </c>
      <c r="B3179">
        <v>77180541</v>
      </c>
      <c r="C3179" t="s">
        <v>2475</v>
      </c>
    </row>
    <row r="3180" spans="1:3" ht="12.75">
      <c r="A3180" t="s">
        <v>6138</v>
      </c>
      <c r="B3180">
        <v>77180591</v>
      </c>
      <c r="C3180" t="s">
        <v>2477</v>
      </c>
    </row>
    <row r="3181" spans="1:3" ht="12.75">
      <c r="A3181" t="s">
        <v>6139</v>
      </c>
      <c r="B3181">
        <v>77180611</v>
      </c>
      <c r="C3181" t="s">
        <v>2479</v>
      </c>
    </row>
    <row r="3182" spans="1:3" ht="12.75">
      <c r="A3182" t="s">
        <v>6140</v>
      </c>
      <c r="B3182">
        <v>77180711</v>
      </c>
      <c r="C3182" t="s">
        <v>2641</v>
      </c>
    </row>
    <row r="3183" spans="1:3" ht="12.75">
      <c r="A3183" t="s">
        <v>6141</v>
      </c>
      <c r="B3183">
        <v>77180811</v>
      </c>
      <c r="C3183" t="s">
        <v>2481</v>
      </c>
    </row>
    <row r="3184" spans="1:3" ht="12.75">
      <c r="A3184" t="s">
        <v>6142</v>
      </c>
      <c r="B3184">
        <v>77181011</v>
      </c>
      <c r="C3184" t="s">
        <v>2483</v>
      </c>
    </row>
    <row r="3185" spans="1:3" ht="12.75">
      <c r="A3185" t="s">
        <v>6143</v>
      </c>
      <c r="B3185">
        <v>77181021</v>
      </c>
      <c r="C3185" t="s">
        <v>2485</v>
      </c>
    </row>
    <row r="3186" spans="1:3" ht="12.75">
      <c r="A3186" t="s">
        <v>6144</v>
      </c>
      <c r="B3186">
        <v>77181031</v>
      </c>
      <c r="C3186" t="s">
        <v>2487</v>
      </c>
    </row>
    <row r="3187" spans="1:3" ht="12.75">
      <c r="A3187" t="s">
        <v>6145</v>
      </c>
      <c r="B3187">
        <v>77181041</v>
      </c>
      <c r="C3187" t="s">
        <v>5755</v>
      </c>
    </row>
    <row r="3188" spans="1:3" ht="12.75">
      <c r="A3188" t="s">
        <v>6146</v>
      </c>
      <c r="B3188">
        <v>77181051</v>
      </c>
      <c r="C3188" t="s">
        <v>5757</v>
      </c>
    </row>
    <row r="3189" spans="1:3" ht="12.75">
      <c r="A3189" t="s">
        <v>6147</v>
      </c>
      <c r="B3189">
        <v>77181091</v>
      </c>
      <c r="C3189" t="s">
        <v>2489</v>
      </c>
    </row>
    <row r="3190" spans="1:3" ht="12.75">
      <c r="A3190" t="s">
        <v>6148</v>
      </c>
      <c r="B3190">
        <v>77181111</v>
      </c>
      <c r="C3190" t="s">
        <v>5759</v>
      </c>
    </row>
    <row r="3191" spans="1:3" ht="12.75">
      <c r="A3191" t="s">
        <v>6149</v>
      </c>
      <c r="B3191">
        <v>77189911</v>
      </c>
      <c r="C3191" t="s">
        <v>2491</v>
      </c>
    </row>
    <row r="3192" spans="1:3" ht="12.75">
      <c r="A3192" t="s">
        <v>6150</v>
      </c>
      <c r="B3192">
        <v>77280111</v>
      </c>
      <c r="C3192" t="s">
        <v>2495</v>
      </c>
    </row>
    <row r="3193" spans="1:3" ht="12.75">
      <c r="A3193" t="s">
        <v>6151</v>
      </c>
      <c r="B3193">
        <v>77280121</v>
      </c>
      <c r="C3193" t="s">
        <v>2497</v>
      </c>
    </row>
    <row r="3194" spans="1:3" ht="12.75">
      <c r="A3194" t="s">
        <v>6152</v>
      </c>
      <c r="B3194">
        <v>77280131</v>
      </c>
      <c r="C3194" t="s">
        <v>2499</v>
      </c>
    </row>
    <row r="3195" spans="1:3" ht="12.75">
      <c r="A3195" t="s">
        <v>6153</v>
      </c>
      <c r="B3195">
        <v>77280141</v>
      </c>
      <c r="C3195" t="s">
        <v>2501</v>
      </c>
    </row>
    <row r="3196" spans="1:3" ht="12.75">
      <c r="A3196" t="s">
        <v>6154</v>
      </c>
      <c r="B3196">
        <v>77280151</v>
      </c>
      <c r="C3196" t="s">
        <v>2503</v>
      </c>
    </row>
    <row r="3197" spans="1:3" ht="12.75">
      <c r="A3197" t="s">
        <v>6155</v>
      </c>
      <c r="B3197">
        <v>77280191</v>
      </c>
      <c r="C3197" t="s">
        <v>2505</v>
      </c>
    </row>
    <row r="3198" spans="1:3" ht="12.75">
      <c r="A3198" t="s">
        <v>6156</v>
      </c>
      <c r="B3198">
        <v>77280211</v>
      </c>
      <c r="C3198" t="s">
        <v>2451</v>
      </c>
    </row>
    <row r="3199" spans="1:3" ht="12.75">
      <c r="A3199" t="s">
        <v>6157</v>
      </c>
      <c r="B3199">
        <v>77280221</v>
      </c>
      <c r="C3199" t="s">
        <v>2453</v>
      </c>
    </row>
    <row r="3200" spans="1:3" ht="12.75">
      <c r="A3200" t="s">
        <v>6158</v>
      </c>
      <c r="B3200">
        <v>77280231</v>
      </c>
      <c r="C3200" t="s">
        <v>5763</v>
      </c>
    </row>
    <row r="3201" spans="1:3" ht="12.75">
      <c r="A3201" t="s">
        <v>6159</v>
      </c>
      <c r="B3201">
        <v>77280291</v>
      </c>
      <c r="C3201" t="s">
        <v>5765</v>
      </c>
    </row>
    <row r="3202" spans="1:3" ht="12.75">
      <c r="A3202" t="s">
        <v>6160</v>
      </c>
      <c r="B3202">
        <v>77280311</v>
      </c>
      <c r="C3202" t="s">
        <v>2507</v>
      </c>
    </row>
    <row r="3203" spans="1:3" ht="12.75">
      <c r="A3203" t="s">
        <v>6161</v>
      </c>
      <c r="B3203">
        <v>77280411</v>
      </c>
      <c r="C3203" t="s">
        <v>5767</v>
      </c>
    </row>
    <row r="3204" spans="1:3" ht="12.75">
      <c r="A3204" t="s">
        <v>6162</v>
      </c>
      <c r="B3204">
        <v>77281011</v>
      </c>
      <c r="C3204" t="s">
        <v>2511</v>
      </c>
    </row>
    <row r="3205" spans="1:3" ht="12.75">
      <c r="A3205" t="s">
        <v>6163</v>
      </c>
      <c r="B3205">
        <v>77281021</v>
      </c>
      <c r="C3205" t="s">
        <v>2513</v>
      </c>
    </row>
    <row r="3206" spans="1:3" ht="12.75">
      <c r="A3206" t="s">
        <v>6164</v>
      </c>
      <c r="B3206">
        <v>77281091</v>
      </c>
      <c r="C3206" t="s">
        <v>2515</v>
      </c>
    </row>
    <row r="3207" spans="1:3" ht="12.75">
      <c r="A3207" t="s">
        <v>6165</v>
      </c>
      <c r="B3207">
        <v>77289911</v>
      </c>
      <c r="C3207" t="s">
        <v>2505</v>
      </c>
    </row>
    <row r="3208" spans="1:3" ht="12.75">
      <c r="A3208" t="s">
        <v>6166</v>
      </c>
      <c r="B3208">
        <v>77380111</v>
      </c>
      <c r="C3208" t="s">
        <v>2520</v>
      </c>
    </row>
    <row r="3209" spans="1:3" ht="12.75">
      <c r="A3209" t="s">
        <v>6167</v>
      </c>
      <c r="B3209">
        <v>77381011</v>
      </c>
      <c r="C3209" t="s">
        <v>2524</v>
      </c>
    </row>
    <row r="3210" spans="1:3" ht="12.75">
      <c r="A3210" t="s">
        <v>6168</v>
      </c>
      <c r="B3210">
        <v>77381021</v>
      </c>
      <c r="C3210" t="s">
        <v>2526</v>
      </c>
    </row>
    <row r="3211" spans="1:3" ht="12.75">
      <c r="A3211" t="s">
        <v>6169</v>
      </c>
      <c r="B3211">
        <v>77381091</v>
      </c>
      <c r="C3211" t="s">
        <v>2528</v>
      </c>
    </row>
    <row r="3212" spans="1:3" ht="12.75">
      <c r="A3212" t="s">
        <v>6170</v>
      </c>
      <c r="B3212">
        <v>77389911</v>
      </c>
      <c r="C3212" t="s">
        <v>2530</v>
      </c>
    </row>
    <row r="3213" spans="1:3" ht="12.75">
      <c r="A3213" t="s">
        <v>6171</v>
      </c>
      <c r="B3213">
        <v>77400000</v>
      </c>
      <c r="C3213" t="s">
        <v>2532</v>
      </c>
    </row>
    <row r="3214" spans="1:3" ht="12.75">
      <c r="A3214" t="s">
        <v>6172</v>
      </c>
      <c r="B3214">
        <v>77400011</v>
      </c>
      <c r="C3214" t="s">
        <v>2534</v>
      </c>
    </row>
    <row r="3215" spans="1:3" ht="12.75">
      <c r="A3215" t="s">
        <v>6173</v>
      </c>
      <c r="B3215">
        <v>77481011</v>
      </c>
      <c r="C3215" t="s">
        <v>2536</v>
      </c>
    </row>
    <row r="3216" spans="1:3" ht="12.75">
      <c r="A3216" t="s">
        <v>6174</v>
      </c>
      <c r="B3216">
        <v>77500000</v>
      </c>
      <c r="C3216" t="s">
        <v>2538</v>
      </c>
    </row>
    <row r="3217" spans="1:3" ht="12.75">
      <c r="A3217" t="s">
        <v>6175</v>
      </c>
      <c r="B3217">
        <v>77580111</v>
      </c>
      <c r="C3217" t="s">
        <v>2540</v>
      </c>
    </row>
    <row r="3218" spans="1:3" ht="12.75">
      <c r="A3218" t="s">
        <v>6176</v>
      </c>
      <c r="B3218">
        <v>77580121</v>
      </c>
      <c r="C3218" t="s">
        <v>2542</v>
      </c>
    </row>
    <row r="3219" spans="1:3" ht="12.75">
      <c r="A3219" t="s">
        <v>6177</v>
      </c>
      <c r="B3219">
        <v>77589911</v>
      </c>
      <c r="C3219" t="s">
        <v>2544</v>
      </c>
    </row>
    <row r="3220" spans="1:3" ht="12.75">
      <c r="A3220" t="s">
        <v>6178</v>
      </c>
      <c r="B3220">
        <v>77600000</v>
      </c>
      <c r="C3220" t="s">
        <v>2546</v>
      </c>
    </row>
    <row r="3221" spans="1:3" ht="12.75">
      <c r="A3221" t="s">
        <v>6179</v>
      </c>
      <c r="B3221">
        <v>77600011</v>
      </c>
      <c r="C3221" t="s">
        <v>5769</v>
      </c>
    </row>
    <row r="3222" spans="1:3" ht="12.75">
      <c r="A3222" t="s">
        <v>6180</v>
      </c>
      <c r="B3222">
        <v>77681011</v>
      </c>
      <c r="C3222" t="s">
        <v>5771</v>
      </c>
    </row>
    <row r="3223" spans="1:3" ht="12.75">
      <c r="A3223" t="s">
        <v>6181</v>
      </c>
      <c r="B3223">
        <v>77700000</v>
      </c>
      <c r="C3223" t="s">
        <v>2548</v>
      </c>
    </row>
    <row r="3224" spans="1:3" ht="12.75">
      <c r="A3224" t="s">
        <v>6182</v>
      </c>
      <c r="B3224">
        <v>77700011</v>
      </c>
      <c r="C3224" t="s">
        <v>2550</v>
      </c>
    </row>
    <row r="3225" spans="1:3" ht="12.75">
      <c r="A3225" t="s">
        <v>6183</v>
      </c>
      <c r="B3225">
        <v>77800000</v>
      </c>
      <c r="C3225" t="s">
        <v>5773</v>
      </c>
    </row>
    <row r="3226" spans="1:3" ht="12.75">
      <c r="A3226" t="s">
        <v>6184</v>
      </c>
      <c r="B3226">
        <v>77800011</v>
      </c>
      <c r="C3226" t="s">
        <v>5775</v>
      </c>
    </row>
    <row r="3227" spans="1:3" ht="12.75">
      <c r="A3227" t="s">
        <v>6185</v>
      </c>
      <c r="B3227">
        <v>79100113</v>
      </c>
      <c r="C3227" t="s">
        <v>2559</v>
      </c>
    </row>
    <row r="3228" spans="1:3" ht="12.75">
      <c r="A3228" t="s">
        <v>6186</v>
      </c>
      <c r="B3228">
        <v>79100114</v>
      </c>
      <c r="C3228" t="s">
        <v>2561</v>
      </c>
    </row>
    <row r="3229" spans="1:3" ht="12.75">
      <c r="A3229" t="s">
        <v>6187</v>
      </c>
      <c r="B3229">
        <v>79100611</v>
      </c>
      <c r="C3229" t="s">
        <v>2563</v>
      </c>
    </row>
    <row r="3230" spans="1:3" ht="12.75">
      <c r="A3230" t="s">
        <v>6188</v>
      </c>
      <c r="B3230">
        <v>79100612</v>
      </c>
      <c r="C3230" t="s">
        <v>5777</v>
      </c>
    </row>
    <row r="3231" spans="1:3" ht="12.75">
      <c r="A3231" t="s">
        <v>6189</v>
      </c>
      <c r="B3231">
        <v>79100621</v>
      </c>
      <c r="C3231" t="s">
        <v>5779</v>
      </c>
    </row>
    <row r="3232" spans="1:3" ht="12.75">
      <c r="A3232" t="s">
        <v>6190</v>
      </c>
      <c r="B3232">
        <v>79100913</v>
      </c>
      <c r="C3232" t="s">
        <v>5781</v>
      </c>
    </row>
    <row r="3233" spans="1:3" ht="12.75">
      <c r="A3233" t="s">
        <v>6191</v>
      </c>
      <c r="B3233">
        <v>79210111</v>
      </c>
      <c r="C3233" t="s">
        <v>2569</v>
      </c>
    </row>
    <row r="3234" spans="1:3" ht="12.75">
      <c r="A3234" t="s">
        <v>6192</v>
      </c>
      <c r="B3234">
        <v>79220111</v>
      </c>
      <c r="C3234" t="s">
        <v>2573</v>
      </c>
    </row>
    <row r="3235" spans="1:3" ht="12.75">
      <c r="A3235" t="s">
        <v>6193</v>
      </c>
      <c r="B3235">
        <v>79220121</v>
      </c>
      <c r="C3235" t="s">
        <v>2575</v>
      </c>
    </row>
    <row r="3236" spans="1:3" ht="12.75">
      <c r="A3236" t="s">
        <v>6194</v>
      </c>
      <c r="B3236">
        <v>79220611</v>
      </c>
      <c r="C3236" t="s">
        <v>2577</v>
      </c>
    </row>
    <row r="3237" spans="1:3" ht="12.75">
      <c r="A3237" t="s">
        <v>6195</v>
      </c>
      <c r="B3237">
        <v>79220612</v>
      </c>
      <c r="C3237" t="s">
        <v>5783</v>
      </c>
    </row>
    <row r="3238" spans="1:3" ht="12.75">
      <c r="A3238" t="s">
        <v>6196</v>
      </c>
      <c r="B3238">
        <v>79229912</v>
      </c>
      <c r="C3238" t="s">
        <v>2581</v>
      </c>
    </row>
    <row r="3239" spans="1:3" ht="12.75">
      <c r="A3239" t="s">
        <v>6197</v>
      </c>
      <c r="B3239">
        <v>79239911</v>
      </c>
      <c r="C3239" t="s">
        <v>2583</v>
      </c>
    </row>
    <row r="3240" spans="1:3" ht="12.75">
      <c r="A3240" t="s">
        <v>6198</v>
      </c>
      <c r="B3240">
        <v>79239913</v>
      </c>
      <c r="C3240" t="s">
        <v>2585</v>
      </c>
    </row>
    <row r="3241" spans="1:3" ht="12.75">
      <c r="A3241" t="s">
        <v>6199</v>
      </c>
      <c r="B3241">
        <v>79300000</v>
      </c>
      <c r="C3241" t="s">
        <v>2587</v>
      </c>
    </row>
    <row r="3242" spans="1:3" ht="12.75">
      <c r="A3242" t="s">
        <v>6200</v>
      </c>
      <c r="B3242">
        <v>79300111</v>
      </c>
      <c r="C3242" t="s">
        <v>2589</v>
      </c>
    </row>
    <row r="3243" spans="1:3" ht="12.75">
      <c r="A3243" t="s">
        <v>6201</v>
      </c>
      <c r="B3243">
        <v>79300211</v>
      </c>
      <c r="C3243" t="s">
        <v>2591</v>
      </c>
    </row>
    <row r="3244" spans="1:3" ht="12.75">
      <c r="A3244" t="s">
        <v>6202</v>
      </c>
      <c r="B3244">
        <v>79300212</v>
      </c>
      <c r="C3244" t="s">
        <v>5785</v>
      </c>
    </row>
    <row r="3245" spans="1:3" ht="12.75">
      <c r="A3245" t="s">
        <v>6203</v>
      </c>
      <c r="B3245">
        <v>79900312</v>
      </c>
      <c r="C3245" t="s">
        <v>2599</v>
      </c>
    </row>
    <row r="3246" spans="1:3" ht="12.75">
      <c r="A3246" t="s">
        <v>6204</v>
      </c>
      <c r="B3246">
        <v>79900313</v>
      </c>
      <c r="C3246" t="s">
        <v>5787</v>
      </c>
    </row>
    <row r="3247" spans="1:3" ht="12.75">
      <c r="A3247" t="s">
        <v>6205</v>
      </c>
      <c r="B3247">
        <v>79900314</v>
      </c>
      <c r="C3247" t="s">
        <v>5789</v>
      </c>
    </row>
    <row r="3248" spans="1:3" ht="12.75">
      <c r="A3248" t="s">
        <v>6206</v>
      </c>
      <c r="B3248">
        <v>79900611</v>
      </c>
      <c r="C3248" t="s">
        <v>5791</v>
      </c>
    </row>
    <row r="3249" spans="1:3" ht="12.75">
      <c r="A3249" t="s">
        <v>6207</v>
      </c>
      <c r="B3249">
        <v>79901221</v>
      </c>
      <c r="C3249" t="s">
        <v>2603</v>
      </c>
    </row>
    <row r="3250" spans="1:3" ht="12.75">
      <c r="A3250" t="s">
        <v>6208</v>
      </c>
      <c r="B3250">
        <v>79909911</v>
      </c>
      <c r="C3250" t="s">
        <v>2605</v>
      </c>
    </row>
    <row r="3251" spans="1:3" ht="12.75">
      <c r="A3251" t="s">
        <v>6209</v>
      </c>
      <c r="B3251">
        <v>79909912</v>
      </c>
      <c r="C3251" t="s">
        <v>2607</v>
      </c>
    </row>
    <row r="3252" spans="1:3" ht="12.75">
      <c r="A3252" t="s">
        <v>6210</v>
      </c>
      <c r="B3252">
        <v>79909913</v>
      </c>
      <c r="C3252" t="s">
        <v>2609</v>
      </c>
    </row>
    <row r="3253" spans="1:3" ht="12.75">
      <c r="A3253" t="s">
        <v>6211</v>
      </c>
      <c r="B3253">
        <v>79909914</v>
      </c>
      <c r="C3253" t="s">
        <v>2611</v>
      </c>
    </row>
    <row r="3254" spans="1:3" ht="12.75">
      <c r="A3254" t="s">
        <v>6212</v>
      </c>
      <c r="B3254">
        <v>79909921</v>
      </c>
      <c r="C3254" t="s">
        <v>2613</v>
      </c>
    </row>
    <row r="3255" spans="1:3" ht="12.75">
      <c r="A3255" t="s">
        <v>6213</v>
      </c>
      <c r="B3255">
        <v>79909922</v>
      </c>
      <c r="C3255" t="s">
        <v>2615</v>
      </c>
    </row>
    <row r="3256" spans="1:3" ht="12.75">
      <c r="A3256" t="s">
        <v>6214</v>
      </c>
      <c r="B3256">
        <v>81100000</v>
      </c>
      <c r="C3256" t="s">
        <v>2620</v>
      </c>
    </row>
    <row r="3257" spans="1:3" ht="12.75">
      <c r="A3257" t="s">
        <v>6215</v>
      </c>
      <c r="B3257">
        <v>81180111</v>
      </c>
      <c r="C3257" t="s">
        <v>5793</v>
      </c>
    </row>
    <row r="3258" spans="1:3" ht="12.75">
      <c r="A3258" t="s">
        <v>6216</v>
      </c>
      <c r="B3258">
        <v>81180121</v>
      </c>
      <c r="C3258" t="s">
        <v>5795</v>
      </c>
    </row>
    <row r="3259" spans="1:3" ht="12.75">
      <c r="A3259" t="s">
        <v>6217</v>
      </c>
      <c r="B3259">
        <v>81180131</v>
      </c>
      <c r="C3259" t="s">
        <v>5797</v>
      </c>
    </row>
    <row r="3260" spans="1:3" ht="12.75">
      <c r="A3260" t="s">
        <v>6218</v>
      </c>
      <c r="B3260">
        <v>81180141</v>
      </c>
      <c r="C3260" t="s">
        <v>5799</v>
      </c>
    </row>
    <row r="3261" spans="1:3" ht="12.75">
      <c r="A3261" t="s">
        <v>6219</v>
      </c>
      <c r="B3261">
        <v>81180151</v>
      </c>
      <c r="C3261" t="s">
        <v>2622</v>
      </c>
    </row>
    <row r="3262" spans="1:3" ht="12.75">
      <c r="A3262" t="s">
        <v>6220</v>
      </c>
      <c r="B3262">
        <v>81180161</v>
      </c>
      <c r="C3262" t="s">
        <v>5801</v>
      </c>
    </row>
    <row r="3263" spans="1:3" ht="12.75">
      <c r="A3263" t="s">
        <v>6221</v>
      </c>
      <c r="B3263">
        <v>81180171</v>
      </c>
      <c r="C3263" t="s">
        <v>5803</v>
      </c>
    </row>
    <row r="3264" spans="1:3" ht="12.75">
      <c r="A3264" t="s">
        <v>6222</v>
      </c>
      <c r="B3264">
        <v>81190011</v>
      </c>
      <c r="C3264" t="s">
        <v>2624</v>
      </c>
    </row>
    <row r="3265" spans="1:3" ht="12.75">
      <c r="A3265" t="s">
        <v>6223</v>
      </c>
      <c r="B3265">
        <v>81200000</v>
      </c>
      <c r="C3265" t="s">
        <v>5805</v>
      </c>
    </row>
    <row r="3266" spans="1:3" ht="12.75">
      <c r="A3266" t="s">
        <v>6224</v>
      </c>
      <c r="B3266">
        <v>81280111</v>
      </c>
      <c r="C3266" t="s">
        <v>5807</v>
      </c>
    </row>
    <row r="3267" spans="1:3" ht="12.75">
      <c r="A3267" t="s">
        <v>6225</v>
      </c>
      <c r="B3267">
        <v>81280121</v>
      </c>
      <c r="C3267" t="s">
        <v>5809</v>
      </c>
    </row>
    <row r="3268" spans="1:3" ht="12.75">
      <c r="A3268" t="s">
        <v>6226</v>
      </c>
      <c r="B3268">
        <v>81280131</v>
      </c>
      <c r="C3268" t="s">
        <v>5811</v>
      </c>
    </row>
    <row r="3269" spans="1:3" ht="12.75">
      <c r="A3269" t="s">
        <v>6227</v>
      </c>
      <c r="B3269">
        <v>81280141</v>
      </c>
      <c r="C3269" t="s">
        <v>5813</v>
      </c>
    </row>
    <row r="3270" spans="1:3" ht="12.75">
      <c r="A3270" t="s">
        <v>6228</v>
      </c>
      <c r="B3270">
        <v>81280151</v>
      </c>
      <c r="C3270" t="s">
        <v>5815</v>
      </c>
    </row>
    <row r="3271" spans="1:3" ht="12.75">
      <c r="A3271" t="s">
        <v>6229</v>
      </c>
      <c r="B3271">
        <v>81280161</v>
      </c>
      <c r="C3271" t="s">
        <v>5817</v>
      </c>
    </row>
    <row r="3272" spans="1:3" ht="12.75">
      <c r="A3272" t="s">
        <v>6230</v>
      </c>
      <c r="B3272">
        <v>81290011</v>
      </c>
      <c r="C3272" t="s">
        <v>5819</v>
      </c>
    </row>
    <row r="3273" spans="1:3" ht="12.75">
      <c r="A3273" t="s">
        <v>6231</v>
      </c>
      <c r="B3273">
        <v>82000000</v>
      </c>
      <c r="C3273" t="s">
        <v>2626</v>
      </c>
    </row>
    <row r="3274" spans="1:3" ht="12.75">
      <c r="A3274" t="s">
        <v>6232</v>
      </c>
      <c r="B3274">
        <v>82100000</v>
      </c>
      <c r="C3274" t="s">
        <v>2628</v>
      </c>
    </row>
    <row r="3275" spans="1:3" ht="12.75">
      <c r="A3275" t="s">
        <v>6233</v>
      </c>
      <c r="B3275">
        <v>82130011</v>
      </c>
      <c r="C3275" t="s">
        <v>2630</v>
      </c>
    </row>
    <row r="3276" spans="1:3" ht="12.75">
      <c r="A3276" t="s">
        <v>6234</v>
      </c>
      <c r="B3276">
        <v>82180111</v>
      </c>
      <c r="C3276" t="s">
        <v>2632</v>
      </c>
    </row>
    <row r="3277" spans="1:3" ht="12.75">
      <c r="A3277" t="s">
        <v>6235</v>
      </c>
      <c r="B3277">
        <v>82180121</v>
      </c>
      <c r="C3277" t="s">
        <v>5821</v>
      </c>
    </row>
    <row r="3278" spans="1:3" ht="12.75">
      <c r="A3278" t="s">
        <v>6236</v>
      </c>
      <c r="B3278">
        <v>82200000</v>
      </c>
      <c r="C3278" t="s">
        <v>2634</v>
      </c>
    </row>
    <row r="3279" spans="1:3" ht="12.75">
      <c r="A3279" t="s">
        <v>6237</v>
      </c>
      <c r="B3279">
        <v>82200011</v>
      </c>
      <c r="C3279" t="s">
        <v>2636</v>
      </c>
    </row>
    <row r="3280" spans="1:3" ht="12.75">
      <c r="A3280" t="s">
        <v>6238</v>
      </c>
      <c r="B3280">
        <v>82200012</v>
      </c>
      <c r="C3280" t="s">
        <v>5823</v>
      </c>
    </row>
    <row r="3281" spans="1:3" ht="12.75">
      <c r="A3281" t="s">
        <v>6239</v>
      </c>
      <c r="B3281">
        <v>82300000</v>
      </c>
      <c r="C3281" t="s">
        <v>5825</v>
      </c>
    </row>
    <row r="3282" spans="1:3" ht="12.75">
      <c r="A3282" t="s">
        <v>6240</v>
      </c>
      <c r="B3282">
        <v>82300011</v>
      </c>
      <c r="C3282" t="s">
        <v>5827</v>
      </c>
    </row>
    <row r="3283" spans="1:3" ht="12.75">
      <c r="A3283" t="s">
        <v>6241</v>
      </c>
      <c r="B3283">
        <v>83000000</v>
      </c>
      <c r="C3283" t="s">
        <v>5829</v>
      </c>
    </row>
    <row r="3284" spans="1:3" ht="12.75">
      <c r="A3284" t="s">
        <v>6242</v>
      </c>
      <c r="B3284">
        <v>83000611</v>
      </c>
      <c r="C3284" t="s">
        <v>5831</v>
      </c>
    </row>
    <row r="3285" spans="1:3" ht="12.75">
      <c r="A3285" t="s">
        <v>6243</v>
      </c>
      <c r="B3285">
        <v>83000711</v>
      </c>
      <c r="C3285" t="s">
        <v>5833</v>
      </c>
    </row>
    <row r="3286" spans="1:3" ht="12.75">
      <c r="A3286" t="s">
        <v>6244</v>
      </c>
      <c r="B3286">
        <v>84100000</v>
      </c>
      <c r="C3286" t="s">
        <v>2437</v>
      </c>
    </row>
    <row r="3287" spans="1:3" ht="12.75">
      <c r="A3287" t="s">
        <v>6245</v>
      </c>
      <c r="B3287">
        <v>84180111</v>
      </c>
      <c r="C3287" t="s">
        <v>2641</v>
      </c>
    </row>
    <row r="3288" spans="1:3" ht="12.75">
      <c r="A3288" t="s">
        <v>6246</v>
      </c>
      <c r="B3288">
        <v>84180311</v>
      </c>
      <c r="C3288" t="s">
        <v>2520</v>
      </c>
    </row>
    <row r="3289" spans="1:3" ht="12.75">
      <c r="A3289" t="s">
        <v>6247</v>
      </c>
      <c r="B3289">
        <v>84180511</v>
      </c>
      <c r="C3289" t="s">
        <v>2644</v>
      </c>
    </row>
    <row r="3290" spans="1:3" ht="12.75">
      <c r="A3290" t="s">
        <v>6248</v>
      </c>
      <c r="B3290">
        <v>84180811</v>
      </c>
      <c r="C3290" t="s">
        <v>2481</v>
      </c>
    </row>
    <row r="3291" spans="1:3" ht="12.75">
      <c r="A3291" t="s">
        <v>6249</v>
      </c>
      <c r="B3291">
        <v>84181011</v>
      </c>
      <c r="C3291" t="s">
        <v>2647</v>
      </c>
    </row>
    <row r="3292" spans="1:3" ht="12.75">
      <c r="A3292" t="s">
        <v>6250</v>
      </c>
      <c r="B3292">
        <v>84181021</v>
      </c>
      <c r="C3292" t="s">
        <v>2649</v>
      </c>
    </row>
    <row r="3293" spans="1:3" ht="12.75">
      <c r="A3293" t="s">
        <v>6251</v>
      </c>
      <c r="B3293">
        <v>84181051</v>
      </c>
      <c r="C3293" t="s">
        <v>2651</v>
      </c>
    </row>
    <row r="3294" spans="1:3" ht="12.75">
      <c r="A3294" t="s">
        <v>6252</v>
      </c>
      <c r="B3294">
        <v>84181061</v>
      </c>
      <c r="C3294" t="s">
        <v>5835</v>
      </c>
    </row>
    <row r="3295" spans="1:3" ht="12.75">
      <c r="A3295" t="s">
        <v>6253</v>
      </c>
      <c r="B3295">
        <v>84181071</v>
      </c>
      <c r="C3295" t="s">
        <v>2653</v>
      </c>
    </row>
    <row r="3296" spans="1:3" ht="12.75">
      <c r="A3296" t="s">
        <v>6254</v>
      </c>
      <c r="B3296">
        <v>84181091</v>
      </c>
      <c r="C3296" t="s">
        <v>2489</v>
      </c>
    </row>
    <row r="3297" spans="1:3" ht="12.75">
      <c r="A3297" t="s">
        <v>6255</v>
      </c>
      <c r="B3297">
        <v>84189911</v>
      </c>
      <c r="C3297" t="s">
        <v>2491</v>
      </c>
    </row>
    <row r="3298" spans="1:3" ht="12.75">
      <c r="A3298" t="s">
        <v>6256</v>
      </c>
      <c r="B3298">
        <v>84200000</v>
      </c>
      <c r="C3298" t="s">
        <v>2493</v>
      </c>
    </row>
    <row r="3299" spans="1:3" ht="12.75">
      <c r="A3299" t="s">
        <v>6257</v>
      </c>
      <c r="B3299">
        <v>84280111</v>
      </c>
      <c r="C3299" t="s">
        <v>5837</v>
      </c>
    </row>
    <row r="3300" spans="1:3" ht="12.75">
      <c r="A3300" t="s">
        <v>6258</v>
      </c>
      <c r="B3300">
        <v>84280311</v>
      </c>
      <c r="C3300" t="s">
        <v>2520</v>
      </c>
    </row>
    <row r="3301" spans="1:3" ht="12.75">
      <c r="A3301" t="s">
        <v>6259</v>
      </c>
      <c r="B3301">
        <v>84280511</v>
      </c>
      <c r="C3301" t="s">
        <v>2644</v>
      </c>
    </row>
    <row r="3302" spans="1:3" ht="12.75">
      <c r="A3302" t="s">
        <v>6260</v>
      </c>
      <c r="B3302">
        <v>84281011</v>
      </c>
      <c r="C3302" t="s">
        <v>2660</v>
      </c>
    </row>
    <row r="3303" spans="1:3" ht="12.75">
      <c r="A3303" t="s">
        <v>6261</v>
      </c>
      <c r="B3303">
        <v>84281021</v>
      </c>
      <c r="C3303" t="s">
        <v>2662</v>
      </c>
    </row>
    <row r="3304" spans="1:3" ht="12.75">
      <c r="A3304" t="s">
        <v>6262</v>
      </c>
      <c r="B3304">
        <v>84281051</v>
      </c>
      <c r="C3304" t="s">
        <v>2664</v>
      </c>
    </row>
    <row r="3305" spans="1:3" ht="12.75">
      <c r="A3305" t="s">
        <v>6263</v>
      </c>
      <c r="B3305">
        <v>84281061</v>
      </c>
      <c r="C3305" t="s">
        <v>5839</v>
      </c>
    </row>
    <row r="3306" spans="1:3" ht="12.75">
      <c r="A3306" t="s">
        <v>6264</v>
      </c>
      <c r="B3306">
        <v>84281071</v>
      </c>
      <c r="C3306" t="s">
        <v>2666</v>
      </c>
    </row>
    <row r="3307" spans="1:3" ht="12.75">
      <c r="A3307" t="s">
        <v>6265</v>
      </c>
      <c r="B3307">
        <v>84281091</v>
      </c>
      <c r="C3307" t="s">
        <v>2515</v>
      </c>
    </row>
    <row r="3308" spans="1:3" ht="12.75">
      <c r="A3308" t="s">
        <v>6266</v>
      </c>
      <c r="B3308">
        <v>84289911</v>
      </c>
      <c r="C3308" t="s">
        <v>2505</v>
      </c>
    </row>
    <row r="3309" spans="1:3" ht="12.75">
      <c r="A3309" t="s">
        <v>6267</v>
      </c>
      <c r="B3309">
        <v>84300000</v>
      </c>
      <c r="C3309" t="s">
        <v>2518</v>
      </c>
    </row>
    <row r="3310" spans="1:3" ht="12.75">
      <c r="A3310" t="s">
        <v>6268</v>
      </c>
      <c r="B3310">
        <v>84380111</v>
      </c>
      <c r="C3310" t="s">
        <v>2522</v>
      </c>
    </row>
    <row r="3311" spans="1:3" ht="12.75">
      <c r="A3311" t="s">
        <v>6269</v>
      </c>
      <c r="B3311">
        <v>84381011</v>
      </c>
      <c r="C3311" t="s">
        <v>5841</v>
      </c>
    </row>
    <row r="3312" spans="1:3" ht="12.75">
      <c r="A3312" t="s">
        <v>6270</v>
      </c>
      <c r="B3312">
        <v>84381021</v>
      </c>
      <c r="C3312" t="s">
        <v>2672</v>
      </c>
    </row>
    <row r="3313" spans="1:3" ht="12.75">
      <c r="A3313" t="s">
        <v>6271</v>
      </c>
      <c r="B3313">
        <v>84381091</v>
      </c>
      <c r="C3313" t="s">
        <v>2528</v>
      </c>
    </row>
    <row r="3314" spans="1:3" ht="12.75">
      <c r="A3314" t="s">
        <v>6272</v>
      </c>
      <c r="B3314">
        <v>84389911</v>
      </c>
      <c r="C3314" t="s">
        <v>2530</v>
      </c>
    </row>
    <row r="3315" spans="1:3" ht="12.75">
      <c r="A3315" t="s">
        <v>6273</v>
      </c>
      <c r="B3315">
        <v>84400000</v>
      </c>
      <c r="C3315" t="s">
        <v>2532</v>
      </c>
    </row>
    <row r="3316" spans="1:3" ht="12.75">
      <c r="A3316" t="s">
        <v>6274</v>
      </c>
      <c r="B3316">
        <v>84400011</v>
      </c>
      <c r="C3316" t="s">
        <v>2534</v>
      </c>
    </row>
    <row r="3317" spans="1:3" ht="12.75">
      <c r="A3317" t="s">
        <v>6275</v>
      </c>
      <c r="B3317">
        <v>84481011</v>
      </c>
      <c r="C3317" t="s">
        <v>5845</v>
      </c>
    </row>
    <row r="3318" spans="1:3" ht="12.75">
      <c r="A3318" t="s">
        <v>6276</v>
      </c>
      <c r="B3318">
        <v>84500000</v>
      </c>
      <c r="C3318" t="s">
        <v>2538</v>
      </c>
    </row>
    <row r="3319" spans="1:3" ht="12.75">
      <c r="A3319" t="s">
        <v>6277</v>
      </c>
      <c r="B3319">
        <v>84580111</v>
      </c>
      <c r="C3319" t="s">
        <v>5848</v>
      </c>
    </row>
    <row r="3320" spans="1:3" ht="12.75">
      <c r="A3320" t="s">
        <v>6278</v>
      </c>
      <c r="B3320">
        <v>84600000</v>
      </c>
      <c r="C3320" t="s">
        <v>2546</v>
      </c>
    </row>
    <row r="3321" spans="1:3" ht="12.75">
      <c r="A3321" t="s">
        <v>6279</v>
      </c>
      <c r="B3321">
        <v>84680111</v>
      </c>
      <c r="C3321" t="s">
        <v>5769</v>
      </c>
    </row>
    <row r="3322" spans="1:3" ht="12.75">
      <c r="A3322" t="s">
        <v>6280</v>
      </c>
      <c r="B3322">
        <v>84700000</v>
      </c>
      <c r="C3322" t="s">
        <v>2548</v>
      </c>
    </row>
    <row r="3323" spans="1:3" ht="12.75">
      <c r="A3323" t="s">
        <v>6281</v>
      </c>
      <c r="B3323">
        <v>84780111</v>
      </c>
      <c r="C3323" t="s">
        <v>2550</v>
      </c>
    </row>
    <row r="3324" spans="1:3" ht="12.75">
      <c r="A3324" t="s">
        <v>6282</v>
      </c>
      <c r="B3324">
        <v>84800000</v>
      </c>
      <c r="C3324" t="s">
        <v>5773</v>
      </c>
    </row>
    <row r="3325" spans="1:3" ht="12.75">
      <c r="A3325" t="s">
        <v>6283</v>
      </c>
      <c r="B3325">
        <v>84880111</v>
      </c>
      <c r="C3325" t="s">
        <v>5855</v>
      </c>
    </row>
    <row r="3326" spans="1:3" ht="12.75">
      <c r="A3326" t="s">
        <v>6284</v>
      </c>
      <c r="B3326">
        <v>89100000</v>
      </c>
      <c r="C3326" t="s">
        <v>5857</v>
      </c>
    </row>
    <row r="3327" spans="1:3" ht="12.75">
      <c r="A3327" t="s">
        <v>6285</v>
      </c>
      <c r="B3327">
        <v>89100011</v>
      </c>
      <c r="C3327" t="s">
        <v>5859</v>
      </c>
    </row>
    <row r="3328" spans="1:3" ht="12.75">
      <c r="A3328" t="s">
        <v>6286</v>
      </c>
      <c r="B3328">
        <v>89900011</v>
      </c>
      <c r="C3328" t="s">
        <v>2680</v>
      </c>
    </row>
    <row r="3329" spans="1:3" ht="12.75">
      <c r="A3329" t="s">
        <v>6287</v>
      </c>
      <c r="B3329">
        <v>89980111</v>
      </c>
      <c r="C3329" t="s">
        <v>5861</v>
      </c>
    </row>
    <row r="3330" spans="1:3" ht="12.75">
      <c r="A3330" t="s">
        <v>6288</v>
      </c>
      <c r="B3330">
        <v>91111120112</v>
      </c>
      <c r="C3330" t="s">
        <v>6289</v>
      </c>
    </row>
    <row r="3331" spans="1:3" ht="12.75">
      <c r="A3331" t="s">
        <v>6290</v>
      </c>
      <c r="B3331">
        <v>91111120113</v>
      </c>
      <c r="C3331" t="s">
        <v>6291</v>
      </c>
    </row>
    <row r="3332" spans="1:3" ht="12.75">
      <c r="A3332" t="s">
        <v>6292</v>
      </c>
      <c r="B3332">
        <v>91111120114</v>
      </c>
      <c r="C3332" t="s">
        <v>6293</v>
      </c>
    </row>
    <row r="3333" spans="1:3" ht="12.75">
      <c r="A3333" t="s">
        <v>6294</v>
      </c>
      <c r="B3333">
        <v>91111130311</v>
      </c>
      <c r="C3333" t="s">
        <v>6295</v>
      </c>
    </row>
    <row r="3334" spans="1:3" ht="12.75">
      <c r="A3334" t="s">
        <v>6296</v>
      </c>
      <c r="B3334">
        <v>91111130312</v>
      </c>
      <c r="C3334" t="s">
        <v>6297</v>
      </c>
    </row>
    <row r="3335" spans="1:3" ht="12.75">
      <c r="A3335" t="s">
        <v>6298</v>
      </c>
      <c r="B3335">
        <v>91111130313</v>
      </c>
      <c r="C3335" t="s">
        <v>6299</v>
      </c>
    </row>
    <row r="3336" spans="1:3" ht="12.75">
      <c r="A3336" t="s">
        <v>6300</v>
      </c>
      <c r="B3336">
        <v>91111130314</v>
      </c>
      <c r="C3336" t="s">
        <v>6301</v>
      </c>
    </row>
    <row r="3337" spans="1:3" ht="12.75">
      <c r="A3337" t="s">
        <v>6302</v>
      </c>
      <c r="B3337">
        <v>91111130341</v>
      </c>
      <c r="C3337" t="s">
        <v>6303</v>
      </c>
    </row>
    <row r="3338" spans="1:3" ht="12.75">
      <c r="A3338" t="s">
        <v>6304</v>
      </c>
      <c r="B3338">
        <v>91111130342</v>
      </c>
      <c r="C3338" t="s">
        <v>6305</v>
      </c>
    </row>
    <row r="3339" spans="1:3" ht="12.75">
      <c r="A3339" t="s">
        <v>6306</v>
      </c>
      <c r="B3339">
        <v>91111130343</v>
      </c>
      <c r="C3339" t="s">
        <v>6307</v>
      </c>
    </row>
    <row r="3340" spans="1:3" ht="12.75">
      <c r="A3340" t="s">
        <v>6308</v>
      </c>
      <c r="B3340">
        <v>91111130344</v>
      </c>
      <c r="C3340" t="s">
        <v>6309</v>
      </c>
    </row>
    <row r="3341" spans="1:3" ht="12.75">
      <c r="A3341" t="s">
        <v>6310</v>
      </c>
      <c r="B3341">
        <v>91111180111</v>
      </c>
      <c r="C3341" t="s">
        <v>6311</v>
      </c>
    </row>
    <row r="3342" spans="1:3" ht="12.75">
      <c r="A3342" t="s">
        <v>6312</v>
      </c>
      <c r="B3342">
        <v>91111180112</v>
      </c>
      <c r="C3342" t="s">
        <v>6313</v>
      </c>
    </row>
    <row r="3343" spans="1:3" ht="12.75">
      <c r="A3343" t="s">
        <v>6314</v>
      </c>
      <c r="B3343">
        <v>91111180113</v>
      </c>
      <c r="C3343" t="s">
        <v>6315</v>
      </c>
    </row>
    <row r="3344" spans="1:3" ht="12.75">
      <c r="A3344" t="s">
        <v>6316</v>
      </c>
      <c r="B3344">
        <v>91111180114</v>
      </c>
      <c r="C3344" t="s">
        <v>6317</v>
      </c>
    </row>
    <row r="3345" spans="1:3" ht="12.75">
      <c r="A3345" t="s">
        <v>6318</v>
      </c>
      <c r="B3345">
        <v>91111180141</v>
      </c>
      <c r="C3345" t="s">
        <v>6319</v>
      </c>
    </row>
    <row r="3346" spans="1:3" ht="12.75">
      <c r="A3346" t="s">
        <v>6320</v>
      </c>
      <c r="B3346">
        <v>91111180142</v>
      </c>
      <c r="C3346" t="s">
        <v>6321</v>
      </c>
    </row>
    <row r="3347" spans="1:3" ht="12.75">
      <c r="A3347" t="s">
        <v>6322</v>
      </c>
      <c r="B3347">
        <v>91111180143</v>
      </c>
      <c r="C3347" t="s">
        <v>6323</v>
      </c>
    </row>
    <row r="3348" spans="1:3" ht="12.75">
      <c r="A3348" t="s">
        <v>6324</v>
      </c>
      <c r="B3348">
        <v>91111180144</v>
      </c>
      <c r="C3348" t="s">
        <v>6325</v>
      </c>
    </row>
    <row r="3349" spans="1:3" ht="12.75">
      <c r="A3349" t="s">
        <v>6326</v>
      </c>
      <c r="B3349">
        <v>91111180231</v>
      </c>
      <c r="C3349" t="s">
        <v>6327</v>
      </c>
    </row>
    <row r="3350" spans="1:3" ht="12.75">
      <c r="A3350" t="s">
        <v>6328</v>
      </c>
      <c r="B3350">
        <v>91111180232</v>
      </c>
      <c r="C3350" t="s">
        <v>6329</v>
      </c>
    </row>
    <row r="3351" spans="1:3" ht="12.75">
      <c r="A3351" t="s">
        <v>6330</v>
      </c>
      <c r="B3351">
        <v>91111180233</v>
      </c>
      <c r="C3351" t="s">
        <v>6331</v>
      </c>
    </row>
    <row r="3352" spans="1:3" ht="12.75">
      <c r="A3352" t="s">
        <v>6332</v>
      </c>
      <c r="B3352">
        <v>91111180234</v>
      </c>
      <c r="C3352" t="s">
        <v>6333</v>
      </c>
    </row>
    <row r="3353" spans="1:3" ht="12.75">
      <c r="A3353" t="s">
        <v>6334</v>
      </c>
      <c r="B3353">
        <v>91111180241</v>
      </c>
      <c r="C3353" t="s">
        <v>6335</v>
      </c>
    </row>
    <row r="3354" spans="1:3" ht="12.75">
      <c r="A3354" t="s">
        <v>6336</v>
      </c>
      <c r="B3354">
        <v>91111200000</v>
      </c>
      <c r="C3354" t="s">
        <v>6337</v>
      </c>
    </row>
    <row r="3355" spans="1:3" ht="12.75">
      <c r="A3355" t="s">
        <v>6338</v>
      </c>
      <c r="B3355">
        <v>91111210111</v>
      </c>
      <c r="C3355" t="s">
        <v>6339</v>
      </c>
    </row>
    <row r="3356" spans="1:3" ht="12.75">
      <c r="A3356" t="s">
        <v>6340</v>
      </c>
      <c r="B3356">
        <v>91111210112</v>
      </c>
      <c r="C3356" t="s">
        <v>6341</v>
      </c>
    </row>
    <row r="3357" spans="1:3" ht="12.75">
      <c r="A3357" t="s">
        <v>6342</v>
      </c>
      <c r="B3357">
        <v>91111210113</v>
      </c>
      <c r="C3357" t="s">
        <v>6343</v>
      </c>
    </row>
    <row r="3358" spans="1:3" ht="12.75">
      <c r="A3358" t="s">
        <v>6344</v>
      </c>
      <c r="B3358">
        <v>91111210114</v>
      </c>
      <c r="C3358" t="s">
        <v>6345</v>
      </c>
    </row>
    <row r="3359" spans="1:3" ht="12.75">
      <c r="A3359" t="s">
        <v>6346</v>
      </c>
      <c r="B3359">
        <v>91111210411</v>
      </c>
      <c r="C3359" t="s">
        <v>6347</v>
      </c>
    </row>
    <row r="3360" spans="1:3" ht="12.75">
      <c r="A3360" t="s">
        <v>6348</v>
      </c>
      <c r="B3360">
        <v>91111210412</v>
      </c>
      <c r="C3360" t="s">
        <v>6349</v>
      </c>
    </row>
    <row r="3361" spans="1:3" ht="12.75">
      <c r="A3361" t="s">
        <v>6350</v>
      </c>
      <c r="B3361">
        <v>91111210413</v>
      </c>
      <c r="C3361" t="s">
        <v>6351</v>
      </c>
    </row>
    <row r="3362" spans="1:3" ht="12.75">
      <c r="A3362" t="s">
        <v>6352</v>
      </c>
      <c r="B3362">
        <v>91111210414</v>
      </c>
      <c r="C3362" t="s">
        <v>6353</v>
      </c>
    </row>
    <row r="3363" spans="1:3" ht="12.75">
      <c r="A3363" t="s">
        <v>6354</v>
      </c>
      <c r="B3363">
        <v>91111210511</v>
      </c>
      <c r="C3363" t="s">
        <v>6355</v>
      </c>
    </row>
    <row r="3364" spans="1:3" ht="12.75">
      <c r="A3364" t="s">
        <v>6356</v>
      </c>
      <c r="B3364">
        <v>91111210512</v>
      </c>
      <c r="C3364" t="s">
        <v>6357</v>
      </c>
    </row>
    <row r="3365" spans="1:3" ht="12.75">
      <c r="A3365" t="s">
        <v>6358</v>
      </c>
      <c r="B3365">
        <v>91111210513</v>
      </c>
      <c r="C3365" t="s">
        <v>6359</v>
      </c>
    </row>
    <row r="3366" spans="1:3" ht="12.75">
      <c r="A3366" t="s">
        <v>6360</v>
      </c>
      <c r="B3366">
        <v>91111210514</v>
      </c>
      <c r="C3366" t="s">
        <v>6361</v>
      </c>
    </row>
    <row r="3367" spans="1:3" ht="12.75">
      <c r="A3367" t="s">
        <v>6362</v>
      </c>
      <c r="B3367">
        <v>91111220111</v>
      </c>
      <c r="C3367" t="s">
        <v>6363</v>
      </c>
    </row>
    <row r="3368" spans="1:3" ht="12.75">
      <c r="A3368" t="s">
        <v>6364</v>
      </c>
      <c r="B3368">
        <v>91111220112</v>
      </c>
      <c r="C3368" t="s">
        <v>6365</v>
      </c>
    </row>
    <row r="3369" spans="1:3" ht="12.75">
      <c r="A3369" t="s">
        <v>6366</v>
      </c>
      <c r="B3369">
        <v>91111220113</v>
      </c>
      <c r="C3369" t="s">
        <v>6367</v>
      </c>
    </row>
    <row r="3370" spans="1:3" ht="12.75">
      <c r="A3370" t="s">
        <v>6368</v>
      </c>
      <c r="B3370">
        <v>91111220114</v>
      </c>
      <c r="C3370" t="s">
        <v>6369</v>
      </c>
    </row>
    <row r="3371" spans="1:3" ht="12.75">
      <c r="A3371" t="s">
        <v>6370</v>
      </c>
      <c r="B3371">
        <v>91111300000</v>
      </c>
      <c r="C3371" t="s">
        <v>6371</v>
      </c>
    </row>
    <row r="3372" spans="1:3" ht="12.75">
      <c r="A3372" t="s">
        <v>6372</v>
      </c>
      <c r="B3372">
        <v>91111380111</v>
      </c>
      <c r="C3372" t="s">
        <v>6373</v>
      </c>
    </row>
    <row r="3373" spans="1:3" ht="12.75">
      <c r="A3373" t="s">
        <v>6374</v>
      </c>
      <c r="B3373">
        <v>91111380211</v>
      </c>
      <c r="C3373" t="s">
        <v>6375</v>
      </c>
    </row>
    <row r="3374" spans="1:3" ht="12.75">
      <c r="A3374" t="s">
        <v>6376</v>
      </c>
      <c r="B3374">
        <v>91111380311</v>
      </c>
      <c r="C3374" t="s">
        <v>6377</v>
      </c>
    </row>
    <row r="3375" spans="1:3" ht="12.75">
      <c r="A3375" t="s">
        <v>6378</v>
      </c>
      <c r="B3375">
        <v>91111380411</v>
      </c>
      <c r="C3375" t="s">
        <v>6379</v>
      </c>
    </row>
    <row r="3376" spans="1:3" ht="12.75">
      <c r="A3376" t="s">
        <v>6380</v>
      </c>
      <c r="B3376">
        <v>91111389911</v>
      </c>
      <c r="C3376" t="s">
        <v>6381</v>
      </c>
    </row>
    <row r="3377" spans="1:3" ht="12.75">
      <c r="A3377" t="s">
        <v>6382</v>
      </c>
      <c r="B3377">
        <v>91211100000</v>
      </c>
      <c r="C3377" t="s">
        <v>6383</v>
      </c>
    </row>
    <row r="3378" spans="1:3" ht="12.75">
      <c r="A3378" t="s">
        <v>6384</v>
      </c>
      <c r="B3378">
        <v>91211120111</v>
      </c>
      <c r="C3378" t="s">
        <v>6385</v>
      </c>
    </row>
    <row r="3379" spans="1:3" ht="12.75">
      <c r="A3379" t="s">
        <v>6386</v>
      </c>
      <c r="B3379">
        <v>91211120112</v>
      </c>
      <c r="C3379" t="s">
        <v>6387</v>
      </c>
    </row>
    <row r="3380" spans="1:3" ht="12.75">
      <c r="A3380" t="s">
        <v>6388</v>
      </c>
      <c r="B3380">
        <v>91211120113</v>
      </c>
      <c r="C3380" t="s">
        <v>6389</v>
      </c>
    </row>
    <row r="3381" spans="1:3" ht="12.75">
      <c r="A3381" t="s">
        <v>6390</v>
      </c>
      <c r="B3381">
        <v>91211120114</v>
      </c>
      <c r="C3381" t="s">
        <v>6391</v>
      </c>
    </row>
    <row r="3382" spans="1:3" ht="12.75">
      <c r="A3382" t="s">
        <v>6392</v>
      </c>
      <c r="B3382">
        <v>91211130311</v>
      </c>
      <c r="C3382" t="s">
        <v>6393</v>
      </c>
    </row>
    <row r="3383" spans="1:3" ht="12.75">
      <c r="A3383" t="s">
        <v>6394</v>
      </c>
      <c r="B3383">
        <v>91211130312</v>
      </c>
      <c r="C3383" t="s">
        <v>6395</v>
      </c>
    </row>
    <row r="3384" spans="1:3" ht="12.75">
      <c r="A3384" t="s">
        <v>6396</v>
      </c>
      <c r="B3384">
        <v>91211130313</v>
      </c>
      <c r="C3384" t="s">
        <v>6397</v>
      </c>
    </row>
    <row r="3385" spans="1:3" ht="12.75">
      <c r="A3385" t="s">
        <v>6398</v>
      </c>
      <c r="B3385">
        <v>91211130314</v>
      </c>
      <c r="C3385" t="s">
        <v>6399</v>
      </c>
    </row>
    <row r="3386" spans="1:3" ht="12.75">
      <c r="A3386" t="s">
        <v>6400</v>
      </c>
      <c r="B3386">
        <v>91211130341</v>
      </c>
      <c r="C3386" t="s">
        <v>6401</v>
      </c>
    </row>
    <row r="3387" spans="1:3" ht="12.75">
      <c r="A3387" t="s">
        <v>6402</v>
      </c>
      <c r="B3387">
        <v>91211130342</v>
      </c>
      <c r="C3387" t="s">
        <v>6403</v>
      </c>
    </row>
    <row r="3388" spans="1:3" ht="12.75">
      <c r="A3388" t="s">
        <v>6404</v>
      </c>
      <c r="B3388">
        <v>91211130343</v>
      </c>
      <c r="C3388" t="s">
        <v>6405</v>
      </c>
    </row>
    <row r="3389" spans="1:3" ht="12.75">
      <c r="A3389" t="s">
        <v>6406</v>
      </c>
      <c r="B3389">
        <v>91211130344</v>
      </c>
      <c r="C3389" t="s">
        <v>6407</v>
      </c>
    </row>
    <row r="3390" spans="1:3" ht="12.75">
      <c r="A3390" t="s">
        <v>6408</v>
      </c>
      <c r="B3390">
        <v>91211180111</v>
      </c>
      <c r="C3390" t="s">
        <v>6409</v>
      </c>
    </row>
    <row r="3391" spans="1:3" ht="12.75">
      <c r="A3391" t="s">
        <v>6410</v>
      </c>
      <c r="B3391">
        <v>91211180112</v>
      </c>
      <c r="C3391" t="s">
        <v>6411</v>
      </c>
    </row>
    <row r="3392" spans="1:3" ht="12.75">
      <c r="A3392" t="s">
        <v>6412</v>
      </c>
      <c r="B3392">
        <v>91211180113</v>
      </c>
      <c r="C3392" t="s">
        <v>6413</v>
      </c>
    </row>
    <row r="3393" spans="1:3" ht="12.75">
      <c r="A3393" t="s">
        <v>6414</v>
      </c>
      <c r="B3393">
        <v>91211180114</v>
      </c>
      <c r="C3393" t="s">
        <v>6415</v>
      </c>
    </row>
    <row r="3394" spans="1:3" ht="12.75">
      <c r="A3394" t="s">
        <v>6416</v>
      </c>
      <c r="B3394">
        <v>91211180141</v>
      </c>
      <c r="C3394" t="s">
        <v>6417</v>
      </c>
    </row>
    <row r="3395" spans="1:3" ht="12.75">
      <c r="A3395" t="s">
        <v>6418</v>
      </c>
      <c r="B3395">
        <v>91211180142</v>
      </c>
      <c r="C3395" t="s">
        <v>6419</v>
      </c>
    </row>
    <row r="3396" spans="1:3" ht="12.75">
      <c r="A3396" t="s">
        <v>6420</v>
      </c>
      <c r="B3396">
        <v>91211180143</v>
      </c>
      <c r="C3396" t="s">
        <v>6421</v>
      </c>
    </row>
    <row r="3397" spans="1:3" ht="12.75">
      <c r="A3397" t="s">
        <v>6422</v>
      </c>
      <c r="B3397">
        <v>91211180144</v>
      </c>
      <c r="C3397" t="s">
        <v>6423</v>
      </c>
    </row>
    <row r="3398" spans="1:3" ht="12.75">
      <c r="A3398" t="s">
        <v>6424</v>
      </c>
      <c r="B3398">
        <v>91211180231</v>
      </c>
      <c r="C3398" t="s">
        <v>6425</v>
      </c>
    </row>
    <row r="3399" spans="1:3" ht="12.75">
      <c r="A3399" t="s">
        <v>6426</v>
      </c>
      <c r="B3399">
        <v>91211180232</v>
      </c>
      <c r="C3399" t="s">
        <v>6427</v>
      </c>
    </row>
    <row r="3400" spans="1:3" ht="12.75">
      <c r="A3400" t="s">
        <v>6428</v>
      </c>
      <c r="B3400">
        <v>91211180233</v>
      </c>
      <c r="C3400" t="s">
        <v>6429</v>
      </c>
    </row>
    <row r="3401" spans="1:3" ht="12.75">
      <c r="A3401" t="s">
        <v>6430</v>
      </c>
      <c r="B3401">
        <v>91211180234</v>
      </c>
      <c r="C3401" t="s">
        <v>6431</v>
      </c>
    </row>
    <row r="3402" spans="1:3" ht="12.75">
      <c r="A3402" t="s">
        <v>6432</v>
      </c>
      <c r="B3402">
        <v>91211180241</v>
      </c>
      <c r="C3402" t="s">
        <v>6433</v>
      </c>
    </row>
    <row r="3403" spans="1:3" ht="12.75">
      <c r="A3403" t="s">
        <v>6434</v>
      </c>
      <c r="B3403">
        <v>91211200000</v>
      </c>
      <c r="C3403" t="s">
        <v>6435</v>
      </c>
    </row>
    <row r="3404" spans="1:3" ht="12.75">
      <c r="A3404" t="s">
        <v>6436</v>
      </c>
      <c r="B3404">
        <v>91211210111</v>
      </c>
      <c r="C3404" t="s">
        <v>6437</v>
      </c>
    </row>
    <row r="3405" spans="1:3" ht="12.75">
      <c r="A3405" t="s">
        <v>6438</v>
      </c>
      <c r="B3405">
        <v>91211210112</v>
      </c>
      <c r="C3405" t="s">
        <v>6439</v>
      </c>
    </row>
    <row r="3406" spans="1:3" ht="12.75">
      <c r="A3406" t="s">
        <v>6440</v>
      </c>
      <c r="B3406">
        <v>91211210113</v>
      </c>
      <c r="C3406" t="s">
        <v>6441</v>
      </c>
    </row>
    <row r="3407" spans="1:3" ht="12.75">
      <c r="A3407" t="s">
        <v>6442</v>
      </c>
      <c r="B3407">
        <v>91211210114</v>
      </c>
      <c r="C3407" t="s">
        <v>6443</v>
      </c>
    </row>
    <row r="3408" spans="1:3" ht="12.75">
      <c r="A3408" t="s">
        <v>6444</v>
      </c>
      <c r="B3408">
        <v>91211210411</v>
      </c>
      <c r="C3408" t="s">
        <v>6445</v>
      </c>
    </row>
    <row r="3409" spans="1:3" ht="12.75">
      <c r="A3409" t="s">
        <v>6446</v>
      </c>
      <c r="B3409">
        <v>91211210412</v>
      </c>
      <c r="C3409" t="s">
        <v>6447</v>
      </c>
    </row>
    <row r="3410" spans="1:3" ht="12.75">
      <c r="A3410" t="s">
        <v>6448</v>
      </c>
      <c r="B3410">
        <v>91211210413</v>
      </c>
      <c r="C3410" t="s">
        <v>6449</v>
      </c>
    </row>
    <row r="3411" spans="1:3" ht="12.75">
      <c r="A3411" t="s">
        <v>6450</v>
      </c>
      <c r="B3411">
        <v>91211210414</v>
      </c>
      <c r="C3411" t="s">
        <v>6451</v>
      </c>
    </row>
    <row r="3412" spans="1:3" ht="12.75">
      <c r="A3412" t="s">
        <v>6452</v>
      </c>
      <c r="B3412">
        <v>91211210511</v>
      </c>
      <c r="C3412" t="s">
        <v>6453</v>
      </c>
    </row>
    <row r="3413" spans="1:3" ht="12.75">
      <c r="A3413" t="s">
        <v>6454</v>
      </c>
      <c r="B3413">
        <v>91211210512</v>
      </c>
      <c r="C3413" t="s">
        <v>6455</v>
      </c>
    </row>
    <row r="3414" spans="1:3" ht="12.75">
      <c r="A3414" t="s">
        <v>6456</v>
      </c>
      <c r="B3414">
        <v>91211210513</v>
      </c>
      <c r="C3414" t="s">
        <v>6457</v>
      </c>
    </row>
    <row r="3415" spans="1:3" ht="12.75">
      <c r="A3415" t="s">
        <v>6458</v>
      </c>
      <c r="B3415">
        <v>91211210514</v>
      </c>
      <c r="C3415" t="s">
        <v>6459</v>
      </c>
    </row>
    <row r="3416" spans="1:3" ht="12.75">
      <c r="A3416" t="s">
        <v>6460</v>
      </c>
      <c r="B3416">
        <v>91211220111</v>
      </c>
      <c r="C3416" t="s">
        <v>6461</v>
      </c>
    </row>
    <row r="3417" spans="1:3" ht="12.75">
      <c r="A3417" t="s">
        <v>6462</v>
      </c>
      <c r="B3417">
        <v>91211220112</v>
      </c>
      <c r="C3417" t="s">
        <v>6463</v>
      </c>
    </row>
    <row r="3418" spans="1:3" ht="12.75">
      <c r="A3418" t="s">
        <v>6464</v>
      </c>
      <c r="B3418">
        <v>91211220113</v>
      </c>
      <c r="C3418" t="s">
        <v>6465</v>
      </c>
    </row>
    <row r="3419" spans="1:3" ht="12.75">
      <c r="A3419" t="s">
        <v>6466</v>
      </c>
      <c r="B3419">
        <v>91211220114</v>
      </c>
      <c r="C3419" t="s">
        <v>6467</v>
      </c>
    </row>
    <row r="3420" spans="1:3" ht="12.75">
      <c r="A3420" t="s">
        <v>6468</v>
      </c>
      <c r="B3420">
        <v>91211300000</v>
      </c>
      <c r="C3420" t="s">
        <v>6469</v>
      </c>
    </row>
    <row r="3421" spans="1:3" ht="12.75">
      <c r="A3421" t="s">
        <v>6470</v>
      </c>
      <c r="B3421">
        <v>91211380111</v>
      </c>
      <c r="C3421" t="s">
        <v>6471</v>
      </c>
    </row>
    <row r="3422" spans="1:3" ht="12.75">
      <c r="A3422" t="s">
        <v>6472</v>
      </c>
      <c r="B3422">
        <v>91211380211</v>
      </c>
      <c r="C3422" t="s">
        <v>6473</v>
      </c>
    </row>
    <row r="3423" spans="1:3" ht="12.75">
      <c r="A3423" t="s">
        <v>6474</v>
      </c>
      <c r="B3423">
        <v>91211380311</v>
      </c>
      <c r="C3423" t="s">
        <v>6475</v>
      </c>
    </row>
    <row r="3424" spans="1:3" ht="12.75">
      <c r="A3424" t="s">
        <v>6476</v>
      </c>
      <c r="B3424">
        <v>91211380411</v>
      </c>
      <c r="C3424" t="s">
        <v>6477</v>
      </c>
    </row>
    <row r="3425" spans="1:3" ht="12.75">
      <c r="A3425" t="s">
        <v>6478</v>
      </c>
      <c r="B3425">
        <v>91211389911</v>
      </c>
      <c r="C3425" t="s">
        <v>6479</v>
      </c>
    </row>
    <row r="3426" spans="1:3" ht="12.75">
      <c r="A3426" t="s">
        <v>6480</v>
      </c>
      <c r="B3426">
        <v>91217181011</v>
      </c>
      <c r="C3426" t="s">
        <v>6481</v>
      </c>
    </row>
    <row r="3427" spans="1:3" ht="12.75">
      <c r="A3427" t="s">
        <v>6482</v>
      </c>
      <c r="B3427">
        <v>91217181021</v>
      </c>
      <c r="C3427" t="s">
        <v>6483</v>
      </c>
    </row>
    <row r="3428" spans="1:3" ht="12.75">
      <c r="A3428" t="s">
        <v>6484</v>
      </c>
      <c r="B3428">
        <v>91217181031</v>
      </c>
      <c r="C3428" t="s">
        <v>6485</v>
      </c>
    </row>
    <row r="3429" spans="1:3" ht="12.75">
      <c r="A3429" t="s">
        <v>6486</v>
      </c>
      <c r="B3429">
        <v>91217181041</v>
      </c>
      <c r="C3429" t="s">
        <v>6487</v>
      </c>
    </row>
    <row r="3430" spans="1:3" ht="12.75">
      <c r="A3430" t="s">
        <v>6488</v>
      </c>
      <c r="B3430">
        <v>91217181051</v>
      </c>
      <c r="C3430" t="s">
        <v>6489</v>
      </c>
    </row>
    <row r="3431" spans="1:3" ht="12.75">
      <c r="A3431" t="s">
        <v>6490</v>
      </c>
      <c r="B3431">
        <v>91217181091</v>
      </c>
      <c r="C3431" t="s">
        <v>6491</v>
      </c>
    </row>
    <row r="3432" spans="1:3" ht="12.75">
      <c r="A3432" t="s">
        <v>6492</v>
      </c>
      <c r="B3432">
        <v>91217281011</v>
      </c>
      <c r="C3432" t="s">
        <v>6493</v>
      </c>
    </row>
    <row r="3433" spans="1:3" ht="12.75">
      <c r="A3433" t="s">
        <v>6494</v>
      </c>
      <c r="B3433">
        <v>91217281021</v>
      </c>
      <c r="C3433" t="s">
        <v>6495</v>
      </c>
    </row>
    <row r="3434" spans="1:3" ht="12.75">
      <c r="A3434" t="s">
        <v>6496</v>
      </c>
      <c r="B3434">
        <v>91217281091</v>
      </c>
      <c r="C3434" t="s">
        <v>2853</v>
      </c>
    </row>
    <row r="3435" spans="1:3" ht="12.75">
      <c r="A3435" t="s">
        <v>6497</v>
      </c>
      <c r="B3435">
        <v>91217289911</v>
      </c>
      <c r="C3435" t="s">
        <v>6498</v>
      </c>
    </row>
    <row r="3436" spans="1:3" ht="12.75">
      <c r="A3436" t="s">
        <v>6499</v>
      </c>
      <c r="B3436">
        <v>91217380211</v>
      </c>
      <c r="C3436" t="s">
        <v>6500</v>
      </c>
    </row>
    <row r="3437" spans="1:3" ht="12.75">
      <c r="A3437" t="s">
        <v>6501</v>
      </c>
      <c r="B3437">
        <v>91217381011</v>
      </c>
      <c r="C3437" t="s">
        <v>6502</v>
      </c>
    </row>
    <row r="3438" spans="1:3" ht="12.75">
      <c r="A3438" t="s">
        <v>6503</v>
      </c>
      <c r="B3438">
        <v>91217381021</v>
      </c>
      <c r="C3438" t="s">
        <v>6504</v>
      </c>
    </row>
    <row r="3439" spans="1:3" ht="12.75">
      <c r="A3439" t="s">
        <v>6505</v>
      </c>
      <c r="B3439">
        <v>91217381091</v>
      </c>
      <c r="C3439" t="s">
        <v>6506</v>
      </c>
    </row>
    <row r="3440" spans="1:3" ht="12.75">
      <c r="A3440" t="s">
        <v>6507</v>
      </c>
      <c r="B3440">
        <v>91217389911</v>
      </c>
      <c r="C3440" t="s">
        <v>6508</v>
      </c>
    </row>
    <row r="3441" spans="1:3" ht="12.75">
      <c r="A3441" t="s">
        <v>6509</v>
      </c>
      <c r="B3441">
        <v>91217481011</v>
      </c>
      <c r="C3441" t="s">
        <v>6510</v>
      </c>
    </row>
    <row r="3442" spans="1:3" ht="12.75">
      <c r="A3442" t="s">
        <v>6511</v>
      </c>
      <c r="B3442">
        <v>91911120111</v>
      </c>
      <c r="C3442" t="s">
        <v>6512</v>
      </c>
    </row>
    <row r="3443" spans="1:3" ht="12.75">
      <c r="A3443" t="s">
        <v>6513</v>
      </c>
      <c r="B3443">
        <v>91911120112</v>
      </c>
      <c r="C3443" t="s">
        <v>6514</v>
      </c>
    </row>
    <row r="3444" spans="1:3" ht="12.75">
      <c r="A3444" t="s">
        <v>6515</v>
      </c>
      <c r="B3444">
        <v>91911120113</v>
      </c>
      <c r="C3444" t="s">
        <v>6516</v>
      </c>
    </row>
    <row r="3445" spans="1:3" ht="12.75">
      <c r="A3445" t="s">
        <v>6517</v>
      </c>
      <c r="B3445">
        <v>91911120114</v>
      </c>
      <c r="C3445" t="s">
        <v>6518</v>
      </c>
    </row>
    <row r="3446" spans="1:3" ht="12.75">
      <c r="A3446" t="s">
        <v>6519</v>
      </c>
      <c r="B3446">
        <v>91911130311</v>
      </c>
      <c r="C3446" t="s">
        <v>6520</v>
      </c>
    </row>
    <row r="3447" spans="1:3" ht="12.75">
      <c r="A3447" t="s">
        <v>6521</v>
      </c>
      <c r="B3447">
        <v>91911130312</v>
      </c>
      <c r="C3447" t="s">
        <v>6522</v>
      </c>
    </row>
    <row r="3448" spans="1:3" ht="12.75">
      <c r="A3448" t="s">
        <v>6523</v>
      </c>
      <c r="B3448">
        <v>91911130313</v>
      </c>
      <c r="C3448" t="s">
        <v>6524</v>
      </c>
    </row>
    <row r="3449" spans="1:3" ht="12.75">
      <c r="A3449" t="s">
        <v>6525</v>
      </c>
      <c r="B3449">
        <v>91911130314</v>
      </c>
      <c r="C3449" t="s">
        <v>6526</v>
      </c>
    </row>
    <row r="3450" spans="1:3" ht="12.75">
      <c r="A3450" t="s">
        <v>6527</v>
      </c>
      <c r="B3450">
        <v>91911130342</v>
      </c>
      <c r="C3450" t="s">
        <v>6528</v>
      </c>
    </row>
    <row r="3451" spans="1:3" ht="12.75">
      <c r="A3451" t="s">
        <v>6529</v>
      </c>
      <c r="B3451">
        <v>91911130343</v>
      </c>
      <c r="C3451" t="s">
        <v>6530</v>
      </c>
    </row>
    <row r="3452" spans="1:3" ht="12.75">
      <c r="A3452" t="s">
        <v>6531</v>
      </c>
      <c r="B3452">
        <v>91911130344</v>
      </c>
      <c r="C3452" t="s">
        <v>6532</v>
      </c>
    </row>
    <row r="3453" spans="1:3" ht="12.75">
      <c r="A3453" t="s">
        <v>6533</v>
      </c>
      <c r="B3453">
        <v>91911180112</v>
      </c>
      <c r="C3453" t="s">
        <v>6534</v>
      </c>
    </row>
    <row r="3454" spans="1:3" ht="12.75">
      <c r="A3454" t="s">
        <v>6535</v>
      </c>
      <c r="B3454">
        <v>91911180114</v>
      </c>
      <c r="C3454" t="s">
        <v>6536</v>
      </c>
    </row>
    <row r="3455" spans="1:3" ht="12.75">
      <c r="A3455" t="s">
        <v>6537</v>
      </c>
      <c r="B3455">
        <v>91911180142</v>
      </c>
      <c r="C3455" t="s">
        <v>6538</v>
      </c>
    </row>
    <row r="3456" spans="1:3" ht="12.75">
      <c r="A3456" t="s">
        <v>6539</v>
      </c>
      <c r="B3456">
        <v>91911180143</v>
      </c>
      <c r="C3456" t="s">
        <v>6540</v>
      </c>
    </row>
    <row r="3457" spans="1:3" ht="12.75">
      <c r="A3457" t="s">
        <v>6541</v>
      </c>
      <c r="B3457">
        <v>91911180144</v>
      </c>
      <c r="C3457" t="s">
        <v>6542</v>
      </c>
    </row>
    <row r="3458" spans="1:3" ht="12.75">
      <c r="A3458" t="s">
        <v>6543</v>
      </c>
      <c r="B3458">
        <v>91911180232</v>
      </c>
      <c r="C3458" t="s">
        <v>6544</v>
      </c>
    </row>
    <row r="3459" spans="1:3" ht="12.75">
      <c r="A3459" t="s">
        <v>6545</v>
      </c>
      <c r="B3459">
        <v>91911180233</v>
      </c>
      <c r="C3459" t="s">
        <v>6546</v>
      </c>
    </row>
    <row r="3460" spans="1:3" ht="12.75">
      <c r="A3460" t="s">
        <v>6547</v>
      </c>
      <c r="B3460">
        <v>91911180234</v>
      </c>
      <c r="C3460" t="s">
        <v>6548</v>
      </c>
    </row>
    <row r="3461" spans="1:3" ht="12.75">
      <c r="A3461" t="s">
        <v>6549</v>
      </c>
      <c r="B3461">
        <v>91911180241</v>
      </c>
      <c r="C3461" t="s">
        <v>6550</v>
      </c>
    </row>
    <row r="3462" spans="1:3" ht="12.75">
      <c r="A3462" t="s">
        <v>6551</v>
      </c>
      <c r="B3462">
        <v>91911210112</v>
      </c>
      <c r="C3462" t="s">
        <v>6552</v>
      </c>
    </row>
    <row r="3463" spans="1:3" ht="12.75">
      <c r="A3463" t="s">
        <v>6553</v>
      </c>
      <c r="B3463">
        <v>91911210113</v>
      </c>
      <c r="C3463" t="s">
        <v>6554</v>
      </c>
    </row>
    <row r="3464" spans="1:3" ht="12.75">
      <c r="A3464" t="s">
        <v>6555</v>
      </c>
      <c r="B3464">
        <v>91911210114</v>
      </c>
      <c r="C3464" t="s">
        <v>6556</v>
      </c>
    </row>
    <row r="3465" spans="1:3" ht="12.75">
      <c r="A3465" t="s">
        <v>6557</v>
      </c>
      <c r="B3465">
        <v>91911210412</v>
      </c>
      <c r="C3465" t="s">
        <v>6558</v>
      </c>
    </row>
    <row r="3466" spans="1:3" ht="12.75">
      <c r="A3466" t="s">
        <v>6559</v>
      </c>
      <c r="B3466">
        <v>91911210413</v>
      </c>
      <c r="C3466" t="s">
        <v>6560</v>
      </c>
    </row>
    <row r="3467" spans="1:3" ht="12.75">
      <c r="A3467" t="s">
        <v>6561</v>
      </c>
      <c r="B3467">
        <v>91911210414</v>
      </c>
      <c r="C3467" t="s">
        <v>6562</v>
      </c>
    </row>
    <row r="3468" spans="1:3" ht="12.75">
      <c r="A3468" t="s">
        <v>6563</v>
      </c>
      <c r="B3468">
        <v>91911210511</v>
      </c>
      <c r="C3468" t="s">
        <v>6564</v>
      </c>
    </row>
    <row r="3469" spans="1:3" ht="12.75">
      <c r="A3469" t="s">
        <v>6565</v>
      </c>
      <c r="B3469">
        <v>91911210512</v>
      </c>
      <c r="C3469" t="s">
        <v>6566</v>
      </c>
    </row>
    <row r="3470" spans="1:3" ht="12.75">
      <c r="A3470" t="s">
        <v>6567</v>
      </c>
      <c r="B3470">
        <v>91911210513</v>
      </c>
      <c r="C3470" t="s">
        <v>6568</v>
      </c>
    </row>
    <row r="3471" spans="1:3" ht="12.75">
      <c r="A3471" t="s">
        <v>6569</v>
      </c>
      <c r="B3471">
        <v>91911210514</v>
      </c>
      <c r="C3471" t="s">
        <v>6570</v>
      </c>
    </row>
    <row r="3472" spans="1:3" ht="12.75">
      <c r="A3472" t="s">
        <v>6571</v>
      </c>
      <c r="B3472">
        <v>91911220112</v>
      </c>
      <c r="C3472" t="s">
        <v>6572</v>
      </c>
    </row>
    <row r="3473" spans="1:3" ht="12.75">
      <c r="A3473" t="s">
        <v>6573</v>
      </c>
      <c r="B3473">
        <v>91911220113</v>
      </c>
      <c r="C3473" t="s">
        <v>6574</v>
      </c>
    </row>
    <row r="3474" spans="1:3" ht="12.75">
      <c r="A3474" t="s">
        <v>6575</v>
      </c>
      <c r="B3474">
        <v>91911220114</v>
      </c>
      <c r="C3474" t="s">
        <v>6576</v>
      </c>
    </row>
    <row r="3475" spans="1:3" ht="12.75">
      <c r="A3475" t="s">
        <v>6577</v>
      </c>
      <c r="B3475">
        <v>91911380111</v>
      </c>
      <c r="C3475" t="s">
        <v>6578</v>
      </c>
    </row>
    <row r="3476" spans="1:3" ht="12.75">
      <c r="A3476" t="s">
        <v>6579</v>
      </c>
      <c r="B3476">
        <v>91911380211</v>
      </c>
      <c r="C3476" t="s">
        <v>6580</v>
      </c>
    </row>
    <row r="3477" spans="1:3" ht="12.75">
      <c r="A3477" t="s">
        <v>6581</v>
      </c>
      <c r="B3477">
        <v>91911380311</v>
      </c>
      <c r="C3477" t="s">
        <v>6582</v>
      </c>
    </row>
    <row r="3478" spans="1:3" ht="12.75">
      <c r="A3478" t="s">
        <v>6583</v>
      </c>
      <c r="B3478">
        <v>91911380411</v>
      </c>
      <c r="C3478" t="s">
        <v>6584</v>
      </c>
    </row>
    <row r="3479" spans="1:3" ht="12.75">
      <c r="A3479" t="s">
        <v>6585</v>
      </c>
      <c r="B3479">
        <v>92224180111</v>
      </c>
      <c r="C3479" t="s">
        <v>6586</v>
      </c>
    </row>
    <row r="3480" spans="1:3" ht="12.75">
      <c r="A3480" t="s">
        <v>6587</v>
      </c>
      <c r="B3480">
        <v>92224180311</v>
      </c>
      <c r="C3480" t="s">
        <v>2754</v>
      </c>
    </row>
    <row r="3481" spans="1:3" ht="12.75">
      <c r="A3481" t="s">
        <v>6588</v>
      </c>
      <c r="B3481">
        <v>92224180511</v>
      </c>
      <c r="C3481" t="s">
        <v>6589</v>
      </c>
    </row>
    <row r="3482" spans="1:3" ht="12.75">
      <c r="A3482" t="s">
        <v>6590</v>
      </c>
      <c r="B3482">
        <v>92224180811</v>
      </c>
      <c r="C3482" t="s">
        <v>6591</v>
      </c>
    </row>
    <row r="3483" spans="1:3" ht="12.75">
      <c r="A3483" t="s">
        <v>6592</v>
      </c>
      <c r="B3483">
        <v>92224181011</v>
      </c>
      <c r="C3483" t="s">
        <v>6593</v>
      </c>
    </row>
    <row r="3484" spans="1:3" ht="12.75">
      <c r="A3484" t="s">
        <v>6594</v>
      </c>
      <c r="B3484">
        <v>92224181021</v>
      </c>
      <c r="C3484" t="s">
        <v>6595</v>
      </c>
    </row>
    <row r="3485" spans="1:3" ht="12.75">
      <c r="A3485" t="s">
        <v>6596</v>
      </c>
      <c r="B3485">
        <v>92224181051</v>
      </c>
      <c r="C3485" t="s">
        <v>6597</v>
      </c>
    </row>
    <row r="3486" spans="1:3" ht="12.75">
      <c r="A3486" t="s">
        <v>6598</v>
      </c>
      <c r="B3486">
        <v>92224181061</v>
      </c>
      <c r="C3486" t="s">
        <v>6599</v>
      </c>
    </row>
    <row r="3487" spans="1:3" ht="12.75">
      <c r="A3487" t="s">
        <v>6600</v>
      </c>
      <c r="B3487">
        <v>92224181071</v>
      </c>
      <c r="C3487" t="s">
        <v>6601</v>
      </c>
    </row>
    <row r="3488" spans="1:3" ht="12.75">
      <c r="A3488" t="s">
        <v>6602</v>
      </c>
      <c r="B3488">
        <v>92224181091</v>
      </c>
      <c r="C3488" t="s">
        <v>6491</v>
      </c>
    </row>
    <row r="3489" spans="1:3" ht="12.75">
      <c r="A3489" t="s">
        <v>6603</v>
      </c>
      <c r="B3489">
        <v>92224280111</v>
      </c>
      <c r="C3489" t="s">
        <v>6604</v>
      </c>
    </row>
    <row r="3490" spans="1:3" ht="12.75">
      <c r="A3490" t="s">
        <v>6605</v>
      </c>
      <c r="B3490">
        <v>92224280311</v>
      </c>
      <c r="C3490" t="s">
        <v>2754</v>
      </c>
    </row>
    <row r="3491" spans="1:3" ht="12.75">
      <c r="A3491" t="s">
        <v>6606</v>
      </c>
      <c r="B3491">
        <v>92224280511</v>
      </c>
      <c r="C3491" t="s">
        <v>6589</v>
      </c>
    </row>
    <row r="3492" spans="1:3" ht="12.75">
      <c r="A3492" t="s">
        <v>6607</v>
      </c>
      <c r="B3492">
        <v>92224281011</v>
      </c>
      <c r="C3492" t="s">
        <v>6608</v>
      </c>
    </row>
    <row r="3493" spans="1:3" ht="12.75">
      <c r="A3493" t="s">
        <v>6609</v>
      </c>
      <c r="B3493">
        <v>92224281021</v>
      </c>
      <c r="C3493" t="s">
        <v>6610</v>
      </c>
    </row>
    <row r="3494" spans="1:3" ht="12.75">
      <c r="A3494" t="s">
        <v>6611</v>
      </c>
      <c r="B3494">
        <v>92224281051</v>
      </c>
      <c r="C3494" t="s">
        <v>6612</v>
      </c>
    </row>
    <row r="3495" spans="1:3" ht="12.75">
      <c r="A3495" t="s">
        <v>6613</v>
      </c>
      <c r="B3495">
        <v>92224281061</v>
      </c>
      <c r="C3495" t="s">
        <v>6614</v>
      </c>
    </row>
    <row r="3496" spans="1:3" ht="12.75">
      <c r="A3496" t="s">
        <v>6615</v>
      </c>
      <c r="B3496">
        <v>92224281071</v>
      </c>
      <c r="C3496" t="s">
        <v>6616</v>
      </c>
    </row>
    <row r="3497" spans="1:3" ht="12.75">
      <c r="A3497" t="s">
        <v>6617</v>
      </c>
      <c r="B3497">
        <v>92224289911</v>
      </c>
      <c r="C3497" t="s">
        <v>6498</v>
      </c>
    </row>
    <row r="3498" spans="1:3" ht="12.75">
      <c r="A3498" t="s">
        <v>6618</v>
      </c>
      <c r="B3498">
        <v>92224300000</v>
      </c>
      <c r="C3498" t="s">
        <v>2752</v>
      </c>
    </row>
    <row r="3499" spans="1:3" ht="12.75">
      <c r="A3499" t="s">
        <v>6619</v>
      </c>
      <c r="B3499">
        <v>92224380111</v>
      </c>
      <c r="C3499" t="s">
        <v>6500</v>
      </c>
    </row>
    <row r="3500" spans="1:3" ht="12.75">
      <c r="A3500" t="s">
        <v>6620</v>
      </c>
      <c r="B3500">
        <v>92224381011</v>
      </c>
      <c r="C3500" t="s">
        <v>6621</v>
      </c>
    </row>
    <row r="3501" spans="1:3" ht="12.75">
      <c r="A3501" t="s">
        <v>6622</v>
      </c>
      <c r="B3501">
        <v>92224381021</v>
      </c>
      <c r="C3501" t="s">
        <v>6623</v>
      </c>
    </row>
    <row r="3502" spans="1:3" ht="12.75">
      <c r="A3502" t="s">
        <v>6624</v>
      </c>
      <c r="B3502">
        <v>92224381091</v>
      </c>
      <c r="C3502" t="s">
        <v>6506</v>
      </c>
    </row>
    <row r="3503" spans="1:3" ht="12.75">
      <c r="A3503" t="s">
        <v>6625</v>
      </c>
      <c r="B3503">
        <v>92224389911</v>
      </c>
      <c r="C3503" t="s">
        <v>6508</v>
      </c>
    </row>
    <row r="3504" spans="1:3" ht="12.75">
      <c r="A3504" t="s">
        <v>6626</v>
      </c>
      <c r="B3504">
        <v>92224400000</v>
      </c>
      <c r="C3504" t="s">
        <v>2756</v>
      </c>
    </row>
    <row r="3505" spans="1:3" ht="12.75">
      <c r="A3505" t="s">
        <v>6627</v>
      </c>
      <c r="B3505">
        <v>92224400011</v>
      </c>
      <c r="C3505" t="s">
        <v>2758</v>
      </c>
    </row>
    <row r="3506" spans="1:3" ht="12.75">
      <c r="A3506" t="s">
        <v>6628</v>
      </c>
      <c r="B3506">
        <v>92224481011</v>
      </c>
      <c r="C3506" t="s">
        <v>6629</v>
      </c>
    </row>
    <row r="3507" spans="1:3" ht="12.75">
      <c r="A3507" t="s">
        <v>6630</v>
      </c>
      <c r="B3507">
        <v>92224500000</v>
      </c>
      <c r="C3507" t="s">
        <v>6631</v>
      </c>
    </row>
    <row r="3508" spans="1:3" ht="12.75">
      <c r="A3508" t="s">
        <v>6632</v>
      </c>
      <c r="B3508">
        <v>92224580111</v>
      </c>
      <c r="C3508" t="s">
        <v>6633</v>
      </c>
    </row>
    <row r="3509" spans="1:3" ht="12.75">
      <c r="A3509" t="s">
        <v>6634</v>
      </c>
      <c r="B3509">
        <v>92224600000</v>
      </c>
      <c r="C3509" t="s">
        <v>6635</v>
      </c>
    </row>
    <row r="3510" spans="1:3" ht="12.75">
      <c r="A3510" t="s">
        <v>6636</v>
      </c>
      <c r="B3510">
        <v>92224680111</v>
      </c>
      <c r="C3510" t="s">
        <v>6637</v>
      </c>
    </row>
    <row r="3511" spans="1:3" ht="12.75">
      <c r="A3511" t="s">
        <v>6638</v>
      </c>
      <c r="B3511">
        <v>92224700000</v>
      </c>
      <c r="C3511" t="s">
        <v>6639</v>
      </c>
    </row>
    <row r="3512" spans="1:3" ht="12.75">
      <c r="A3512" t="s">
        <v>6640</v>
      </c>
      <c r="B3512">
        <v>92224780111</v>
      </c>
      <c r="C3512" t="s">
        <v>6641</v>
      </c>
    </row>
    <row r="3513" spans="1:3" ht="12.75">
      <c r="A3513" t="s">
        <v>6642</v>
      </c>
      <c r="B3513">
        <v>92224800000</v>
      </c>
      <c r="C3513" t="s">
        <v>6643</v>
      </c>
    </row>
    <row r="3514" spans="1:3" ht="12.75">
      <c r="A3514" t="s">
        <v>6644</v>
      </c>
      <c r="B3514">
        <v>92224880111</v>
      </c>
      <c r="C3514" t="s">
        <v>6645</v>
      </c>
    </row>
    <row r="3517" spans="1:3" ht="12.75">
      <c r="A3517" t="s">
        <v>6648</v>
      </c>
      <c r="B3517" t="s">
        <v>651</v>
      </c>
      <c r="C3517" t="s">
        <v>6649</v>
      </c>
    </row>
    <row r="3518" spans="1:3" ht="12.75">
      <c r="A3518" t="s">
        <v>6650</v>
      </c>
      <c r="B3518" t="s">
        <v>677</v>
      </c>
      <c r="C3518" t="s">
        <v>6651</v>
      </c>
    </row>
    <row r="3519" spans="1:3" ht="12.75">
      <c r="A3519" t="s">
        <v>6652</v>
      </c>
      <c r="B3519" t="s">
        <v>703</v>
      </c>
      <c r="C3519" t="s">
        <v>6653</v>
      </c>
    </row>
    <row r="3520" spans="1:3" ht="12.75">
      <c r="A3520" t="s">
        <v>6654</v>
      </c>
      <c r="B3520" t="s">
        <v>800</v>
      </c>
      <c r="C3520" t="s">
        <v>6655</v>
      </c>
    </row>
    <row r="3521" spans="1:3" ht="12.75">
      <c r="A3521" t="s">
        <v>6656</v>
      </c>
      <c r="B3521" t="s">
        <v>871</v>
      </c>
      <c r="C3521" t="s">
        <v>6657</v>
      </c>
    </row>
    <row r="3522" spans="1:3" ht="12.75">
      <c r="A3522" t="s">
        <v>6658</v>
      </c>
      <c r="B3522" t="s">
        <v>873</v>
      </c>
      <c r="C3522" t="s">
        <v>6659</v>
      </c>
    </row>
    <row r="3523" spans="1:3" ht="12.75">
      <c r="A3523" t="s">
        <v>6660</v>
      </c>
      <c r="B3523" t="s">
        <v>875</v>
      </c>
      <c r="C3523" t="s">
        <v>6661</v>
      </c>
    </row>
    <row r="3524" spans="1:3" ht="12.75">
      <c r="A3524" t="s">
        <v>6662</v>
      </c>
      <c r="B3524" t="s">
        <v>924</v>
      </c>
      <c r="C3524" t="s">
        <v>6663</v>
      </c>
    </row>
    <row r="3525" spans="1:3" ht="12.75">
      <c r="A3525" t="s">
        <v>6664</v>
      </c>
      <c r="B3525" t="s">
        <v>926</v>
      </c>
      <c r="C3525" t="s">
        <v>6665</v>
      </c>
    </row>
    <row r="3526" spans="1:3" ht="12.75">
      <c r="A3526" t="s">
        <v>6666</v>
      </c>
      <c r="B3526" t="s">
        <v>929</v>
      </c>
      <c r="C3526" t="s">
        <v>6667</v>
      </c>
    </row>
    <row r="3527" spans="1:3" ht="12.75">
      <c r="A3527" t="s">
        <v>6668</v>
      </c>
      <c r="B3527" t="s">
        <v>945</v>
      </c>
      <c r="C3527" t="s">
        <v>6669</v>
      </c>
    </row>
    <row r="3528" spans="1:3" ht="12.75">
      <c r="A3528" t="s">
        <v>6670</v>
      </c>
      <c r="B3528" t="s">
        <v>948</v>
      </c>
      <c r="C3528" t="s">
        <v>6671</v>
      </c>
    </row>
    <row r="3529" spans="1:3" ht="12.75">
      <c r="A3529" t="s">
        <v>6672</v>
      </c>
      <c r="B3529" t="s">
        <v>956</v>
      </c>
      <c r="C3529" t="s">
        <v>6673</v>
      </c>
    </row>
  </sheetData>
  <printOptions/>
  <pageMargins left="0.511811024" right="0.511811024" top="0.787401575" bottom="0.787401575" header="0.31496062" footer="0.31496062"/>
  <pageSetup orientation="portrait" paperSize="9"/>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20"/>
  <sheetViews>
    <sheetView showGridLines="0" showRowColHeaders="0" workbookViewId="0" topLeftCell="A1">
      <selection activeCell="D10" sqref="D10"/>
    </sheetView>
  </sheetViews>
  <sheetFormatPr defaultColWidth="9.33203125" defaultRowHeight="12.75"/>
  <cols>
    <col min="1" max="1" width="6.83203125" style="82" customWidth="1"/>
    <col min="2" max="2" width="20" style="82" customWidth="1"/>
    <col min="3" max="3" width="156.33203125" style="82" customWidth="1"/>
    <col min="4" max="4" width="32.5" style="82" customWidth="1"/>
    <col min="5" max="8" width="9.33203125" style="82" customWidth="1"/>
    <col min="9" max="9" width="9.33203125" style="82" hidden="1" customWidth="1"/>
    <col min="10" max="16384" width="9.33203125" style="82" customWidth="1"/>
  </cols>
  <sheetData>
    <row r="1" spans="2:5" s="4" customFormat="1" ht="15.75">
      <c r="B1" s="33"/>
      <c r="C1" s="34"/>
      <c r="D1" s="5"/>
      <c r="E1" s="9"/>
    </row>
    <row r="2" spans="2:6"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21.75" customHeight="1">
      <c r="A5" s="125"/>
      <c r="B5" s="125"/>
      <c r="C5" s="125"/>
      <c r="D5" s="125"/>
      <c r="E5" s="32"/>
      <c r="F5" s="32"/>
    </row>
    <row r="6" spans="1:8" s="9" customFormat="1" ht="15.75">
      <c r="A6" s="8"/>
      <c r="B6" s="254" t="str">
        <f>UPPER(MENU!B27)</f>
        <v>17 PROGRAMAÇÃO FINANCEIRA</v>
      </c>
      <c r="C6" s="254"/>
      <c r="D6" s="254"/>
      <c r="G6" s="7"/>
      <c r="H6" s="8"/>
    </row>
    <row r="7" spans="1:8" s="9" customFormat="1" ht="15.75">
      <c r="A7" s="8"/>
      <c r="D7" s="31"/>
      <c r="G7" s="7"/>
      <c r="H7" s="8"/>
    </row>
    <row r="8" spans="1:8" s="9" customFormat="1" ht="15.75">
      <c r="A8" s="44"/>
      <c r="B8" s="39" t="s">
        <v>1048</v>
      </c>
      <c r="C8" s="39" t="s">
        <v>121</v>
      </c>
      <c r="D8" s="80" t="s">
        <v>119</v>
      </c>
      <c r="G8" s="7"/>
      <c r="H8" s="8"/>
    </row>
    <row r="9" spans="1:6" s="50" customFormat="1" ht="15.75">
      <c r="A9" s="45"/>
      <c r="B9" s="46"/>
      <c r="C9" s="47"/>
      <c r="D9" s="48"/>
      <c r="E9" s="49"/>
      <c r="F9" s="49"/>
    </row>
    <row r="10" spans="1:9" s="208" customFormat="1" ht="15.75">
      <c r="A10" s="172"/>
      <c r="B10" s="172" t="s">
        <v>648</v>
      </c>
      <c r="C10" s="172" t="s">
        <v>6718</v>
      </c>
      <c r="D10" s="207" t="s">
        <v>6728</v>
      </c>
      <c r="E10" s="172"/>
      <c r="I10" s="208" t="s">
        <v>6728</v>
      </c>
    </row>
    <row r="11" spans="1:9" s="211" customFormat="1" ht="15" customHeight="1">
      <c r="A11" s="172"/>
      <c r="B11" s="172" t="s">
        <v>651</v>
      </c>
      <c r="C11" s="209" t="s">
        <v>6720</v>
      </c>
      <c r="D11" s="210"/>
      <c r="E11" s="172"/>
      <c r="I11" s="208" t="s">
        <v>6729</v>
      </c>
    </row>
    <row r="12" spans="1:9" s="211" customFormat="1" ht="15.75">
      <c r="A12" s="172"/>
      <c r="B12" s="172" t="s">
        <v>677</v>
      </c>
      <c r="C12" s="172" t="s">
        <v>6719</v>
      </c>
      <c r="D12" s="210" t="s">
        <v>16919</v>
      </c>
      <c r="E12" s="172"/>
      <c r="I12" s="208" t="s">
        <v>6730</v>
      </c>
    </row>
    <row r="13" spans="1:5" s="211" customFormat="1" ht="15.75">
      <c r="A13" s="172"/>
      <c r="B13" s="172"/>
      <c r="C13" s="172"/>
      <c r="D13" s="172"/>
      <c r="E13" s="172"/>
    </row>
    <row r="14" spans="1:5" ht="15.75">
      <c r="A14" s="50"/>
      <c r="B14" s="50" t="s">
        <v>705</v>
      </c>
      <c r="C14" s="50" t="s">
        <v>6721</v>
      </c>
      <c r="D14" s="50"/>
      <c r="E14" s="50"/>
    </row>
    <row r="15" spans="1:5" ht="15.75">
      <c r="A15" s="50"/>
      <c r="B15" s="50" t="s">
        <v>1431</v>
      </c>
      <c r="C15" s="50" t="s">
        <v>6722</v>
      </c>
      <c r="D15" s="78">
        <v>12895736.64</v>
      </c>
      <c r="E15" s="50"/>
    </row>
    <row r="16" spans="1:5" ht="15.75">
      <c r="A16" s="50"/>
      <c r="B16" s="50" t="s">
        <v>710</v>
      </c>
      <c r="C16" s="50" t="s">
        <v>6723</v>
      </c>
      <c r="D16" s="78">
        <v>13887551.64</v>
      </c>
      <c r="E16" s="50"/>
    </row>
    <row r="17" spans="1:5" ht="15.75">
      <c r="A17" s="50"/>
      <c r="B17" s="50" t="s">
        <v>713</v>
      </c>
      <c r="C17" s="50" t="s">
        <v>6724</v>
      </c>
      <c r="D17" s="78">
        <v>12965943.88</v>
      </c>
      <c r="E17" s="50"/>
    </row>
    <row r="18" spans="1:5" ht="15.75">
      <c r="A18" s="50"/>
      <c r="B18" s="50" t="s">
        <v>716</v>
      </c>
      <c r="C18" s="50" t="s">
        <v>6725</v>
      </c>
      <c r="D18" s="78">
        <v>12704530.72</v>
      </c>
      <c r="E18" s="50"/>
    </row>
    <row r="19" spans="1:5" ht="15.75">
      <c r="A19" s="50"/>
      <c r="B19" s="50" t="s">
        <v>719</v>
      </c>
      <c r="C19" s="50" t="s">
        <v>6726</v>
      </c>
      <c r="D19" s="78">
        <v>10707896.91</v>
      </c>
      <c r="E19" s="50"/>
    </row>
    <row r="20" spans="2:4" ht="15.75">
      <c r="B20" s="50" t="s">
        <v>820</v>
      </c>
      <c r="C20" s="50" t="s">
        <v>6727</v>
      </c>
      <c r="D20" s="78">
        <v>16938340.21</v>
      </c>
    </row>
  </sheetData>
  <sheetProtection password="C61A" sheet="1" selectLockedCells="1"/>
  <mergeCells count="3">
    <mergeCell ref="B2:D2"/>
    <mergeCell ref="B3:D3"/>
    <mergeCell ref="B6:D6"/>
  </mergeCells>
  <conditionalFormatting sqref="D9">
    <cfRule type="expression" priority="2" dxfId="69" stopIfTrue="1">
      <formula>$F9&lt;&gt;$I9</formula>
    </cfRule>
  </conditionalFormatting>
  <conditionalFormatting sqref="D10:D12 D15:D20">
    <cfRule type="cellIs" priority="1" dxfId="65" operator="equal" stopIfTrue="1">
      <formula>""</formula>
    </cfRule>
  </conditionalFormatting>
  <dataValidations count="2">
    <dataValidation type="list" allowBlank="1" showInputMessage="1" showErrorMessage="1" promptTitle="Aplicativo de Informações" prompt="Selecione uma das opções." errorTitle="Aplicativo de Informações" error="Selecione uma das opções." sqref="D10">
      <formula1>$I$10:$I$12</formula1>
    </dataValidation>
    <dataValidation type="decimal" operator="lessThan" allowBlank="1" showInputMessage="1" showErrorMessage="1" promptTitle="Aplicativo de Informações" prompt="Campo numérico." errorTitle="Aplicativo de Informações" error="Campo numérico." sqref="D15:D20">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27"/>
  <sheetViews>
    <sheetView showGridLines="0" showRowColHeaders="0" zoomScale="90" zoomScaleNormal="90" workbookViewId="0" topLeftCell="A1">
      <selection activeCell="D16" sqref="D16:D27"/>
    </sheetView>
  </sheetViews>
  <sheetFormatPr defaultColWidth="9.33203125" defaultRowHeight="12.75"/>
  <cols>
    <col min="1" max="1" width="5.16015625" style="82" customWidth="1"/>
    <col min="2" max="2" width="20" style="82" customWidth="1"/>
    <col min="3" max="3" width="156.33203125" style="82" customWidth="1"/>
    <col min="4" max="4" width="32.5" style="82" customWidth="1"/>
    <col min="5" max="8" width="9.33203125" style="82" customWidth="1"/>
    <col min="9" max="9" width="9.33203125" style="82" hidden="1" customWidth="1"/>
    <col min="10" max="16384" width="9.33203125" style="82" customWidth="1"/>
  </cols>
  <sheetData>
    <row r="1" spans="2:5" s="4" customFormat="1" ht="15.75">
      <c r="B1" s="33"/>
      <c r="C1" s="34"/>
      <c r="D1" s="5"/>
      <c r="E1" s="9"/>
    </row>
    <row r="2" spans="2:6"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21.75" customHeight="1">
      <c r="A5" s="125"/>
      <c r="B5" s="125"/>
      <c r="C5" s="125"/>
      <c r="D5" s="125"/>
      <c r="E5" s="32"/>
      <c r="F5" s="32"/>
    </row>
    <row r="6" spans="1:8" s="9" customFormat="1" ht="15.75">
      <c r="A6" s="8"/>
      <c r="B6" s="254" t="str">
        <f>UPPER(MENU!B28)</f>
        <v>18 CRONOGRAMA MENSAL DE DESEMBOLSO</v>
      </c>
      <c r="C6" s="254"/>
      <c r="D6" s="254"/>
      <c r="G6" s="7"/>
      <c r="H6" s="8"/>
    </row>
    <row r="7" spans="1:8" s="9" customFormat="1" ht="15.75">
      <c r="A7" s="8"/>
      <c r="D7" s="31"/>
      <c r="G7" s="7"/>
      <c r="H7" s="8"/>
    </row>
    <row r="8" spans="1:8" s="9" customFormat="1" ht="15.75">
      <c r="A8" s="44"/>
      <c r="B8" s="39" t="s">
        <v>1048</v>
      </c>
      <c r="C8" s="39" t="s">
        <v>121</v>
      </c>
      <c r="D8" s="80" t="s">
        <v>119</v>
      </c>
      <c r="G8" s="7"/>
      <c r="H8" s="8"/>
    </row>
    <row r="9" spans="1:6" s="50" customFormat="1" ht="15.75">
      <c r="A9" s="45"/>
      <c r="B9" s="46"/>
      <c r="C9" s="47"/>
      <c r="D9" s="48"/>
      <c r="E9" s="49"/>
      <c r="F9" s="49"/>
    </row>
    <row r="10" spans="1:9" s="208" customFormat="1" ht="15.75">
      <c r="A10" s="172"/>
      <c r="B10" s="172" t="s">
        <v>648</v>
      </c>
      <c r="C10" s="172" t="s">
        <v>6731</v>
      </c>
      <c r="D10" s="207" t="s">
        <v>6728</v>
      </c>
      <c r="E10" s="172"/>
      <c r="I10" s="208" t="s">
        <v>6728</v>
      </c>
    </row>
    <row r="11" spans="1:9" s="211" customFormat="1" ht="15" customHeight="1">
      <c r="A11" s="172"/>
      <c r="B11" s="172" t="s">
        <v>651</v>
      </c>
      <c r="C11" s="262" t="s">
        <v>6732</v>
      </c>
      <c r="D11" s="172"/>
      <c r="E11" s="172"/>
      <c r="I11" s="208" t="s">
        <v>6729</v>
      </c>
    </row>
    <row r="12" spans="1:9" s="211" customFormat="1" ht="15" customHeight="1">
      <c r="A12" s="172"/>
      <c r="B12" s="172"/>
      <c r="C12" s="262"/>
      <c r="D12" s="210"/>
      <c r="E12" s="172"/>
      <c r="I12" s="208" t="s">
        <v>6730</v>
      </c>
    </row>
    <row r="13" spans="1:5" s="211" customFormat="1" ht="15.75">
      <c r="A13" s="172"/>
      <c r="B13" s="172" t="s">
        <v>677</v>
      </c>
      <c r="C13" s="172" t="s">
        <v>6733</v>
      </c>
      <c r="D13" s="210" t="s">
        <v>16919</v>
      </c>
      <c r="E13" s="172"/>
    </row>
    <row r="14" spans="1:5" s="211" customFormat="1" ht="15.75">
      <c r="A14" s="172"/>
      <c r="B14" s="172"/>
      <c r="C14" s="172"/>
      <c r="D14" s="172"/>
      <c r="E14" s="172"/>
    </row>
    <row r="15" spans="1:5" ht="15.75">
      <c r="A15" s="50"/>
      <c r="B15" s="50" t="s">
        <v>705</v>
      </c>
      <c r="C15" s="50" t="s">
        <v>6746</v>
      </c>
      <c r="D15" s="50"/>
      <c r="E15" s="50"/>
    </row>
    <row r="16" spans="1:5" ht="15.75">
      <c r="A16" s="50"/>
      <c r="B16" s="50" t="s">
        <v>1431</v>
      </c>
      <c r="C16" s="50" t="s">
        <v>6734</v>
      </c>
      <c r="D16" s="273">
        <v>4308468.83</v>
      </c>
      <c r="E16" s="50"/>
    </row>
    <row r="17" spans="1:5" ht="15.75">
      <c r="A17" s="50"/>
      <c r="B17" s="50" t="s">
        <v>710</v>
      </c>
      <c r="C17" s="50" t="s">
        <v>6735</v>
      </c>
      <c r="D17" s="273">
        <v>16674999.98</v>
      </c>
      <c r="E17" s="50"/>
    </row>
    <row r="18" spans="1:5" ht="15.75">
      <c r="A18" s="50"/>
      <c r="B18" s="50" t="s">
        <v>713</v>
      </c>
      <c r="C18" s="50" t="s">
        <v>6736</v>
      </c>
      <c r="D18" s="273">
        <v>6674999.98</v>
      </c>
      <c r="E18" s="50"/>
    </row>
    <row r="19" spans="1:5" ht="15.75">
      <c r="A19" s="50"/>
      <c r="B19" s="50" t="s">
        <v>716</v>
      </c>
      <c r="C19" s="50" t="s">
        <v>6737</v>
      </c>
      <c r="D19" s="273">
        <v>6674999.98</v>
      </c>
      <c r="E19" s="50"/>
    </row>
    <row r="20" spans="1:5" ht="15.75">
      <c r="A20" s="50"/>
      <c r="B20" s="50" t="s">
        <v>719</v>
      </c>
      <c r="C20" s="50" t="s">
        <v>6738</v>
      </c>
      <c r="D20" s="273">
        <v>6674999.98</v>
      </c>
      <c r="E20" s="50"/>
    </row>
    <row r="21" spans="2:4" ht="15.75">
      <c r="B21" s="50" t="s">
        <v>820</v>
      </c>
      <c r="C21" s="50" t="s">
        <v>6739</v>
      </c>
      <c r="D21" s="273">
        <v>6674999.98</v>
      </c>
    </row>
    <row r="22" spans="2:4" ht="15.75">
      <c r="B22" s="50" t="s">
        <v>822</v>
      </c>
      <c r="C22" s="50" t="s">
        <v>6740</v>
      </c>
      <c r="D22" s="273">
        <v>6674999.98</v>
      </c>
    </row>
    <row r="23" spans="2:4" ht="15.75">
      <c r="B23" s="50" t="s">
        <v>824</v>
      </c>
      <c r="C23" s="50" t="s">
        <v>6741</v>
      </c>
      <c r="D23" s="273">
        <v>6674999.98</v>
      </c>
    </row>
    <row r="24" spans="2:4" ht="15.75">
      <c r="B24" s="50" t="s">
        <v>3206</v>
      </c>
      <c r="C24" s="50" t="s">
        <v>6742</v>
      </c>
      <c r="D24" s="273">
        <v>6674999.98</v>
      </c>
    </row>
    <row r="25" spans="2:4" ht="15.75">
      <c r="B25" s="50" t="s">
        <v>3391</v>
      </c>
      <c r="C25" s="50" t="s">
        <v>6743</v>
      </c>
      <c r="D25" s="273">
        <v>6674999.98</v>
      </c>
    </row>
    <row r="26" spans="2:4" ht="15.75">
      <c r="B26" s="50" t="s">
        <v>3392</v>
      </c>
      <c r="C26" s="50" t="s">
        <v>6744</v>
      </c>
      <c r="D26" s="273">
        <v>6674999.98</v>
      </c>
    </row>
    <row r="27" spans="2:4" ht="15.75">
      <c r="B27" s="50" t="s">
        <v>3393</v>
      </c>
      <c r="C27" s="50" t="s">
        <v>6745</v>
      </c>
      <c r="D27" s="273">
        <v>6675000.22</v>
      </c>
    </row>
  </sheetData>
  <sheetProtection password="C61A" sheet="1" selectLockedCells="1"/>
  <mergeCells count="4">
    <mergeCell ref="B2:D2"/>
    <mergeCell ref="B3:D3"/>
    <mergeCell ref="B6:D6"/>
    <mergeCell ref="C11:C12"/>
  </mergeCells>
  <conditionalFormatting sqref="D9">
    <cfRule type="expression" priority="5" dxfId="69" stopIfTrue="1">
      <formula>$F9&lt;&gt;$I9</formula>
    </cfRule>
  </conditionalFormatting>
  <conditionalFormatting sqref="D10 D12:D13">
    <cfRule type="cellIs" priority="4" dxfId="65" operator="equal" stopIfTrue="1">
      <formula>""</formula>
    </cfRule>
  </conditionalFormatting>
  <conditionalFormatting sqref="D10">
    <cfRule type="cellIs" priority="2" dxfId="65" operator="equal" stopIfTrue="1">
      <formula>""</formula>
    </cfRule>
  </conditionalFormatting>
  <conditionalFormatting sqref="D12:D13">
    <cfRule type="cellIs" priority="1" dxfId="65" operator="equal" stopIfTrue="1">
      <formula>""</formula>
    </cfRule>
  </conditionalFormatting>
  <dataValidations count="1">
    <dataValidation type="list" allowBlank="1" showInputMessage="1" showErrorMessage="1" promptTitle="Aplicativo de Informações" prompt="Selecione uma das opções." errorTitle="Aplicativo de Informações" error="Selecione uma das opções." sqref="D10">
      <formula1>$I$10:$I$12</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75" zoomScaleNormal="175" workbookViewId="0" topLeftCell="A1">
      <selection activeCell="C11" sqref="C11"/>
    </sheetView>
  </sheetViews>
  <sheetFormatPr defaultColWidth="9.33203125" defaultRowHeight="12.75"/>
  <cols>
    <col min="1" max="1" width="14.5" style="214" customWidth="1"/>
    <col min="2" max="2" width="61.5" style="214" customWidth="1"/>
    <col min="3" max="3" width="22.66015625" style="214" customWidth="1"/>
    <col min="4" max="15" width="6.66015625" style="215" customWidth="1"/>
    <col min="16" max="16384" width="9.33203125" style="214" customWidth="1"/>
  </cols>
  <sheetData>
    <row r="1" ht="12.75"/>
    <row r="2" spans="2:15" ht="12.75">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c r="I2" s="239"/>
      <c r="J2" s="239"/>
      <c r="K2" s="239"/>
      <c r="L2" s="239"/>
      <c r="M2" s="239"/>
      <c r="N2" s="239"/>
      <c r="O2" s="239"/>
    </row>
    <row r="3" spans="2:15" ht="12.75">
      <c r="B3" s="265" t="str">
        <f>IF(SUM!$G$3="","",IF(SUM!$G$3="RECIFE","CIDADE DO RECIFE","MUNICÍPIO DE "&amp;UPPER(SUM!G3)))</f>
        <v>MUNICÍPIO DE JOÃO ALFREDO</v>
      </c>
      <c r="C3" s="265"/>
      <c r="D3" s="265"/>
      <c r="E3" s="265"/>
      <c r="F3" s="265"/>
      <c r="G3" s="265"/>
      <c r="H3" s="265"/>
      <c r="I3" s="265"/>
      <c r="J3" s="265"/>
      <c r="K3" s="265"/>
      <c r="L3" s="265"/>
      <c r="M3" s="265"/>
      <c r="N3" s="265"/>
      <c r="O3" s="265"/>
    </row>
    <row r="4" spans="2:8" ht="18.75">
      <c r="B4" s="125"/>
      <c r="C4" s="125"/>
      <c r="D4" s="202"/>
      <c r="E4" s="202"/>
      <c r="F4" s="202"/>
      <c r="G4" s="202"/>
      <c r="H4" s="202"/>
    </row>
    <row r="5" spans="2:8" ht="18.75">
      <c r="B5" s="125"/>
      <c r="C5" s="125"/>
      <c r="D5" s="202"/>
      <c r="E5" s="202"/>
      <c r="F5" s="202"/>
      <c r="G5" s="202"/>
      <c r="H5" s="202"/>
    </row>
    <row r="6" spans="2:15" ht="15.75" customHeight="1">
      <c r="B6" s="257" t="s">
        <v>6768</v>
      </c>
      <c r="C6" s="257"/>
      <c r="D6" s="257"/>
      <c r="E6" s="257"/>
      <c r="F6" s="257"/>
      <c r="G6" s="257"/>
      <c r="H6" s="257"/>
      <c r="I6" s="257"/>
      <c r="J6" s="257"/>
      <c r="K6" s="257"/>
      <c r="L6" s="257"/>
      <c r="M6" s="257"/>
      <c r="N6" s="257"/>
      <c r="O6" s="257"/>
    </row>
    <row r="7" spans="4:15" ht="12.75">
      <c r="D7" s="214"/>
      <c r="E7" s="214"/>
      <c r="F7" s="214"/>
      <c r="G7" s="214"/>
      <c r="H7" s="214"/>
      <c r="I7" s="214"/>
      <c r="J7" s="214"/>
      <c r="K7" s="214"/>
      <c r="L7" s="214"/>
      <c r="M7" s="214"/>
      <c r="N7" s="214"/>
      <c r="O7" s="214"/>
    </row>
    <row r="9" spans="2:15" ht="12.75">
      <c r="B9" s="264" t="s">
        <v>6681</v>
      </c>
      <c r="C9" s="216" t="s">
        <v>6682</v>
      </c>
      <c r="D9" s="263" t="s">
        <v>6714</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16900</v>
      </c>
      <c r="C11" s="213">
        <v>2715287</v>
      </c>
      <c r="D11" s="213"/>
      <c r="E11" s="213"/>
      <c r="F11" s="213">
        <v>6</v>
      </c>
      <c r="G11" s="213">
        <v>6</v>
      </c>
      <c r="H11" s="213">
        <v>6</v>
      </c>
      <c r="I11" s="213">
        <v>6</v>
      </c>
      <c r="J11" s="213">
        <v>6</v>
      </c>
      <c r="K11" s="213">
        <v>6</v>
      </c>
      <c r="L11" s="213">
        <v>6</v>
      </c>
      <c r="M11" s="213">
        <v>6</v>
      </c>
      <c r="N11" s="213">
        <v>6</v>
      </c>
      <c r="O11" s="213">
        <v>6</v>
      </c>
    </row>
    <row r="12" spans="2:15" ht="12.75">
      <c r="B12" s="212"/>
      <c r="C12" s="213"/>
      <c r="D12" s="213"/>
      <c r="E12" s="213"/>
      <c r="F12" s="213"/>
      <c r="G12" s="213"/>
      <c r="H12" s="213"/>
      <c r="I12" s="213"/>
      <c r="J12" s="213"/>
      <c r="K12" s="213"/>
      <c r="L12" s="213"/>
      <c r="M12" s="213"/>
      <c r="N12" s="213"/>
      <c r="O12" s="213"/>
    </row>
    <row r="13" spans="2:15" ht="12.75">
      <c r="B13" s="212"/>
      <c r="C13" s="213"/>
      <c r="D13" s="213"/>
      <c r="E13" s="213"/>
      <c r="F13" s="213"/>
      <c r="G13" s="213"/>
      <c r="H13" s="213"/>
      <c r="I13" s="213"/>
      <c r="J13" s="213"/>
      <c r="K13" s="213"/>
      <c r="L13" s="213"/>
      <c r="M13" s="213"/>
      <c r="N13" s="213"/>
      <c r="O13" s="213"/>
    </row>
    <row r="14" spans="2:15" ht="12.75">
      <c r="B14" s="212"/>
      <c r="C14" s="213"/>
      <c r="D14" s="213"/>
      <c r="E14" s="213"/>
      <c r="F14" s="213"/>
      <c r="G14" s="213"/>
      <c r="H14" s="213"/>
      <c r="I14" s="213"/>
      <c r="J14" s="213"/>
      <c r="K14" s="213"/>
      <c r="L14" s="213"/>
      <c r="M14" s="213"/>
      <c r="N14" s="213"/>
      <c r="O14" s="213"/>
    </row>
    <row r="15" spans="2:15" ht="12.75">
      <c r="B15" s="212"/>
      <c r="C15" s="213"/>
      <c r="D15" s="213"/>
      <c r="E15" s="213"/>
      <c r="F15" s="213"/>
      <c r="G15" s="213"/>
      <c r="H15" s="213"/>
      <c r="I15" s="213"/>
      <c r="J15" s="213"/>
      <c r="K15" s="213"/>
      <c r="L15" s="213"/>
      <c r="M15" s="213"/>
      <c r="N15" s="213"/>
      <c r="O15" s="213"/>
    </row>
    <row r="16" spans="2:15" ht="12.75">
      <c r="B16" s="212"/>
      <c r="C16" s="213"/>
      <c r="D16" s="213"/>
      <c r="E16" s="213"/>
      <c r="F16" s="213"/>
      <c r="G16" s="213"/>
      <c r="H16" s="213"/>
      <c r="I16" s="213"/>
      <c r="J16" s="213"/>
      <c r="K16" s="213"/>
      <c r="L16" s="213"/>
      <c r="M16" s="213"/>
      <c r="N16" s="213"/>
      <c r="O16" s="213"/>
    </row>
    <row r="17" spans="2:15" ht="12.75">
      <c r="B17" s="212"/>
      <c r="C17" s="213"/>
      <c r="D17" s="213"/>
      <c r="E17" s="213"/>
      <c r="F17" s="213"/>
      <c r="G17" s="213"/>
      <c r="H17" s="213"/>
      <c r="I17" s="213"/>
      <c r="J17" s="213"/>
      <c r="K17" s="213"/>
      <c r="L17" s="213"/>
      <c r="M17" s="213"/>
      <c r="N17" s="213"/>
      <c r="O17" s="213"/>
    </row>
    <row r="18" spans="2:15" ht="12.75">
      <c r="B18" s="212"/>
      <c r="C18" s="213"/>
      <c r="D18" s="213"/>
      <c r="E18" s="213"/>
      <c r="F18" s="213"/>
      <c r="G18" s="213"/>
      <c r="H18" s="213"/>
      <c r="I18" s="213"/>
      <c r="J18" s="213"/>
      <c r="K18" s="213"/>
      <c r="L18" s="213"/>
      <c r="M18" s="213"/>
      <c r="N18" s="213"/>
      <c r="O18" s="213"/>
    </row>
    <row r="19" spans="2:15" ht="12.75">
      <c r="B19" s="212"/>
      <c r="C19" s="213"/>
      <c r="D19" s="213"/>
      <c r="E19" s="213"/>
      <c r="F19" s="213"/>
      <c r="G19" s="213"/>
      <c r="H19" s="213"/>
      <c r="I19" s="213"/>
      <c r="J19" s="213"/>
      <c r="K19" s="213"/>
      <c r="L19" s="213"/>
      <c r="M19" s="213"/>
      <c r="N19" s="213"/>
      <c r="O19" s="213"/>
    </row>
    <row r="20" spans="2:15" ht="12.75">
      <c r="B20" s="212"/>
      <c r="C20" s="213"/>
      <c r="D20" s="213"/>
      <c r="E20" s="213"/>
      <c r="F20" s="213"/>
      <c r="G20" s="213"/>
      <c r="H20" s="213"/>
      <c r="I20" s="213"/>
      <c r="J20" s="213"/>
      <c r="K20" s="213"/>
      <c r="L20" s="213"/>
      <c r="M20" s="213"/>
      <c r="N20" s="213"/>
      <c r="O20" s="213"/>
    </row>
    <row r="21" spans="2:15" ht="12.75">
      <c r="B21" s="212"/>
      <c r="C21" s="213"/>
      <c r="D21" s="213"/>
      <c r="E21" s="213"/>
      <c r="F21" s="213"/>
      <c r="G21" s="213"/>
      <c r="H21" s="213"/>
      <c r="I21" s="213"/>
      <c r="J21" s="213"/>
      <c r="K21" s="213"/>
      <c r="L21" s="213"/>
      <c r="M21" s="213"/>
      <c r="N21" s="213"/>
      <c r="O21" s="213"/>
    </row>
    <row r="22" spans="2:15" ht="12.75">
      <c r="B22" s="212"/>
      <c r="C22" s="213"/>
      <c r="D22" s="213"/>
      <c r="E22" s="213"/>
      <c r="F22" s="213"/>
      <c r="G22" s="213"/>
      <c r="H22" s="213"/>
      <c r="I22" s="213"/>
      <c r="J22" s="213"/>
      <c r="K22" s="213"/>
      <c r="L22" s="213"/>
      <c r="M22" s="213"/>
      <c r="N22" s="213"/>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D9:O9"/>
    <mergeCell ref="B9:B10"/>
    <mergeCell ref="B6:O6"/>
    <mergeCell ref="B2:O2"/>
    <mergeCell ref="B3:O3"/>
  </mergeCells>
  <conditionalFormatting sqref="B11:O100">
    <cfRule type="cellIs" priority="2" dxfId="0" operator="equal" stopIfTrue="1">
      <formula>0</formula>
    </cfRule>
  </conditionalFormatting>
  <conditionalFormatting sqref="B12:B100">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O100">
      <formula1>0</formula1>
      <formula2>9.99999999999999E+25</formula2>
    </dataValidation>
  </dataValidations>
  <printOptions/>
  <pageMargins left="0.5118110236220472" right="0.5118110236220472" top="0.7874015748031497" bottom="0.7874015748031497" header="0.31496062992125984" footer="0.31496062992125984"/>
  <pageSetup horizontalDpi="600" verticalDpi="600" orientation="landscape" paperSize="9" scale="80" r:id="rId2"/>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60" zoomScaleNormal="160" workbookViewId="0" topLeftCell="A4">
      <selection activeCell="C11" sqref="C11"/>
    </sheetView>
  </sheetViews>
  <sheetFormatPr defaultColWidth="9.33203125" defaultRowHeight="12.75"/>
  <cols>
    <col min="1" max="1" width="14.5" style="214" customWidth="1"/>
    <col min="2" max="2" width="61.5" style="214" customWidth="1"/>
    <col min="3" max="3" width="22.66015625" style="214" customWidth="1"/>
    <col min="4" max="15" width="6.66015625" style="215" customWidth="1"/>
    <col min="16" max="16384" width="9.33203125" style="214" customWidth="1"/>
  </cols>
  <sheetData>
    <row r="1" ht="12.75"/>
    <row r="2" spans="2:15" ht="12.75">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c r="I2" s="239"/>
      <c r="J2" s="239"/>
      <c r="K2" s="239"/>
      <c r="L2" s="239"/>
      <c r="M2" s="239"/>
      <c r="N2" s="239"/>
      <c r="O2" s="239"/>
    </row>
    <row r="3" spans="2:15" ht="12.75">
      <c r="B3" s="265" t="str">
        <f>IF(SUM!$G$3="","",IF(SUM!$G$3="RECIFE","CIDADE DO RECIFE","MUNICÍPIO DE "&amp;UPPER(SUM!G3)))</f>
        <v>MUNICÍPIO DE JOÃO ALFREDO</v>
      </c>
      <c r="C3" s="265"/>
      <c r="D3" s="265"/>
      <c r="E3" s="265"/>
      <c r="F3" s="265"/>
      <c r="G3" s="265"/>
      <c r="H3" s="265"/>
      <c r="I3" s="265"/>
      <c r="J3" s="265"/>
      <c r="K3" s="265"/>
      <c r="L3" s="265"/>
      <c r="M3" s="265"/>
      <c r="N3" s="265"/>
      <c r="O3" s="265"/>
    </row>
    <row r="4" spans="2:8" ht="18.75">
      <c r="B4" s="125"/>
      <c r="C4" s="125"/>
      <c r="D4" s="202"/>
      <c r="E4" s="202"/>
      <c r="F4" s="202"/>
      <c r="G4" s="202"/>
      <c r="H4" s="202"/>
    </row>
    <row r="5" spans="2:8" ht="18.75">
      <c r="B5" s="125"/>
      <c r="C5" s="125"/>
      <c r="D5" s="202"/>
      <c r="E5" s="202"/>
      <c r="F5" s="202"/>
      <c r="G5" s="202"/>
      <c r="H5" s="202"/>
    </row>
    <row r="6" spans="2:15" ht="15.75" customHeight="1">
      <c r="B6" s="257" t="s">
        <v>6769</v>
      </c>
      <c r="C6" s="257"/>
      <c r="D6" s="257"/>
      <c r="E6" s="257"/>
      <c r="F6" s="257"/>
      <c r="G6" s="257"/>
      <c r="H6" s="257"/>
      <c r="I6" s="257"/>
      <c r="J6" s="257"/>
      <c r="K6" s="257"/>
      <c r="L6" s="257"/>
      <c r="M6" s="257"/>
      <c r="N6" s="257"/>
      <c r="O6" s="257"/>
    </row>
    <row r="7" spans="4:15" ht="12.75">
      <c r="D7" s="214"/>
      <c r="E7" s="214"/>
      <c r="F7" s="214"/>
      <c r="G7" s="214"/>
      <c r="H7" s="214"/>
      <c r="I7" s="214"/>
      <c r="J7" s="214"/>
      <c r="K7" s="214"/>
      <c r="L7" s="214"/>
      <c r="M7" s="214"/>
      <c r="N7" s="214"/>
      <c r="O7" s="214"/>
    </row>
    <row r="9" spans="2:15" ht="12.75">
      <c r="B9" s="264" t="s">
        <v>6681</v>
      </c>
      <c r="C9" s="216" t="s">
        <v>6682</v>
      </c>
      <c r="D9" s="263" t="s">
        <v>6696</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16900</v>
      </c>
      <c r="C11" s="213">
        <v>2715287</v>
      </c>
      <c r="D11" s="213"/>
      <c r="E11" s="213"/>
      <c r="F11" s="213"/>
      <c r="G11" s="213">
        <v>4</v>
      </c>
      <c r="H11" s="213">
        <v>5</v>
      </c>
      <c r="I11" s="213">
        <v>6</v>
      </c>
      <c r="J11" s="213">
        <v>6</v>
      </c>
      <c r="K11" s="213">
        <v>6</v>
      </c>
      <c r="L11" s="213">
        <v>5</v>
      </c>
      <c r="M11" s="213">
        <v>4</v>
      </c>
      <c r="N11" s="213">
        <v>4</v>
      </c>
      <c r="O11" s="213">
        <v>6</v>
      </c>
    </row>
    <row r="12" spans="2:15" ht="12.75">
      <c r="B12" s="212"/>
      <c r="C12" s="213"/>
      <c r="D12" s="213"/>
      <c r="E12" s="213"/>
      <c r="F12" s="213"/>
      <c r="G12" s="213"/>
      <c r="H12" s="213"/>
      <c r="I12" s="213"/>
      <c r="J12" s="213"/>
      <c r="K12" s="213"/>
      <c r="L12" s="213"/>
      <c r="M12" s="213"/>
      <c r="N12" s="213"/>
      <c r="O12" s="213"/>
    </row>
    <row r="13" spans="2:15" ht="12.75">
      <c r="B13" s="212"/>
      <c r="C13" s="213"/>
      <c r="D13" s="213"/>
      <c r="E13" s="213"/>
      <c r="F13" s="213"/>
      <c r="G13" s="213"/>
      <c r="H13" s="213"/>
      <c r="I13" s="213"/>
      <c r="J13" s="213"/>
      <c r="K13" s="213"/>
      <c r="L13" s="213"/>
      <c r="M13" s="213"/>
      <c r="N13" s="213"/>
      <c r="O13" s="213"/>
    </row>
    <row r="14" spans="2:15" ht="12.75">
      <c r="B14" s="212"/>
      <c r="C14" s="213"/>
      <c r="D14" s="213"/>
      <c r="E14" s="213"/>
      <c r="F14" s="213"/>
      <c r="G14" s="213"/>
      <c r="H14" s="213"/>
      <c r="I14" s="213"/>
      <c r="J14" s="213"/>
      <c r="K14" s="213"/>
      <c r="L14" s="213"/>
      <c r="M14" s="213"/>
      <c r="N14" s="213"/>
      <c r="O14" s="213"/>
    </row>
    <row r="15" spans="2:15" ht="12.75">
      <c r="B15" s="212"/>
      <c r="C15" s="213"/>
      <c r="D15" s="213"/>
      <c r="E15" s="213"/>
      <c r="F15" s="213"/>
      <c r="G15" s="213"/>
      <c r="H15" s="213"/>
      <c r="I15" s="213"/>
      <c r="J15" s="213"/>
      <c r="K15" s="213"/>
      <c r="L15" s="213"/>
      <c r="M15" s="213"/>
      <c r="N15" s="213"/>
      <c r="O15" s="213"/>
    </row>
    <row r="16" spans="2:15" ht="12.75">
      <c r="B16" s="212"/>
      <c r="C16" s="213"/>
      <c r="D16" s="213"/>
      <c r="E16" s="213"/>
      <c r="F16" s="213"/>
      <c r="G16" s="213"/>
      <c r="H16" s="213"/>
      <c r="I16" s="213"/>
      <c r="J16" s="213"/>
      <c r="K16" s="213"/>
      <c r="L16" s="213"/>
      <c r="M16" s="213"/>
      <c r="N16" s="213"/>
      <c r="O16" s="213"/>
    </row>
    <row r="17" spans="2:15" ht="12.75">
      <c r="B17" s="212"/>
      <c r="C17" s="213"/>
      <c r="D17" s="213"/>
      <c r="E17" s="213"/>
      <c r="F17" s="213"/>
      <c r="G17" s="213"/>
      <c r="H17" s="213"/>
      <c r="I17" s="213"/>
      <c r="J17" s="213"/>
      <c r="K17" s="213"/>
      <c r="L17" s="213"/>
      <c r="M17" s="213"/>
      <c r="N17" s="213"/>
      <c r="O17" s="213"/>
    </row>
    <row r="18" spans="2:15" ht="12.75">
      <c r="B18" s="212"/>
      <c r="C18" s="213"/>
      <c r="D18" s="213"/>
      <c r="E18" s="213"/>
      <c r="F18" s="213"/>
      <c r="G18" s="213"/>
      <c r="H18" s="213"/>
      <c r="I18" s="213"/>
      <c r="J18" s="213"/>
      <c r="K18" s="213"/>
      <c r="L18" s="213"/>
      <c r="M18" s="213"/>
      <c r="N18" s="213"/>
      <c r="O18" s="213"/>
    </row>
    <row r="19" spans="2:15" ht="12.75">
      <c r="B19" s="212"/>
      <c r="C19" s="213"/>
      <c r="D19" s="213"/>
      <c r="E19" s="213"/>
      <c r="F19" s="213"/>
      <c r="G19" s="213"/>
      <c r="H19" s="213"/>
      <c r="I19" s="213"/>
      <c r="J19" s="213"/>
      <c r="K19" s="213"/>
      <c r="L19" s="213"/>
      <c r="M19" s="213"/>
      <c r="N19" s="213"/>
      <c r="O19" s="213"/>
    </row>
    <row r="20" spans="2:15" ht="12.75">
      <c r="B20" s="212"/>
      <c r="C20" s="213"/>
      <c r="D20" s="213"/>
      <c r="E20" s="213"/>
      <c r="F20" s="213"/>
      <c r="G20" s="213"/>
      <c r="H20" s="213"/>
      <c r="I20" s="213"/>
      <c r="J20" s="213"/>
      <c r="K20" s="213"/>
      <c r="L20" s="213"/>
      <c r="M20" s="213"/>
      <c r="N20" s="213"/>
      <c r="O20" s="213"/>
    </row>
    <row r="21" spans="2:15" ht="12.75">
      <c r="B21" s="212"/>
      <c r="C21" s="213"/>
      <c r="D21" s="213"/>
      <c r="E21" s="213"/>
      <c r="F21" s="213"/>
      <c r="G21" s="213"/>
      <c r="H21" s="213"/>
      <c r="I21" s="213"/>
      <c r="J21" s="213"/>
      <c r="K21" s="213"/>
      <c r="L21" s="213"/>
      <c r="M21" s="213"/>
      <c r="N21" s="213"/>
      <c r="O21" s="213"/>
    </row>
    <row r="22" spans="2:15" ht="12.75">
      <c r="B22" s="212"/>
      <c r="C22" s="213"/>
      <c r="D22" s="213"/>
      <c r="E22" s="213"/>
      <c r="F22" s="213"/>
      <c r="G22" s="213"/>
      <c r="H22" s="213"/>
      <c r="I22" s="213"/>
      <c r="J22" s="213"/>
      <c r="K22" s="213"/>
      <c r="L22" s="213"/>
      <c r="M22" s="213"/>
      <c r="N22" s="213"/>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B2:O2"/>
    <mergeCell ref="B3:O3"/>
    <mergeCell ref="B6:O6"/>
    <mergeCell ref="B9:B10"/>
    <mergeCell ref="D9:O9"/>
  </mergeCells>
  <conditionalFormatting sqref="B11:O100">
    <cfRule type="cellIs" priority="2" dxfId="0" operator="equal" stopIfTrue="1">
      <formula>0</formula>
    </cfRule>
  </conditionalFormatting>
  <conditionalFormatting sqref="B12:B100">
    <cfRule type="cellIs" priority="1" dxfId="0" operator="equal" stopIfTrue="1">
      <formula>0</formula>
    </cfRule>
  </conditionalFormatting>
  <dataValidations count="1" xWindow="702" yWindow="674">
    <dataValidation type="whole" allowBlank="1" showInputMessage="1" showErrorMessage="1" promptTitle="Aplicativo de Informações" prompt="Digitar apenas números" sqref="C11:O100">
      <formula1>0</formula1>
      <formula2>9.99999999999999E+25</formula2>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30" zoomScaleNormal="130" workbookViewId="0" topLeftCell="A1">
      <selection activeCell="G36" sqref="G36"/>
    </sheetView>
  </sheetViews>
  <sheetFormatPr defaultColWidth="9.33203125" defaultRowHeight="12.75"/>
  <cols>
    <col min="1" max="1" width="14.5" style="214" customWidth="1"/>
    <col min="2" max="2" width="61.5" style="214" customWidth="1"/>
    <col min="3" max="3" width="22.66015625" style="214" customWidth="1"/>
    <col min="4" max="15" width="6.66015625" style="215" customWidth="1"/>
    <col min="16" max="16384" width="9.33203125" style="214" customWidth="1"/>
  </cols>
  <sheetData>
    <row r="1" ht="12.75"/>
    <row r="2" spans="2:15" ht="12.75">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c r="I2" s="239"/>
      <c r="J2" s="239"/>
      <c r="K2" s="239"/>
      <c r="L2" s="239"/>
      <c r="M2" s="239"/>
      <c r="N2" s="239"/>
      <c r="O2" s="239"/>
    </row>
    <row r="3" spans="2:15" ht="12.75">
      <c r="B3" s="265" t="str">
        <f>IF(SUM!$G$3="","",IF(SUM!$G$3="RECIFE","CIDADE DO RECIFE","MUNICÍPIO DE "&amp;UPPER(SUM!G3)))</f>
        <v>MUNICÍPIO DE JOÃO ALFREDO</v>
      </c>
      <c r="C3" s="265"/>
      <c r="D3" s="265"/>
      <c r="E3" s="265"/>
      <c r="F3" s="265"/>
      <c r="G3" s="265"/>
      <c r="H3" s="265"/>
      <c r="I3" s="265"/>
      <c r="J3" s="265"/>
      <c r="K3" s="265"/>
      <c r="L3" s="265"/>
      <c r="M3" s="265"/>
      <c r="N3" s="265"/>
      <c r="O3" s="265"/>
    </row>
    <row r="4" spans="2:8" ht="18.75">
      <c r="B4" s="125"/>
      <c r="C4" s="125"/>
      <c r="D4" s="202"/>
      <c r="E4" s="202"/>
      <c r="F4" s="202"/>
      <c r="G4" s="202"/>
      <c r="H4" s="202"/>
    </row>
    <row r="5" spans="2:8" ht="18.75">
      <c r="B5" s="125"/>
      <c r="C5" s="125"/>
      <c r="D5" s="202"/>
      <c r="E5" s="202"/>
      <c r="F5" s="202"/>
      <c r="G5" s="202"/>
      <c r="H5" s="202"/>
    </row>
    <row r="6" spans="2:15" ht="15.75" customHeight="1">
      <c r="B6" s="257" t="s">
        <v>6767</v>
      </c>
      <c r="C6" s="257"/>
      <c r="D6" s="257"/>
      <c r="E6" s="257"/>
      <c r="F6" s="257"/>
      <c r="G6" s="257"/>
      <c r="H6" s="257"/>
      <c r="I6" s="257"/>
      <c r="J6" s="257"/>
      <c r="K6" s="257"/>
      <c r="L6" s="257"/>
      <c r="M6" s="257"/>
      <c r="N6" s="257"/>
      <c r="O6" s="257"/>
    </row>
    <row r="7" spans="4:15" ht="12.75">
      <c r="D7" s="214"/>
      <c r="E7" s="214"/>
      <c r="F7" s="214"/>
      <c r="G7" s="214"/>
      <c r="H7" s="214"/>
      <c r="I7" s="214"/>
      <c r="J7" s="214"/>
      <c r="K7" s="214"/>
      <c r="L7" s="214"/>
      <c r="M7" s="214"/>
      <c r="N7" s="214"/>
      <c r="O7" s="214"/>
    </row>
    <row r="9" spans="2:15" ht="12.75">
      <c r="B9" s="264" t="s">
        <v>6681</v>
      </c>
      <c r="C9" s="216" t="s">
        <v>6682</v>
      </c>
      <c r="D9" s="263" t="s">
        <v>6715</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16900</v>
      </c>
      <c r="C11" s="213">
        <v>2715287</v>
      </c>
      <c r="D11" s="213"/>
      <c r="E11" s="213"/>
      <c r="F11" s="213">
        <v>3</v>
      </c>
      <c r="G11" s="213">
        <v>12</v>
      </c>
      <c r="H11" s="213">
        <v>118</v>
      </c>
      <c r="I11" s="213">
        <v>117</v>
      </c>
      <c r="J11" s="213">
        <v>121</v>
      </c>
      <c r="K11" s="213">
        <v>190</v>
      </c>
      <c r="L11" s="213">
        <v>100</v>
      </c>
      <c r="M11" s="213">
        <v>136</v>
      </c>
      <c r="N11" s="213">
        <v>77</v>
      </c>
      <c r="O11" s="213">
        <v>81</v>
      </c>
    </row>
    <row r="12" spans="2:15" ht="12.75">
      <c r="B12" s="212"/>
      <c r="C12" s="213"/>
      <c r="D12" s="213"/>
      <c r="E12" s="213"/>
      <c r="F12" s="213"/>
      <c r="G12" s="213"/>
      <c r="H12" s="213"/>
      <c r="I12" s="213"/>
      <c r="J12" s="213"/>
      <c r="K12" s="213"/>
      <c r="L12" s="213"/>
      <c r="M12" s="213"/>
      <c r="N12" s="213"/>
      <c r="O12" s="213"/>
    </row>
    <row r="13" spans="2:15" ht="12.75">
      <c r="B13" s="212"/>
      <c r="C13" s="213"/>
      <c r="D13" s="213"/>
      <c r="E13" s="213"/>
      <c r="F13" s="213"/>
      <c r="G13" s="213"/>
      <c r="H13" s="213"/>
      <c r="I13" s="213"/>
      <c r="J13" s="213"/>
      <c r="K13" s="213"/>
      <c r="L13" s="213"/>
      <c r="M13" s="213"/>
      <c r="N13" s="213"/>
      <c r="O13" s="213"/>
    </row>
    <row r="14" spans="2:15" ht="12.75">
      <c r="B14" s="212"/>
      <c r="C14" s="213"/>
      <c r="D14" s="213"/>
      <c r="E14" s="213"/>
      <c r="F14" s="213"/>
      <c r="G14" s="213"/>
      <c r="H14" s="213"/>
      <c r="I14" s="213"/>
      <c r="J14" s="213"/>
      <c r="K14" s="213"/>
      <c r="L14" s="213"/>
      <c r="M14" s="213"/>
      <c r="N14" s="213"/>
      <c r="O14" s="213"/>
    </row>
    <row r="15" spans="2:15" ht="12.75">
      <c r="B15" s="212"/>
      <c r="C15" s="213"/>
      <c r="D15" s="213"/>
      <c r="E15" s="213"/>
      <c r="F15" s="213"/>
      <c r="G15" s="213"/>
      <c r="H15" s="213"/>
      <c r="I15" s="213"/>
      <c r="J15" s="213"/>
      <c r="K15" s="213"/>
      <c r="L15" s="213"/>
      <c r="M15" s="213"/>
      <c r="N15" s="213"/>
      <c r="O15" s="213"/>
    </row>
    <row r="16" spans="2:15" ht="12.75">
      <c r="B16" s="212"/>
      <c r="C16" s="213"/>
      <c r="D16" s="213"/>
      <c r="E16" s="213"/>
      <c r="F16" s="213"/>
      <c r="G16" s="213"/>
      <c r="H16" s="213"/>
      <c r="I16" s="213"/>
      <c r="J16" s="213"/>
      <c r="K16" s="213"/>
      <c r="L16" s="213"/>
      <c r="M16" s="213"/>
      <c r="N16" s="213"/>
      <c r="O16" s="213"/>
    </row>
    <row r="17" spans="2:15" ht="12.75">
      <c r="B17" s="212"/>
      <c r="C17" s="213"/>
      <c r="D17" s="213"/>
      <c r="E17" s="213"/>
      <c r="F17" s="213"/>
      <c r="G17" s="213"/>
      <c r="H17" s="213"/>
      <c r="I17" s="213"/>
      <c r="J17" s="213"/>
      <c r="K17" s="213"/>
      <c r="L17" s="213"/>
      <c r="M17" s="213"/>
      <c r="N17" s="213"/>
      <c r="O17" s="213"/>
    </row>
    <row r="18" spans="2:15" ht="12.75">
      <c r="B18" s="212"/>
      <c r="C18" s="213"/>
      <c r="D18" s="213"/>
      <c r="E18" s="213"/>
      <c r="F18" s="213"/>
      <c r="G18" s="213"/>
      <c r="H18" s="213"/>
      <c r="I18" s="213"/>
      <c r="J18" s="213"/>
      <c r="K18" s="213"/>
      <c r="L18" s="213"/>
      <c r="M18" s="213"/>
      <c r="N18" s="213"/>
      <c r="O18" s="213"/>
    </row>
    <row r="19" spans="2:15" ht="12.75">
      <c r="B19" s="212"/>
      <c r="C19" s="213"/>
      <c r="D19" s="213"/>
      <c r="E19" s="213"/>
      <c r="F19" s="213"/>
      <c r="G19" s="213"/>
      <c r="H19" s="213"/>
      <c r="I19" s="213"/>
      <c r="J19" s="213"/>
      <c r="K19" s="213"/>
      <c r="L19" s="213"/>
      <c r="M19" s="213"/>
      <c r="N19" s="213"/>
      <c r="O19" s="213"/>
    </row>
    <row r="20" spans="2:15" ht="12.75">
      <c r="B20" s="212"/>
      <c r="C20" s="213"/>
      <c r="D20" s="213"/>
      <c r="E20" s="213"/>
      <c r="F20" s="213"/>
      <c r="G20" s="213"/>
      <c r="H20" s="213"/>
      <c r="I20" s="213"/>
      <c r="J20" s="213"/>
      <c r="K20" s="213"/>
      <c r="L20" s="213"/>
      <c r="M20" s="213"/>
      <c r="N20" s="213"/>
      <c r="O20" s="213"/>
    </row>
    <row r="21" spans="2:15" ht="12.75">
      <c r="B21" s="212"/>
      <c r="C21" s="213"/>
      <c r="D21" s="213"/>
      <c r="E21" s="213"/>
      <c r="F21" s="213"/>
      <c r="G21" s="213"/>
      <c r="H21" s="213"/>
      <c r="I21" s="213"/>
      <c r="J21" s="213"/>
      <c r="K21" s="213"/>
      <c r="L21" s="213"/>
      <c r="M21" s="213"/>
      <c r="N21" s="213"/>
      <c r="O21" s="213"/>
    </row>
    <row r="22" spans="2:15" ht="12.75">
      <c r="B22" s="212"/>
      <c r="C22" s="213"/>
      <c r="D22" s="213"/>
      <c r="E22" s="213"/>
      <c r="F22" s="213"/>
      <c r="G22" s="213"/>
      <c r="H22" s="213"/>
      <c r="I22" s="213"/>
      <c r="J22" s="213"/>
      <c r="K22" s="213"/>
      <c r="L22" s="213"/>
      <c r="M22" s="213"/>
      <c r="N22" s="213"/>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B2:O2"/>
    <mergeCell ref="B3:O3"/>
    <mergeCell ref="B6:O6"/>
    <mergeCell ref="B9:B10"/>
    <mergeCell ref="D9:O9"/>
  </mergeCells>
  <conditionalFormatting sqref="B11:O100">
    <cfRule type="cellIs" priority="4" dxfId="0" operator="equal" stopIfTrue="1">
      <formula>0</formula>
    </cfRule>
  </conditionalFormatting>
  <conditionalFormatting sqref="B12:B100">
    <cfRule type="cellIs" priority="3" dxfId="0" operator="equal" stopIfTrue="1">
      <formula>0</formula>
    </cfRule>
  </conditionalFormatting>
  <conditionalFormatting sqref="B11:O100">
    <cfRule type="cellIs" priority="2" dxfId="0" operator="equal" stopIfTrue="1">
      <formula>0</formula>
    </cfRule>
  </conditionalFormatting>
  <conditionalFormatting sqref="B12:B100">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O100">
      <formula1>0</formula1>
      <formula2>9.99999999999999E+25</formula2>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45" zoomScaleNormal="145" workbookViewId="0" topLeftCell="A1">
      <selection activeCell="B20" sqref="B20"/>
    </sheetView>
  </sheetViews>
  <sheetFormatPr defaultColWidth="9.33203125" defaultRowHeight="12.75"/>
  <cols>
    <col min="1" max="1" width="16.16015625" style="214" customWidth="1"/>
    <col min="2" max="2" width="62.16015625" style="214" customWidth="1"/>
    <col min="3" max="3" width="18" style="214" customWidth="1"/>
    <col min="4" max="15" width="7" style="215" customWidth="1"/>
    <col min="16" max="16384" width="9.33203125" style="214" customWidth="1"/>
  </cols>
  <sheetData>
    <row r="1" ht="12.75"/>
    <row r="2" spans="2:15" ht="12.75">
      <c r="B2" s="266" t="str">
        <f>"APLICATIVO DE INFORMAÇÕES MUNICIPAIS ESTRUTURADAS "&amp;BDValores!E2&amp;" - PRESTAÇÃO DE CONTAS DO PREFEITO MUNICIPAL"</f>
        <v>APLICATIVO DE INFORMAÇÕES MUNICIPAIS ESTRUTURADAS 2020 - PRESTAÇÃO DE CONTAS DO PREFEITO MUNICIPAL</v>
      </c>
      <c r="C2" s="266"/>
      <c r="D2" s="266"/>
      <c r="E2" s="266"/>
      <c r="F2" s="266"/>
      <c r="G2" s="266"/>
      <c r="H2" s="266"/>
      <c r="I2" s="266"/>
      <c r="J2" s="266"/>
      <c r="K2" s="266"/>
      <c r="L2" s="266"/>
      <c r="M2" s="266"/>
      <c r="N2" s="266"/>
      <c r="O2" s="266"/>
    </row>
    <row r="3" spans="2:15" ht="12.75">
      <c r="B3" s="267" t="str">
        <f>IF(SUM!$G$3="","",IF(SUM!$G$3="RECIFE","CIDADE DO RECIFE","MUNICÍPIO DE "&amp;UPPER(SUM!G3)))</f>
        <v>MUNICÍPIO DE JOÃO ALFREDO</v>
      </c>
      <c r="C3" s="267"/>
      <c r="D3" s="267"/>
      <c r="E3" s="267"/>
      <c r="F3" s="267"/>
      <c r="G3" s="267"/>
      <c r="H3" s="267"/>
      <c r="I3" s="267"/>
      <c r="J3" s="267"/>
      <c r="K3" s="267"/>
      <c r="L3" s="267"/>
      <c r="M3" s="267"/>
      <c r="N3" s="267"/>
      <c r="O3" s="267"/>
    </row>
    <row r="4" spans="2:15" ht="21.75" customHeight="1">
      <c r="B4" s="219"/>
      <c r="C4" s="219"/>
      <c r="D4" s="218"/>
      <c r="E4" s="218"/>
      <c r="F4" s="218"/>
      <c r="G4" s="218"/>
      <c r="H4" s="218"/>
      <c r="I4" s="218"/>
      <c r="J4" s="218"/>
      <c r="K4" s="218"/>
      <c r="L4" s="218"/>
      <c r="M4" s="218"/>
      <c r="N4" s="218"/>
      <c r="O4" s="218"/>
    </row>
    <row r="5" spans="2:15" ht="21.75" customHeight="1">
      <c r="B5" s="219"/>
      <c r="C5" s="219"/>
      <c r="D5" s="218"/>
      <c r="E5" s="218"/>
      <c r="F5" s="218"/>
      <c r="G5" s="218"/>
      <c r="H5" s="218"/>
      <c r="I5" s="218"/>
      <c r="J5" s="218"/>
      <c r="K5" s="218"/>
      <c r="L5" s="218"/>
      <c r="M5" s="218"/>
      <c r="N5" s="218"/>
      <c r="O5" s="218"/>
    </row>
    <row r="6" spans="2:15" ht="15.75">
      <c r="B6" s="268" t="s">
        <v>6770</v>
      </c>
      <c r="C6" s="268"/>
      <c r="D6" s="268"/>
      <c r="E6" s="268"/>
      <c r="F6" s="268"/>
      <c r="G6" s="268"/>
      <c r="H6" s="268"/>
      <c r="I6" s="268"/>
      <c r="J6" s="268"/>
      <c r="K6" s="268"/>
      <c r="L6" s="268"/>
      <c r="M6" s="268"/>
      <c r="N6" s="268"/>
      <c r="O6" s="268"/>
    </row>
    <row r="9" spans="2:15" ht="12.75">
      <c r="B9" s="264" t="s">
        <v>6681</v>
      </c>
      <c r="C9" s="216" t="s">
        <v>6682</v>
      </c>
      <c r="D9" s="263" t="s">
        <v>6697</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16901</v>
      </c>
      <c r="C11" s="213">
        <v>5708354</v>
      </c>
      <c r="D11" s="213"/>
      <c r="E11" s="213"/>
      <c r="F11" s="213"/>
      <c r="G11" s="213">
        <v>5</v>
      </c>
      <c r="H11" s="213">
        <v>22</v>
      </c>
      <c r="I11" s="213">
        <v>9</v>
      </c>
      <c r="J11" s="213">
        <v>15</v>
      </c>
      <c r="K11" s="213">
        <v>17</v>
      </c>
      <c r="L11" s="213">
        <v>10</v>
      </c>
      <c r="M11" s="213">
        <v>11</v>
      </c>
      <c r="N11" s="213">
        <v>11</v>
      </c>
      <c r="O11" s="213">
        <v>17</v>
      </c>
    </row>
    <row r="12" spans="2:15" ht="12.75">
      <c r="B12" s="212" t="s">
        <v>16902</v>
      </c>
      <c r="C12" s="213">
        <v>5708362</v>
      </c>
      <c r="D12" s="213"/>
      <c r="E12" s="213"/>
      <c r="F12" s="213"/>
      <c r="G12" s="213"/>
      <c r="H12" s="213">
        <v>2</v>
      </c>
      <c r="I12" s="213">
        <v>3</v>
      </c>
      <c r="J12" s="213"/>
      <c r="K12" s="213">
        <v>1</v>
      </c>
      <c r="L12" s="213"/>
      <c r="M12" s="213">
        <v>1</v>
      </c>
      <c r="N12" s="213">
        <v>1</v>
      </c>
      <c r="O12" s="213">
        <v>1</v>
      </c>
    </row>
    <row r="13" spans="2:15" ht="12.75">
      <c r="B13" s="212" t="s">
        <v>16903</v>
      </c>
      <c r="C13" s="213">
        <v>3565394</v>
      </c>
      <c r="D13" s="213"/>
      <c r="E13" s="213"/>
      <c r="F13" s="213"/>
      <c r="G13" s="213"/>
      <c r="H13" s="213">
        <v>7</v>
      </c>
      <c r="I13" s="213">
        <v>3</v>
      </c>
      <c r="J13" s="213">
        <v>10</v>
      </c>
      <c r="K13" s="213">
        <v>5</v>
      </c>
      <c r="L13" s="213">
        <v>2</v>
      </c>
      <c r="M13" s="213">
        <v>1</v>
      </c>
      <c r="N13" s="213">
        <v>4</v>
      </c>
      <c r="O13" s="213">
        <v>4</v>
      </c>
    </row>
    <row r="14" spans="2:15" ht="12.75">
      <c r="B14" s="212" t="s">
        <v>16904</v>
      </c>
      <c r="C14" s="213">
        <v>2636573</v>
      </c>
      <c r="D14" s="213"/>
      <c r="E14" s="213"/>
      <c r="F14" s="213"/>
      <c r="G14" s="213"/>
      <c r="H14" s="213">
        <v>9</v>
      </c>
      <c r="I14" s="213">
        <v>11</v>
      </c>
      <c r="J14" s="213">
        <v>14</v>
      </c>
      <c r="K14" s="213">
        <v>15</v>
      </c>
      <c r="L14" s="213">
        <v>5</v>
      </c>
      <c r="M14" s="213">
        <v>6</v>
      </c>
      <c r="N14" s="213">
        <v>8</v>
      </c>
      <c r="O14" s="213">
        <v>6</v>
      </c>
    </row>
    <row r="15" spans="2:15" ht="12.75">
      <c r="B15" s="212" t="s">
        <v>16905</v>
      </c>
      <c r="C15" s="213">
        <v>2636557</v>
      </c>
      <c r="D15" s="213"/>
      <c r="E15" s="213"/>
      <c r="F15" s="213"/>
      <c r="G15" s="213"/>
      <c r="H15" s="213"/>
      <c r="I15" s="213">
        <v>3</v>
      </c>
      <c r="J15" s="213">
        <v>1</v>
      </c>
      <c r="K15" s="213">
        <v>3</v>
      </c>
      <c r="L15" s="213">
        <v>2</v>
      </c>
      <c r="M15" s="213">
        <v>1</v>
      </c>
      <c r="N15" s="213"/>
      <c r="O15" s="213"/>
    </row>
    <row r="16" spans="2:15" ht="12.75">
      <c r="B16" s="212" t="s">
        <v>16906</v>
      </c>
      <c r="C16" s="213">
        <v>2712725</v>
      </c>
      <c r="D16" s="213"/>
      <c r="E16" s="213"/>
      <c r="F16" s="213"/>
      <c r="G16" s="213"/>
      <c r="H16" s="213">
        <v>1</v>
      </c>
      <c r="I16" s="213"/>
      <c r="J16" s="213"/>
      <c r="K16" s="213"/>
      <c r="L16" s="213">
        <v>1</v>
      </c>
      <c r="M16" s="213"/>
      <c r="N16" s="213">
        <v>1</v>
      </c>
      <c r="O16" s="213"/>
    </row>
    <row r="17" spans="2:15" ht="12.75">
      <c r="B17" s="212" t="s">
        <v>16907</v>
      </c>
      <c r="C17" s="213">
        <v>5024161</v>
      </c>
      <c r="D17" s="213"/>
      <c r="E17" s="213"/>
      <c r="F17" s="213"/>
      <c r="G17" s="213"/>
      <c r="H17" s="213">
        <v>4</v>
      </c>
      <c r="I17" s="213"/>
      <c r="J17" s="213">
        <v>1</v>
      </c>
      <c r="K17" s="213"/>
      <c r="L17" s="213"/>
      <c r="M17" s="213">
        <v>3</v>
      </c>
      <c r="N17" s="213"/>
      <c r="O17" s="213">
        <v>2</v>
      </c>
    </row>
    <row r="18" spans="2:15" ht="12.75">
      <c r="B18" s="212" t="s">
        <v>16908</v>
      </c>
      <c r="C18" s="213">
        <v>2714582</v>
      </c>
      <c r="D18" s="213"/>
      <c r="E18" s="213"/>
      <c r="F18" s="213"/>
      <c r="G18" s="213"/>
      <c r="H18" s="213"/>
      <c r="I18" s="213">
        <v>1</v>
      </c>
      <c r="J18" s="213"/>
      <c r="K18" s="213">
        <v>2</v>
      </c>
      <c r="L18" s="213"/>
      <c r="M18" s="213">
        <v>2</v>
      </c>
      <c r="N18" s="213"/>
      <c r="O18" s="213">
        <v>1</v>
      </c>
    </row>
    <row r="19" spans="2:15" ht="12.75">
      <c r="B19" s="212" t="s">
        <v>16909</v>
      </c>
      <c r="C19" s="213">
        <v>2712652</v>
      </c>
      <c r="D19" s="213"/>
      <c r="E19" s="213"/>
      <c r="F19" s="213"/>
      <c r="G19" s="213"/>
      <c r="H19" s="213">
        <v>1</v>
      </c>
      <c r="I19" s="213"/>
      <c r="J19" s="213">
        <v>2</v>
      </c>
      <c r="K19" s="213">
        <v>2</v>
      </c>
      <c r="L19" s="213"/>
      <c r="M19" s="213"/>
      <c r="N19" s="213"/>
      <c r="O19" s="213"/>
    </row>
    <row r="20" spans="2:15" ht="12.75">
      <c r="B20" s="212" t="s">
        <v>16910</v>
      </c>
      <c r="C20" s="213">
        <v>2713195</v>
      </c>
      <c r="D20" s="213"/>
      <c r="E20" s="213"/>
      <c r="F20" s="213"/>
      <c r="G20" s="213"/>
      <c r="H20" s="213"/>
      <c r="I20" s="213">
        <v>1</v>
      </c>
      <c r="J20" s="213"/>
      <c r="K20" s="213">
        <v>3</v>
      </c>
      <c r="L20" s="213">
        <v>1</v>
      </c>
      <c r="M20" s="213"/>
      <c r="N20" s="213"/>
      <c r="O20" s="213">
        <v>4</v>
      </c>
    </row>
    <row r="21" spans="2:15" ht="12.75">
      <c r="B21" s="212" t="s">
        <v>16911</v>
      </c>
      <c r="C21" s="213">
        <v>2712695</v>
      </c>
      <c r="D21" s="213"/>
      <c r="E21" s="213"/>
      <c r="F21" s="213"/>
      <c r="G21" s="213"/>
      <c r="H21" s="213"/>
      <c r="I21" s="213"/>
      <c r="J21" s="213"/>
      <c r="K21" s="213"/>
      <c r="L21" s="213"/>
      <c r="M21" s="213">
        <v>1</v>
      </c>
      <c r="N21" s="213">
        <v>2</v>
      </c>
      <c r="O21" s="213">
        <v>2</v>
      </c>
    </row>
    <row r="22" spans="2:15" ht="12.75">
      <c r="B22" s="212" t="s">
        <v>16912</v>
      </c>
      <c r="C22" s="213">
        <v>2714981</v>
      </c>
      <c r="D22" s="213"/>
      <c r="E22" s="213"/>
      <c r="F22" s="213"/>
      <c r="G22" s="213">
        <v>2</v>
      </c>
      <c r="H22" s="213">
        <v>10</v>
      </c>
      <c r="I22" s="213">
        <v>13</v>
      </c>
      <c r="J22" s="213">
        <v>8</v>
      </c>
      <c r="K22" s="213">
        <v>3</v>
      </c>
      <c r="L22" s="213">
        <v>1</v>
      </c>
      <c r="M22" s="213">
        <v>5</v>
      </c>
      <c r="N22" s="213">
        <v>2</v>
      </c>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B2:O2"/>
    <mergeCell ref="B3:O3"/>
    <mergeCell ref="B6:O6"/>
    <mergeCell ref="B9:B10"/>
    <mergeCell ref="D9:O9"/>
  </mergeCells>
  <conditionalFormatting sqref="B12:O100 D11:O11">
    <cfRule type="cellIs" priority="8" dxfId="0" operator="equal" stopIfTrue="1">
      <formula>0</formula>
    </cfRule>
  </conditionalFormatting>
  <conditionalFormatting sqref="B12:O100 D11:O11">
    <cfRule type="cellIs" priority="7" dxfId="0" operator="equal" stopIfTrue="1">
      <formula>0</formula>
    </cfRule>
  </conditionalFormatting>
  <conditionalFormatting sqref="B12:O100 D11:O11">
    <cfRule type="cellIs" priority="6" dxfId="0" operator="equal" stopIfTrue="1">
      <formula>0</formula>
    </cfRule>
  </conditionalFormatting>
  <conditionalFormatting sqref="B12:B100">
    <cfRule type="cellIs" priority="5" dxfId="0" operator="equal" stopIfTrue="1">
      <formula>0</formula>
    </cfRule>
  </conditionalFormatting>
  <conditionalFormatting sqref="B12:O100 D11:O11">
    <cfRule type="cellIs" priority="4" dxfId="0" operator="equal" stopIfTrue="1">
      <formula>0</formula>
    </cfRule>
  </conditionalFormatting>
  <conditionalFormatting sqref="B12:B100">
    <cfRule type="cellIs" priority="3" dxfId="0" operator="equal" stopIfTrue="1">
      <formula>0</formula>
    </cfRule>
  </conditionalFormatting>
  <conditionalFormatting sqref="B11:C11">
    <cfRule type="cellIs" priority="2" dxfId="0" operator="equal" stopIfTrue="1">
      <formula>0</formula>
    </cfRule>
  </conditionalFormatting>
  <conditionalFormatting sqref="B11:C11">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O100">
      <formula1>0</formula1>
      <formula2>9.99999999999999E+25</formula2>
    </dataValidation>
  </dataValidations>
  <printOptions/>
  <pageMargins left="0.511811024" right="0.511811024" top="0.787401575" bottom="0.787401575" header="0.31496062" footer="0.31496062"/>
  <pageSetup orientation="portrait" paperSize="9"/>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75" zoomScaleNormal="175" workbookViewId="0" topLeftCell="B16">
      <selection activeCell="C13" sqref="C13"/>
    </sheetView>
  </sheetViews>
  <sheetFormatPr defaultColWidth="9.33203125" defaultRowHeight="12.75"/>
  <cols>
    <col min="1" max="1" width="16.16015625" style="214" customWidth="1"/>
    <col min="2" max="2" width="62.16015625" style="214" customWidth="1"/>
    <col min="3" max="3" width="18" style="214" customWidth="1"/>
    <col min="4" max="15" width="7" style="215" customWidth="1"/>
    <col min="16" max="16384" width="9.33203125" style="214" customWidth="1"/>
  </cols>
  <sheetData>
    <row r="1" ht="12.75"/>
    <row r="2" spans="2:15" ht="12.75">
      <c r="B2" s="266" t="str">
        <f>"APLICATIVO DE INFORMAÇÕES MUNICIPAIS ESTRUTURADAS "&amp;BDValores!E2&amp;" - PRESTAÇÃO DE CONTAS DO PREFEITO MUNICIPAL"</f>
        <v>APLICATIVO DE INFORMAÇÕES MUNICIPAIS ESTRUTURADAS 2020 - PRESTAÇÃO DE CONTAS DO PREFEITO MUNICIPAL</v>
      </c>
      <c r="C2" s="266"/>
      <c r="D2" s="266"/>
      <c r="E2" s="266"/>
      <c r="F2" s="266"/>
      <c r="G2" s="266"/>
      <c r="H2" s="266"/>
      <c r="I2" s="266"/>
      <c r="J2" s="266"/>
      <c r="K2" s="266"/>
      <c r="L2" s="266"/>
      <c r="M2" s="266"/>
      <c r="N2" s="266"/>
      <c r="O2" s="266"/>
    </row>
    <row r="3" spans="2:15" ht="12.75">
      <c r="B3" s="267" t="str">
        <f>IF(SUM!$G$3="","",IF(SUM!$G$3="RECIFE","CIDADE DO RECIFE","MUNICÍPIO DE "&amp;UPPER(SUM!G3)))</f>
        <v>MUNICÍPIO DE JOÃO ALFREDO</v>
      </c>
      <c r="C3" s="267"/>
      <c r="D3" s="267"/>
      <c r="E3" s="267"/>
      <c r="F3" s="267"/>
      <c r="G3" s="267"/>
      <c r="H3" s="267"/>
      <c r="I3" s="267"/>
      <c r="J3" s="267"/>
      <c r="K3" s="267"/>
      <c r="L3" s="267"/>
      <c r="M3" s="267"/>
      <c r="N3" s="267"/>
      <c r="O3" s="267"/>
    </row>
    <row r="4" spans="2:15" ht="21.75" customHeight="1">
      <c r="B4" s="219"/>
      <c r="C4" s="219"/>
      <c r="D4" s="218"/>
      <c r="E4" s="218"/>
      <c r="F4" s="218"/>
      <c r="G4" s="218"/>
      <c r="H4" s="218"/>
      <c r="I4" s="218"/>
      <c r="J4" s="218"/>
      <c r="K4" s="218"/>
      <c r="L4" s="218"/>
      <c r="M4" s="218"/>
      <c r="N4" s="218"/>
      <c r="O4" s="218"/>
    </row>
    <row r="5" spans="2:15" ht="21.75" customHeight="1">
      <c r="B5" s="219"/>
      <c r="C5" s="219"/>
      <c r="D5" s="218"/>
      <c r="E5" s="218"/>
      <c r="F5" s="218"/>
      <c r="G5" s="218"/>
      <c r="H5" s="218"/>
      <c r="I5" s="218"/>
      <c r="J5" s="218"/>
      <c r="K5" s="218"/>
      <c r="L5" s="218"/>
      <c r="M5" s="218"/>
      <c r="N5" s="218"/>
      <c r="O5" s="218"/>
    </row>
    <row r="6" spans="2:15" ht="15.75">
      <c r="B6" s="268" t="s">
        <v>6771</v>
      </c>
      <c r="C6" s="268"/>
      <c r="D6" s="268"/>
      <c r="E6" s="268"/>
      <c r="F6" s="268"/>
      <c r="G6" s="268"/>
      <c r="H6" s="268"/>
      <c r="I6" s="268"/>
      <c r="J6" s="268"/>
      <c r="K6" s="268"/>
      <c r="L6" s="268"/>
      <c r="M6" s="268"/>
      <c r="N6" s="268"/>
      <c r="O6" s="268"/>
    </row>
    <row r="9" spans="2:15" ht="12.75">
      <c r="B9" s="264" t="s">
        <v>6681</v>
      </c>
      <c r="C9" s="216" t="s">
        <v>6682</v>
      </c>
      <c r="D9" s="263" t="s">
        <v>6698</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16901</v>
      </c>
      <c r="C11" s="213">
        <v>5708354</v>
      </c>
      <c r="D11" s="213"/>
      <c r="E11" s="213"/>
      <c r="F11" s="213"/>
      <c r="G11" s="213"/>
      <c r="H11" s="213"/>
      <c r="I11" s="213">
        <v>2</v>
      </c>
      <c r="J11" s="213">
        <v>3</v>
      </c>
      <c r="K11" s="213">
        <v>1</v>
      </c>
      <c r="L11" s="213">
        <v>1</v>
      </c>
      <c r="M11" s="213"/>
      <c r="N11" s="213"/>
      <c r="O11" s="213"/>
    </row>
    <row r="12" spans="2:15" ht="12.75">
      <c r="B12" s="212" t="s">
        <v>16902</v>
      </c>
      <c r="C12" s="213">
        <v>5708362</v>
      </c>
      <c r="D12" s="213"/>
      <c r="E12" s="213"/>
      <c r="F12" s="213"/>
      <c r="G12" s="213"/>
      <c r="H12" s="213"/>
      <c r="I12" s="213"/>
      <c r="J12" s="213"/>
      <c r="K12" s="213"/>
      <c r="L12" s="213"/>
      <c r="M12" s="213"/>
      <c r="N12" s="213"/>
      <c r="O12" s="213"/>
    </row>
    <row r="13" spans="2:15" ht="12.75">
      <c r="B13" s="212" t="s">
        <v>16903</v>
      </c>
      <c r="C13" s="213">
        <v>3565394</v>
      </c>
      <c r="D13" s="213"/>
      <c r="E13" s="213"/>
      <c r="F13" s="213"/>
      <c r="G13" s="213"/>
      <c r="H13" s="213">
        <v>1</v>
      </c>
      <c r="I13" s="213">
        <v>1</v>
      </c>
      <c r="J13" s="213">
        <v>1</v>
      </c>
      <c r="K13" s="213"/>
      <c r="L13" s="213">
        <v>1</v>
      </c>
      <c r="M13" s="213"/>
      <c r="N13" s="213"/>
      <c r="O13" s="213"/>
    </row>
    <row r="14" spans="2:15" ht="12.75">
      <c r="B14" s="212" t="s">
        <v>16904</v>
      </c>
      <c r="C14" s="213">
        <v>2636573</v>
      </c>
      <c r="D14" s="213"/>
      <c r="E14" s="213"/>
      <c r="F14" s="213"/>
      <c r="G14" s="213"/>
      <c r="H14" s="213">
        <v>2</v>
      </c>
      <c r="I14" s="213">
        <v>1</v>
      </c>
      <c r="J14" s="213">
        <v>3</v>
      </c>
      <c r="K14" s="213">
        <v>2</v>
      </c>
      <c r="L14" s="213">
        <v>2</v>
      </c>
      <c r="M14" s="213">
        <v>1</v>
      </c>
      <c r="N14" s="213"/>
      <c r="O14" s="213">
        <v>1</v>
      </c>
    </row>
    <row r="15" spans="2:15" ht="12.75">
      <c r="B15" s="212" t="s">
        <v>16905</v>
      </c>
      <c r="C15" s="213">
        <v>2636557</v>
      </c>
      <c r="D15" s="213"/>
      <c r="E15" s="213"/>
      <c r="F15" s="213"/>
      <c r="G15" s="213"/>
      <c r="H15" s="213"/>
      <c r="I15" s="213">
        <v>3</v>
      </c>
      <c r="J15" s="213">
        <v>1</v>
      </c>
      <c r="K15" s="213"/>
      <c r="L15" s="213"/>
      <c r="M15" s="213"/>
      <c r="N15" s="213"/>
      <c r="O15" s="213"/>
    </row>
    <row r="16" spans="2:15" ht="12.75">
      <c r="B16" s="212" t="s">
        <v>16906</v>
      </c>
      <c r="C16" s="213">
        <v>2712725</v>
      </c>
      <c r="D16" s="213"/>
      <c r="E16" s="213"/>
      <c r="F16" s="213"/>
      <c r="G16" s="213"/>
      <c r="H16" s="213"/>
      <c r="I16" s="213"/>
      <c r="J16" s="213"/>
      <c r="K16" s="213"/>
      <c r="L16" s="213">
        <v>1</v>
      </c>
      <c r="M16" s="213"/>
      <c r="N16" s="213"/>
      <c r="O16" s="213"/>
    </row>
    <row r="17" spans="2:15" ht="12.75">
      <c r="B17" s="212" t="s">
        <v>16907</v>
      </c>
      <c r="C17" s="213">
        <v>5024161</v>
      </c>
      <c r="D17" s="213"/>
      <c r="E17" s="213"/>
      <c r="F17" s="213"/>
      <c r="G17" s="213"/>
      <c r="H17" s="213">
        <v>1</v>
      </c>
      <c r="I17" s="213"/>
      <c r="J17" s="213"/>
      <c r="K17" s="213"/>
      <c r="L17" s="213"/>
      <c r="M17" s="213"/>
      <c r="N17" s="213"/>
      <c r="O17" s="213"/>
    </row>
    <row r="18" spans="2:15" ht="12.75">
      <c r="B18" s="212" t="s">
        <v>16908</v>
      </c>
      <c r="C18" s="213">
        <v>2714582</v>
      </c>
      <c r="D18" s="213"/>
      <c r="E18" s="213"/>
      <c r="F18" s="213"/>
      <c r="G18" s="213"/>
      <c r="H18" s="213"/>
      <c r="I18" s="213"/>
      <c r="J18" s="213"/>
      <c r="K18" s="213">
        <v>1</v>
      </c>
      <c r="L18" s="213"/>
      <c r="M18" s="213"/>
      <c r="N18" s="213"/>
      <c r="O18" s="213"/>
    </row>
    <row r="19" spans="2:15" ht="12.75">
      <c r="B19" s="212" t="s">
        <v>16909</v>
      </c>
      <c r="C19" s="213">
        <v>2712652</v>
      </c>
      <c r="D19" s="213"/>
      <c r="E19" s="213"/>
      <c r="F19" s="213"/>
      <c r="G19" s="213"/>
      <c r="H19" s="213"/>
      <c r="I19" s="213"/>
      <c r="J19" s="213"/>
      <c r="K19" s="213"/>
      <c r="L19" s="213"/>
      <c r="M19" s="213"/>
      <c r="N19" s="213"/>
      <c r="O19" s="213"/>
    </row>
    <row r="20" spans="2:15" ht="12.75">
      <c r="B20" s="212" t="s">
        <v>16910</v>
      </c>
      <c r="C20" s="213">
        <v>2713195</v>
      </c>
      <c r="D20" s="213"/>
      <c r="E20" s="213"/>
      <c r="F20" s="213"/>
      <c r="G20" s="213"/>
      <c r="H20" s="213"/>
      <c r="I20" s="213"/>
      <c r="J20" s="213"/>
      <c r="K20" s="213"/>
      <c r="L20" s="213"/>
      <c r="M20" s="213"/>
      <c r="N20" s="213"/>
      <c r="O20" s="213"/>
    </row>
    <row r="21" spans="2:15" ht="12.75">
      <c r="B21" s="212" t="s">
        <v>16911</v>
      </c>
      <c r="C21" s="213">
        <v>2712695</v>
      </c>
      <c r="D21" s="213"/>
      <c r="E21" s="213"/>
      <c r="F21" s="213"/>
      <c r="G21" s="213"/>
      <c r="H21" s="213"/>
      <c r="I21" s="213"/>
      <c r="J21" s="213"/>
      <c r="K21" s="213"/>
      <c r="L21" s="213"/>
      <c r="M21" s="213"/>
      <c r="N21" s="213"/>
      <c r="O21" s="213"/>
    </row>
    <row r="22" spans="2:15" ht="12.75">
      <c r="B22" s="212" t="s">
        <v>16912</v>
      </c>
      <c r="C22" s="213">
        <v>2714981</v>
      </c>
      <c r="D22" s="213"/>
      <c r="E22" s="213"/>
      <c r="F22" s="213"/>
      <c r="G22" s="213"/>
      <c r="H22" s="213"/>
      <c r="I22" s="213"/>
      <c r="J22" s="213"/>
      <c r="K22" s="213"/>
      <c r="L22" s="213"/>
      <c r="M22" s="213"/>
      <c r="N22" s="213"/>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B2:O2"/>
    <mergeCell ref="B3:O3"/>
    <mergeCell ref="B6:O6"/>
    <mergeCell ref="B9:B10"/>
    <mergeCell ref="D9:O9"/>
  </mergeCells>
  <conditionalFormatting sqref="B23:O100 D11:O22">
    <cfRule type="cellIs" priority="15" dxfId="0" operator="equal" stopIfTrue="1">
      <formula>0</formula>
    </cfRule>
  </conditionalFormatting>
  <conditionalFormatting sqref="B23:O100 D11:O22">
    <cfRule type="cellIs" priority="14" dxfId="0" operator="equal" stopIfTrue="1">
      <formula>0</formula>
    </cfRule>
  </conditionalFormatting>
  <conditionalFormatting sqref="B23:O100 D11:O22">
    <cfRule type="cellIs" priority="13" dxfId="0" operator="equal" stopIfTrue="1">
      <formula>0</formula>
    </cfRule>
  </conditionalFormatting>
  <conditionalFormatting sqref="B23:O100 D11:O22">
    <cfRule type="cellIs" priority="12" dxfId="0" operator="equal" stopIfTrue="1">
      <formula>0</formula>
    </cfRule>
  </conditionalFormatting>
  <conditionalFormatting sqref="B23:B100">
    <cfRule type="cellIs" priority="11" dxfId="0" operator="equal" stopIfTrue="1">
      <formula>0</formula>
    </cfRule>
  </conditionalFormatting>
  <conditionalFormatting sqref="B23:O100 D11:O22">
    <cfRule type="cellIs" priority="10" dxfId="0" operator="equal" stopIfTrue="1">
      <formula>0</formula>
    </cfRule>
  </conditionalFormatting>
  <conditionalFormatting sqref="B23:B100">
    <cfRule type="cellIs" priority="9" dxfId="0" operator="equal" stopIfTrue="1">
      <formula>0</formula>
    </cfRule>
  </conditionalFormatting>
  <conditionalFormatting sqref="B12:C22">
    <cfRule type="cellIs" priority="8" dxfId="0" operator="equal" stopIfTrue="1">
      <formula>0</formula>
    </cfRule>
  </conditionalFormatting>
  <conditionalFormatting sqref="B12:C22">
    <cfRule type="cellIs" priority="7" dxfId="0" operator="equal" stopIfTrue="1">
      <formula>0</formula>
    </cfRule>
  </conditionalFormatting>
  <conditionalFormatting sqref="B12:C22">
    <cfRule type="cellIs" priority="6" dxfId="0" operator="equal" stopIfTrue="1">
      <formula>0</formula>
    </cfRule>
  </conditionalFormatting>
  <conditionalFormatting sqref="B12:B22">
    <cfRule type="cellIs" priority="5" dxfId="0" operator="equal" stopIfTrue="1">
      <formula>0</formula>
    </cfRule>
  </conditionalFormatting>
  <conditionalFormatting sqref="B12:C22">
    <cfRule type="cellIs" priority="4" dxfId="0" operator="equal" stopIfTrue="1">
      <formula>0</formula>
    </cfRule>
  </conditionalFormatting>
  <conditionalFormatting sqref="B12:B22">
    <cfRule type="cellIs" priority="3" dxfId="0" operator="equal" stopIfTrue="1">
      <formula>0</formula>
    </cfRule>
  </conditionalFormatting>
  <conditionalFormatting sqref="B11:C11">
    <cfRule type="cellIs" priority="2" dxfId="0" operator="equal" stopIfTrue="1">
      <formula>0</formula>
    </cfRule>
  </conditionalFormatting>
  <conditionalFormatting sqref="B11:C11">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O100">
      <formula1>0</formula1>
      <formula2>9.99999999999999E+25</formula2>
    </dataValidation>
  </dataValidations>
  <printOptions/>
  <pageMargins left="0.511811024" right="0.511811024" top="0.787401575" bottom="0.787401575" header="0.31496062" footer="0.31496062"/>
  <pageSetup orientation="portrait" paperSize="9"/>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60" zoomScaleNormal="160" workbookViewId="0" topLeftCell="A16">
      <selection activeCell="B30" sqref="B30"/>
    </sheetView>
  </sheetViews>
  <sheetFormatPr defaultColWidth="9.33203125" defaultRowHeight="12.75"/>
  <cols>
    <col min="1" max="1" width="16.16015625" style="214" customWidth="1"/>
    <col min="2" max="2" width="62.16015625" style="214" customWidth="1"/>
    <col min="3" max="3" width="18" style="214" customWidth="1"/>
    <col min="4" max="15" width="7" style="215" customWidth="1"/>
    <col min="16" max="16384" width="9.33203125" style="214" customWidth="1"/>
  </cols>
  <sheetData>
    <row r="1" ht="12.75"/>
    <row r="2" spans="2:15" ht="12.75">
      <c r="B2" s="266" t="str">
        <f>"APLICATIVO DE INFORMAÇÕES MUNICIPAIS ESTRUTURADAS "&amp;BDValores!E2&amp;" - PRESTAÇÃO DE CONTAS DO PREFEITO MUNICIPAL"</f>
        <v>APLICATIVO DE INFORMAÇÕES MUNICIPAIS ESTRUTURADAS 2020 - PRESTAÇÃO DE CONTAS DO PREFEITO MUNICIPAL</v>
      </c>
      <c r="C2" s="266"/>
      <c r="D2" s="266"/>
      <c r="E2" s="266"/>
      <c r="F2" s="266"/>
      <c r="G2" s="266"/>
      <c r="H2" s="266"/>
      <c r="I2" s="266"/>
      <c r="J2" s="266"/>
      <c r="K2" s="266"/>
      <c r="L2" s="266"/>
      <c r="M2" s="266"/>
      <c r="N2" s="266"/>
      <c r="O2" s="266"/>
    </row>
    <row r="3" spans="2:15" ht="12.75">
      <c r="B3" s="267" t="str">
        <f>IF(SUM!$G$3="","",IF(SUM!$G$3="RECIFE","CIDADE DO RECIFE","MUNICÍPIO DE "&amp;UPPER(SUM!G3)))</f>
        <v>MUNICÍPIO DE JOÃO ALFREDO</v>
      </c>
      <c r="C3" s="267"/>
      <c r="D3" s="267"/>
      <c r="E3" s="267"/>
      <c r="F3" s="267"/>
      <c r="G3" s="267"/>
      <c r="H3" s="267"/>
      <c r="I3" s="267"/>
      <c r="J3" s="267"/>
      <c r="K3" s="267"/>
      <c r="L3" s="267"/>
      <c r="M3" s="267"/>
      <c r="N3" s="267"/>
      <c r="O3" s="267"/>
    </row>
    <row r="4" spans="2:15" ht="21.75" customHeight="1">
      <c r="B4" s="219"/>
      <c r="C4" s="219"/>
      <c r="D4" s="218"/>
      <c r="E4" s="218"/>
      <c r="F4" s="218"/>
      <c r="G4" s="218"/>
      <c r="H4" s="218"/>
      <c r="I4" s="218"/>
      <c r="J4" s="218"/>
      <c r="K4" s="218"/>
      <c r="L4" s="218"/>
      <c r="M4" s="218"/>
      <c r="N4" s="218"/>
      <c r="O4" s="218"/>
    </row>
    <row r="5" spans="2:15" ht="21.75" customHeight="1">
      <c r="B5" s="219"/>
      <c r="C5" s="219"/>
      <c r="D5" s="218"/>
      <c r="E5" s="218"/>
      <c r="F5" s="218"/>
      <c r="G5" s="218"/>
      <c r="H5" s="218"/>
      <c r="I5" s="218"/>
      <c r="J5" s="218"/>
      <c r="K5" s="218"/>
      <c r="L5" s="218"/>
      <c r="M5" s="218"/>
      <c r="N5" s="218"/>
      <c r="O5" s="218"/>
    </row>
    <row r="6" spans="2:15" ht="15.75">
      <c r="B6" s="268" t="s">
        <v>6772</v>
      </c>
      <c r="C6" s="268"/>
      <c r="D6" s="268"/>
      <c r="E6" s="268"/>
      <c r="F6" s="268"/>
      <c r="G6" s="268"/>
      <c r="H6" s="268"/>
      <c r="I6" s="268"/>
      <c r="J6" s="268"/>
      <c r="K6" s="268"/>
      <c r="L6" s="268"/>
      <c r="M6" s="268"/>
      <c r="N6" s="268"/>
      <c r="O6" s="268"/>
    </row>
    <row r="9" spans="2:15" ht="12.75">
      <c r="B9" s="264" t="s">
        <v>6681</v>
      </c>
      <c r="C9" s="216" t="s">
        <v>6682</v>
      </c>
      <c r="D9" s="263" t="s">
        <v>6716</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16901</v>
      </c>
      <c r="C11" s="213">
        <v>5708354</v>
      </c>
      <c r="D11" s="213"/>
      <c r="E11" s="213"/>
      <c r="F11" s="213"/>
      <c r="G11" s="213">
        <v>2</v>
      </c>
      <c r="H11" s="213">
        <v>19</v>
      </c>
      <c r="I11" s="213">
        <v>8</v>
      </c>
      <c r="J11" s="213">
        <v>4</v>
      </c>
      <c r="K11" s="213">
        <v>24</v>
      </c>
      <c r="L11" s="213">
        <v>11</v>
      </c>
      <c r="M11" s="213">
        <v>8</v>
      </c>
      <c r="N11" s="213">
        <v>13</v>
      </c>
      <c r="O11" s="213">
        <v>18</v>
      </c>
    </row>
    <row r="12" spans="2:15" ht="12.75">
      <c r="B12" s="212" t="s">
        <v>16902</v>
      </c>
      <c r="C12" s="213">
        <v>5708362</v>
      </c>
      <c r="D12" s="213"/>
      <c r="E12" s="213"/>
      <c r="F12" s="213"/>
      <c r="G12" s="213"/>
      <c r="H12" s="213">
        <v>1</v>
      </c>
      <c r="I12" s="213">
        <v>2</v>
      </c>
      <c r="J12" s="213">
        <v>1</v>
      </c>
      <c r="K12" s="213">
        <v>2</v>
      </c>
      <c r="L12" s="213"/>
      <c r="M12" s="213"/>
      <c r="N12" s="213">
        <v>2</v>
      </c>
      <c r="O12" s="213">
        <v>1</v>
      </c>
    </row>
    <row r="13" spans="2:15" ht="12.75">
      <c r="B13" s="212" t="s">
        <v>16903</v>
      </c>
      <c r="C13" s="213">
        <v>3565394</v>
      </c>
      <c r="D13" s="213"/>
      <c r="E13" s="213"/>
      <c r="F13" s="213"/>
      <c r="G13" s="213"/>
      <c r="H13" s="213">
        <v>2</v>
      </c>
      <c r="I13" s="213">
        <v>3</v>
      </c>
      <c r="J13" s="213">
        <v>8</v>
      </c>
      <c r="K13" s="213">
        <v>8</v>
      </c>
      <c r="L13" s="213">
        <v>1</v>
      </c>
      <c r="M13" s="213">
        <v>1</v>
      </c>
      <c r="N13" s="213">
        <v>4</v>
      </c>
      <c r="O13" s="213">
        <v>4</v>
      </c>
    </row>
    <row r="14" spans="2:15" ht="12.75">
      <c r="B14" s="212" t="s">
        <v>16904</v>
      </c>
      <c r="C14" s="213">
        <v>2636573</v>
      </c>
      <c r="D14" s="213"/>
      <c r="E14" s="213"/>
      <c r="F14" s="213"/>
      <c r="G14" s="213"/>
      <c r="H14" s="213">
        <v>3</v>
      </c>
      <c r="I14" s="213">
        <v>9</v>
      </c>
      <c r="J14" s="213">
        <v>6</v>
      </c>
      <c r="K14" s="213">
        <v>19</v>
      </c>
      <c r="L14" s="213">
        <v>6</v>
      </c>
      <c r="M14" s="213">
        <v>6</v>
      </c>
      <c r="N14" s="213">
        <v>5</v>
      </c>
      <c r="O14" s="213">
        <v>7</v>
      </c>
    </row>
    <row r="15" spans="2:15" ht="12.75">
      <c r="B15" s="212" t="s">
        <v>16905</v>
      </c>
      <c r="C15" s="213">
        <v>2636557</v>
      </c>
      <c r="D15" s="213"/>
      <c r="E15" s="213"/>
      <c r="F15" s="213"/>
      <c r="G15" s="213"/>
      <c r="H15" s="213"/>
      <c r="I15" s="213">
        <v>2</v>
      </c>
      <c r="J15" s="213">
        <v>2</v>
      </c>
      <c r="K15" s="213">
        <v>1</v>
      </c>
      <c r="L15" s="213">
        <v>4</v>
      </c>
      <c r="M15" s="213">
        <v>1</v>
      </c>
      <c r="N15" s="213"/>
      <c r="O15" s="213"/>
    </row>
    <row r="16" spans="2:15" ht="12.75">
      <c r="B16" s="212" t="s">
        <v>16906</v>
      </c>
      <c r="C16" s="213">
        <v>2712725</v>
      </c>
      <c r="D16" s="213"/>
      <c r="E16" s="213"/>
      <c r="F16" s="213"/>
      <c r="G16" s="213"/>
      <c r="H16" s="213"/>
      <c r="I16" s="213">
        <v>1</v>
      </c>
      <c r="J16" s="213"/>
      <c r="K16" s="213"/>
      <c r="L16" s="213"/>
      <c r="M16" s="213">
        <v>1</v>
      </c>
      <c r="N16" s="213">
        <v>1</v>
      </c>
      <c r="O16" s="213"/>
    </row>
    <row r="17" spans="2:15" ht="12.75">
      <c r="B17" s="212" t="s">
        <v>16907</v>
      </c>
      <c r="C17" s="213">
        <v>5024161</v>
      </c>
      <c r="D17" s="213"/>
      <c r="E17" s="213"/>
      <c r="F17" s="213"/>
      <c r="G17" s="213"/>
      <c r="H17" s="213">
        <v>1</v>
      </c>
      <c r="I17" s="213">
        <v>3</v>
      </c>
      <c r="J17" s="213"/>
      <c r="K17" s="213">
        <v>1</v>
      </c>
      <c r="L17" s="213"/>
      <c r="M17" s="213">
        <v>3</v>
      </c>
      <c r="N17" s="213"/>
      <c r="O17" s="213">
        <v>2</v>
      </c>
    </row>
    <row r="18" spans="2:15" ht="12.75">
      <c r="B18" s="212" t="s">
        <v>16908</v>
      </c>
      <c r="C18" s="213">
        <v>2714582</v>
      </c>
      <c r="D18" s="213"/>
      <c r="E18" s="213"/>
      <c r="F18" s="213"/>
      <c r="G18" s="213"/>
      <c r="H18" s="213"/>
      <c r="I18" s="213">
        <v>1</v>
      </c>
      <c r="J18" s="213"/>
      <c r="K18" s="213">
        <v>1</v>
      </c>
      <c r="L18" s="213">
        <v>1</v>
      </c>
      <c r="M18" s="213">
        <v>2</v>
      </c>
      <c r="N18" s="213"/>
      <c r="O18" s="213">
        <v>1</v>
      </c>
    </row>
    <row r="19" spans="2:15" ht="12.75">
      <c r="B19" s="212" t="s">
        <v>16909</v>
      </c>
      <c r="C19" s="213">
        <v>2712652</v>
      </c>
      <c r="D19" s="213"/>
      <c r="E19" s="213"/>
      <c r="F19" s="213"/>
      <c r="G19" s="213"/>
      <c r="H19" s="213"/>
      <c r="I19" s="213">
        <v>1</v>
      </c>
      <c r="J19" s="213">
        <v>1</v>
      </c>
      <c r="K19" s="213">
        <v>2</v>
      </c>
      <c r="L19" s="213">
        <v>1</v>
      </c>
      <c r="M19" s="213"/>
      <c r="N19" s="213"/>
      <c r="O19" s="213"/>
    </row>
    <row r="20" spans="2:15" ht="12.75">
      <c r="B20" s="212" t="s">
        <v>16910</v>
      </c>
      <c r="C20" s="213">
        <v>2713195</v>
      </c>
      <c r="D20" s="213"/>
      <c r="E20" s="213"/>
      <c r="F20" s="213"/>
      <c r="G20" s="213"/>
      <c r="H20" s="213"/>
      <c r="I20" s="213">
        <v>1</v>
      </c>
      <c r="J20" s="213"/>
      <c r="K20" s="213">
        <v>3</v>
      </c>
      <c r="L20" s="213">
        <v>1</v>
      </c>
      <c r="M20" s="213"/>
      <c r="N20" s="213"/>
      <c r="O20" s="213">
        <v>4</v>
      </c>
    </row>
    <row r="21" spans="2:15" ht="12.75">
      <c r="B21" s="212" t="s">
        <v>16911</v>
      </c>
      <c r="C21" s="213">
        <v>2712695</v>
      </c>
      <c r="D21" s="213"/>
      <c r="E21" s="213"/>
      <c r="F21" s="213"/>
      <c r="G21" s="213"/>
      <c r="H21" s="213"/>
      <c r="I21" s="213"/>
      <c r="J21" s="213"/>
      <c r="K21" s="213"/>
      <c r="L21" s="213"/>
      <c r="M21" s="213">
        <v>1</v>
      </c>
      <c r="N21" s="213">
        <v>2</v>
      </c>
      <c r="O21" s="213">
        <v>2</v>
      </c>
    </row>
    <row r="22" spans="2:15" ht="12.75">
      <c r="B22" s="212" t="s">
        <v>16912</v>
      </c>
      <c r="C22" s="213">
        <v>2714981</v>
      </c>
      <c r="D22" s="213"/>
      <c r="E22" s="213"/>
      <c r="F22" s="213"/>
      <c r="G22" s="213">
        <v>1</v>
      </c>
      <c r="H22" s="213">
        <v>8</v>
      </c>
      <c r="I22" s="213">
        <v>14</v>
      </c>
      <c r="J22" s="213">
        <v>6</v>
      </c>
      <c r="K22" s="213">
        <v>7</v>
      </c>
      <c r="L22" s="213">
        <v>1</v>
      </c>
      <c r="M22" s="213">
        <v>5</v>
      </c>
      <c r="N22" s="213">
        <v>2</v>
      </c>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B2:O2"/>
    <mergeCell ref="B3:O3"/>
    <mergeCell ref="B6:O6"/>
    <mergeCell ref="B9:B10"/>
    <mergeCell ref="D9:O9"/>
  </mergeCells>
  <conditionalFormatting sqref="B23:O100 D11:O22">
    <cfRule type="cellIs" priority="16" dxfId="0" operator="equal" stopIfTrue="1">
      <formula>0</formula>
    </cfRule>
  </conditionalFormatting>
  <conditionalFormatting sqref="B23:O100 D11:O22">
    <cfRule type="cellIs" priority="15" dxfId="0" operator="equal" stopIfTrue="1">
      <formula>0</formula>
    </cfRule>
  </conditionalFormatting>
  <conditionalFormatting sqref="B23:O100 D11:O22">
    <cfRule type="cellIs" priority="14" dxfId="0" operator="equal" stopIfTrue="1">
      <formula>0</formula>
    </cfRule>
  </conditionalFormatting>
  <conditionalFormatting sqref="B23:O100 D11:O22">
    <cfRule type="cellIs" priority="13" dxfId="0" operator="equal" stopIfTrue="1">
      <formula>0</formula>
    </cfRule>
  </conditionalFormatting>
  <conditionalFormatting sqref="B23:O100 D11:O22">
    <cfRule type="cellIs" priority="12" dxfId="0" operator="equal" stopIfTrue="1">
      <formula>0</formula>
    </cfRule>
  </conditionalFormatting>
  <conditionalFormatting sqref="B23:B100">
    <cfRule type="cellIs" priority="11" dxfId="0" operator="equal" stopIfTrue="1">
      <formula>0</formula>
    </cfRule>
  </conditionalFormatting>
  <conditionalFormatting sqref="B23:O100 D11:O22">
    <cfRule type="cellIs" priority="10" dxfId="0" operator="equal" stopIfTrue="1">
      <formula>0</formula>
    </cfRule>
  </conditionalFormatting>
  <conditionalFormatting sqref="B23:B100">
    <cfRule type="cellIs" priority="9" dxfId="0" operator="equal" stopIfTrue="1">
      <formula>0</formula>
    </cfRule>
  </conditionalFormatting>
  <conditionalFormatting sqref="B12:C22">
    <cfRule type="cellIs" priority="8" dxfId="0" operator="equal" stopIfTrue="1">
      <formula>0</formula>
    </cfRule>
  </conditionalFormatting>
  <conditionalFormatting sqref="B12:C22">
    <cfRule type="cellIs" priority="7" dxfId="0" operator="equal" stopIfTrue="1">
      <formula>0</formula>
    </cfRule>
  </conditionalFormatting>
  <conditionalFormatting sqref="B12:C22">
    <cfRule type="cellIs" priority="6" dxfId="0" operator="equal" stopIfTrue="1">
      <formula>0</formula>
    </cfRule>
  </conditionalFormatting>
  <conditionalFormatting sqref="B12:B22">
    <cfRule type="cellIs" priority="5" dxfId="0" operator="equal" stopIfTrue="1">
      <formula>0</formula>
    </cfRule>
  </conditionalFormatting>
  <conditionalFormatting sqref="B12:C22">
    <cfRule type="cellIs" priority="4" dxfId="0" operator="equal" stopIfTrue="1">
      <formula>0</formula>
    </cfRule>
  </conditionalFormatting>
  <conditionalFormatting sqref="B12:B22">
    <cfRule type="cellIs" priority="3" dxfId="0" operator="equal" stopIfTrue="1">
      <formula>0</formula>
    </cfRule>
  </conditionalFormatting>
  <conditionalFormatting sqref="B11:C11">
    <cfRule type="cellIs" priority="2" dxfId="0" operator="equal" stopIfTrue="1">
      <formula>0</formula>
    </cfRule>
  </conditionalFormatting>
  <conditionalFormatting sqref="B11:C11">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O100">
      <formula1>0</formula1>
      <formula2>9.99999999999999E+25</formula2>
    </dataValidation>
  </dataValidations>
  <printOptions/>
  <pageMargins left="0.511811024" right="0.511811024" top="0.787401575" bottom="0.787401575" header="0.31496062" footer="0.31496062"/>
  <pageSetup orientation="portrait" paperSize="9"/>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3:J36"/>
  <sheetViews>
    <sheetView showGridLines="0" showRowColHeaders="0" workbookViewId="0" topLeftCell="A6">
      <selection activeCell="C24" sqref="C24"/>
    </sheetView>
  </sheetViews>
  <sheetFormatPr defaultColWidth="9.33203125" defaultRowHeight="12.75"/>
  <cols>
    <col min="1" max="1" width="41"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2.75">
      <c r="B3" s="236" t="s">
        <v>399</v>
      </c>
      <c r="C3" s="236"/>
    </row>
    <row r="4" spans="2:3" ht="12.75">
      <c r="B4" s="236" t="s">
        <v>6678</v>
      </c>
      <c r="C4" s="236"/>
    </row>
    <row r="6" spans="2:3" ht="57" customHeight="1" thickBot="1">
      <c r="B6" s="237" t="s">
        <v>1345</v>
      </c>
      <c r="C6" s="237"/>
    </row>
    <row r="7" spans="2:3" ht="27" customHeight="1" thickBot="1" thickTop="1">
      <c r="B7" s="234" t="s">
        <v>1045</v>
      </c>
      <c r="C7" s="235"/>
    </row>
    <row r="8" spans="2:3" ht="17.25" thickBot="1" thickTop="1">
      <c r="B8" s="151"/>
      <c r="C8" s="124"/>
    </row>
    <row r="9" spans="2:3" ht="16.5" thickTop="1">
      <c r="B9" s="122" t="s">
        <v>1074</v>
      </c>
      <c r="C9" s="123" t="s">
        <v>1044</v>
      </c>
    </row>
    <row r="10" ht="5.25" customHeight="1" thickBot="1">
      <c r="C10" s="7"/>
    </row>
    <row r="11" spans="2:10" ht="17.25" thickBot="1" thickTop="1">
      <c r="B11" s="152" t="s">
        <v>6747</v>
      </c>
      <c r="C11" s="126" t="str">
        <f>IF(J11=TRUE,"CONCLUÍDO","INCOMPLETO")</f>
        <v>CONCLUÍDO</v>
      </c>
      <c r="I11" s="164"/>
      <c r="J11" s="165" t="b">
        <v>1</v>
      </c>
    </row>
    <row r="12" spans="2:10" ht="17.25" thickBot="1" thickTop="1">
      <c r="B12" s="152" t="s">
        <v>6748</v>
      </c>
      <c r="C12" s="126" t="str">
        <f aca="true" t="shared" si="0" ref="C12:C36">IF(J12=TRUE,"CONCLUÍDO","INCOMPLETO")</f>
        <v>CONCLUÍDO</v>
      </c>
      <c r="I12" s="164"/>
      <c r="J12" s="165" t="b">
        <v>1</v>
      </c>
    </row>
    <row r="13" spans="2:10" ht="17.25" thickBot="1" thickTop="1">
      <c r="B13" s="152" t="s">
        <v>6749</v>
      </c>
      <c r="C13" s="126" t="str">
        <f t="shared" si="0"/>
        <v>CONCLUÍDO</v>
      </c>
      <c r="I13" s="164"/>
      <c r="J13" s="165" t="b">
        <v>1</v>
      </c>
    </row>
    <row r="14" spans="2:10" ht="17.25" thickBot="1" thickTop="1">
      <c r="B14" s="152" t="s">
        <v>6750</v>
      </c>
      <c r="C14" s="126" t="str">
        <f t="shared" si="0"/>
        <v>CONCLUÍDO</v>
      </c>
      <c r="I14" s="164"/>
      <c r="J14" s="165" t="b">
        <v>1</v>
      </c>
    </row>
    <row r="15" spans="2:10" ht="17.25" thickBot="1" thickTop="1">
      <c r="B15" s="152" t="s">
        <v>6751</v>
      </c>
      <c r="C15" s="126" t="str">
        <f t="shared" si="0"/>
        <v>CONCLUÍDO</v>
      </c>
      <c r="I15" s="164"/>
      <c r="J15" s="165" t="b">
        <v>1</v>
      </c>
    </row>
    <row r="16" spans="2:10" ht="17.25" thickBot="1" thickTop="1">
      <c r="B16" s="152" t="s">
        <v>6752</v>
      </c>
      <c r="C16" s="126" t="str">
        <f t="shared" si="0"/>
        <v>CONCLUÍDO</v>
      </c>
      <c r="I16" s="164"/>
      <c r="J16" s="165" t="b">
        <v>1</v>
      </c>
    </row>
    <row r="17" spans="2:10" ht="17.25" thickBot="1" thickTop="1">
      <c r="B17" s="152" t="s">
        <v>6753</v>
      </c>
      <c r="C17" s="126" t="str">
        <f t="shared" si="0"/>
        <v>CONCLUÍDO</v>
      </c>
      <c r="I17" s="164"/>
      <c r="J17" s="165" t="b">
        <v>1</v>
      </c>
    </row>
    <row r="18" spans="2:10" ht="17.25" thickBot="1" thickTop="1">
      <c r="B18" s="152" t="s">
        <v>6754</v>
      </c>
      <c r="C18" s="126" t="str">
        <f t="shared" si="0"/>
        <v>CONCLUÍDO</v>
      </c>
      <c r="I18" s="164"/>
      <c r="J18" s="165" t="b">
        <v>1</v>
      </c>
    </row>
    <row r="19" spans="2:10" ht="17.25" thickBot="1" thickTop="1">
      <c r="B19" s="152" t="s">
        <v>6755</v>
      </c>
      <c r="C19" s="126" t="str">
        <f t="shared" si="0"/>
        <v>CONCLUÍDO</v>
      </c>
      <c r="I19" s="164"/>
      <c r="J19" s="165" t="b">
        <v>1</v>
      </c>
    </row>
    <row r="20" spans="2:10" ht="17.25" thickBot="1" thickTop="1">
      <c r="B20" s="152" t="s">
        <v>6756</v>
      </c>
      <c r="C20" s="126" t="str">
        <f t="shared" si="0"/>
        <v>CONCLUÍDO</v>
      </c>
      <c r="I20" s="164"/>
      <c r="J20" s="165" t="b">
        <v>1</v>
      </c>
    </row>
    <row r="21" spans="2:10" ht="17.25" thickBot="1" thickTop="1">
      <c r="B21" s="152" t="s">
        <v>6757</v>
      </c>
      <c r="C21" s="126" t="str">
        <f t="shared" si="0"/>
        <v>CONCLUÍDO</v>
      </c>
      <c r="I21" s="164"/>
      <c r="J21" s="165" t="b">
        <v>1</v>
      </c>
    </row>
    <row r="22" spans="2:10" ht="17.25" thickBot="1" thickTop="1">
      <c r="B22" s="152" t="s">
        <v>6758</v>
      </c>
      <c r="C22" s="126" t="str">
        <f t="shared" si="0"/>
        <v>CONCLUÍDO</v>
      </c>
      <c r="I22" s="164"/>
      <c r="J22" s="165" t="b">
        <v>1</v>
      </c>
    </row>
    <row r="23" spans="2:10" ht="17.25" thickBot="1" thickTop="1">
      <c r="B23" s="152" t="s">
        <v>6759</v>
      </c>
      <c r="C23" s="126" t="str">
        <f t="shared" si="0"/>
        <v>CONCLUÍDO</v>
      </c>
      <c r="I23" s="164"/>
      <c r="J23" s="165" t="b">
        <v>1</v>
      </c>
    </row>
    <row r="24" spans="2:10" ht="17.25" thickBot="1" thickTop="1">
      <c r="B24" s="152" t="s">
        <v>6760</v>
      </c>
      <c r="C24" s="126" t="str">
        <f t="shared" si="0"/>
        <v>CONCLUÍDO</v>
      </c>
      <c r="I24" s="164"/>
      <c r="J24" s="165" t="b">
        <v>1</v>
      </c>
    </row>
    <row r="25" spans="2:10" ht="17.25" thickBot="1" thickTop="1">
      <c r="B25" s="152" t="s">
        <v>6761</v>
      </c>
      <c r="C25" s="126" t="str">
        <f t="shared" si="0"/>
        <v>CONCLUÍDO</v>
      </c>
      <c r="I25" s="164"/>
      <c r="J25" s="165" t="b">
        <v>1</v>
      </c>
    </row>
    <row r="26" spans="2:10" ht="17.25" thickBot="1" thickTop="1">
      <c r="B26" s="152" t="s">
        <v>6762</v>
      </c>
      <c r="C26" s="126" t="str">
        <f t="shared" si="0"/>
        <v>CONCLUÍDO</v>
      </c>
      <c r="I26" s="164"/>
      <c r="J26" s="165" t="b">
        <v>1</v>
      </c>
    </row>
    <row r="27" spans="2:10" ht="17.25" thickBot="1" thickTop="1">
      <c r="B27" s="152" t="s">
        <v>6763</v>
      </c>
      <c r="C27" s="126" t="str">
        <f t="shared" si="0"/>
        <v>CONCLUÍDO</v>
      </c>
      <c r="I27" s="164"/>
      <c r="J27" s="165" t="b">
        <v>1</v>
      </c>
    </row>
    <row r="28" spans="2:10" ht="17.25" thickBot="1" thickTop="1">
      <c r="B28" s="152" t="s">
        <v>6764</v>
      </c>
      <c r="C28" s="126" t="str">
        <f t="shared" si="0"/>
        <v>CONCLUÍDO</v>
      </c>
      <c r="I28" s="164"/>
      <c r="J28" s="165" t="b">
        <v>1</v>
      </c>
    </row>
    <row r="29" spans="2:10" ht="17.25" thickBot="1" thickTop="1">
      <c r="B29" s="152" t="s">
        <v>6765</v>
      </c>
      <c r="C29" s="126" t="str">
        <f t="shared" si="0"/>
        <v>CONCLUÍDO</v>
      </c>
      <c r="I29" s="164"/>
      <c r="J29" s="165" t="b">
        <v>1</v>
      </c>
    </row>
    <row r="30" spans="2:10" ht="17.25" thickBot="1" thickTop="1">
      <c r="B30" s="152" t="s">
        <v>6766</v>
      </c>
      <c r="C30" s="126" t="str">
        <f t="shared" si="0"/>
        <v>CONCLUÍDO</v>
      </c>
      <c r="J30" s="165" t="b">
        <v>1</v>
      </c>
    </row>
    <row r="31" spans="2:10" ht="17.25" thickBot="1" thickTop="1">
      <c r="B31" s="152" t="s">
        <v>6775</v>
      </c>
      <c r="C31" s="126" t="str">
        <f t="shared" si="0"/>
        <v>CONCLUÍDO</v>
      </c>
      <c r="J31" s="165" t="b">
        <v>1</v>
      </c>
    </row>
    <row r="32" spans="2:10" ht="17.25" thickBot="1" thickTop="1">
      <c r="B32" s="152" t="s">
        <v>6776</v>
      </c>
      <c r="C32" s="126" t="str">
        <f t="shared" si="0"/>
        <v>CONCLUÍDO</v>
      </c>
      <c r="J32" s="165" t="b">
        <v>1</v>
      </c>
    </row>
    <row r="33" spans="2:10" ht="17.25" thickBot="1" thickTop="1">
      <c r="B33" s="152" t="s">
        <v>6777</v>
      </c>
      <c r="C33" s="126" t="str">
        <f t="shared" si="0"/>
        <v>CONCLUÍDO</v>
      </c>
      <c r="J33" s="165" t="b">
        <v>1</v>
      </c>
    </row>
    <row r="34" spans="2:10" ht="17.25" thickBot="1" thickTop="1">
      <c r="B34" s="152" t="s">
        <v>6778</v>
      </c>
      <c r="C34" s="126" t="str">
        <f t="shared" si="0"/>
        <v>CONCLUÍDO</v>
      </c>
      <c r="J34" s="165" t="b">
        <v>1</v>
      </c>
    </row>
    <row r="35" spans="2:10" ht="17.25" thickBot="1" thickTop="1">
      <c r="B35" s="152" t="s">
        <v>6779</v>
      </c>
      <c r="C35" s="126" t="str">
        <f t="shared" si="0"/>
        <v>CONCLUÍDO</v>
      </c>
      <c r="J35" s="165" t="b">
        <v>1</v>
      </c>
    </row>
    <row r="36" spans="2:10" ht="17.25" thickBot="1" thickTop="1">
      <c r="B36" s="152" t="s">
        <v>6780</v>
      </c>
      <c r="C36" s="126" t="str">
        <f t="shared" si="0"/>
        <v>CONCLUÍDO</v>
      </c>
      <c r="J36" s="165" t="b">
        <v>1</v>
      </c>
    </row>
    <row r="37" ht="16.5" thickTop="1"/>
  </sheetData>
  <mergeCells count="4">
    <mergeCell ref="B7:C7"/>
    <mergeCell ref="B3:C3"/>
    <mergeCell ref="B4:C4"/>
    <mergeCell ref="B6:C6"/>
  </mergeCells>
  <conditionalFormatting sqref="C11:C36">
    <cfRule type="expression" priority="17" dxfId="138">
      <formula>J11=FALSE</formula>
    </cfRule>
    <cfRule type="expression" priority="18" dxfId="137">
      <formula>J11=TRUE</formula>
    </cfRule>
  </conditionalFormatting>
  <conditionalFormatting sqref="C26">
    <cfRule type="expression" priority="25" dxfId="138" stopIfTrue="1">
      <formula>J29=FALSE</formula>
    </cfRule>
    <cfRule type="expression" priority="26" dxfId="137" stopIfTrue="1">
      <formula>J29=TRUE</formula>
    </cfRule>
  </conditionalFormatting>
  <conditionalFormatting sqref="C26">
    <cfRule type="expression" priority="9" dxfId="138" stopIfTrue="1">
      <formula>J26=FALSE</formula>
    </cfRule>
    <cfRule type="expression" priority="10" dxfId="137" stopIfTrue="1">
      <formula>J26=TRUE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O100"/>
  <sheetViews>
    <sheetView showGridLines="0" showRowColHeaders="0" zoomScale="145" zoomScaleNormal="145" workbookViewId="0" topLeftCell="A7">
      <selection activeCell="G21" sqref="G21"/>
    </sheetView>
  </sheetViews>
  <sheetFormatPr defaultColWidth="9.33203125" defaultRowHeight="12.75"/>
  <cols>
    <col min="1" max="1" width="16.16015625" style="214" customWidth="1"/>
    <col min="2" max="2" width="62.16015625" style="214" customWidth="1"/>
    <col min="3" max="3" width="18" style="214" customWidth="1"/>
    <col min="4" max="15" width="7" style="215" customWidth="1"/>
    <col min="16" max="16384" width="9.33203125" style="214" customWidth="1"/>
  </cols>
  <sheetData>
    <row r="1" ht="12.75"/>
    <row r="2" spans="2:15" ht="12.75">
      <c r="B2" s="266" t="str">
        <f>"APLICATIVO DE INFORMAÇÕES MUNICIPAIS ESTRUTURADAS "&amp;BDValores!E2&amp;" - PRESTAÇÃO DE CONTAS DO PREFEITO MUNICIPAL"</f>
        <v>APLICATIVO DE INFORMAÇÕES MUNICIPAIS ESTRUTURADAS 2020 - PRESTAÇÃO DE CONTAS DO PREFEITO MUNICIPAL</v>
      </c>
      <c r="C2" s="266"/>
      <c r="D2" s="266"/>
      <c r="E2" s="266"/>
      <c r="F2" s="266"/>
      <c r="G2" s="266"/>
      <c r="H2" s="266"/>
      <c r="I2" s="266"/>
      <c r="J2" s="266"/>
      <c r="K2" s="266"/>
      <c r="L2" s="266"/>
      <c r="M2" s="266"/>
      <c r="N2" s="266"/>
      <c r="O2" s="266"/>
    </row>
    <row r="3" spans="2:15" ht="12.75">
      <c r="B3" s="267" t="str">
        <f>IF(SUM!$G$3="","",IF(SUM!$G$3="RECIFE","CIDADE DO RECIFE","MUNICÍPIO DE "&amp;UPPER(SUM!G3)))</f>
        <v>MUNICÍPIO DE JOÃO ALFREDO</v>
      </c>
      <c r="C3" s="267"/>
      <c r="D3" s="267"/>
      <c r="E3" s="267"/>
      <c r="F3" s="267"/>
      <c r="G3" s="267"/>
      <c r="H3" s="267"/>
      <c r="I3" s="267"/>
      <c r="J3" s="267"/>
      <c r="K3" s="267"/>
      <c r="L3" s="267"/>
      <c r="M3" s="267"/>
      <c r="N3" s="267"/>
      <c r="O3" s="267"/>
    </row>
    <row r="4" spans="2:15" ht="21.75" customHeight="1">
      <c r="B4" s="219"/>
      <c r="C4" s="219"/>
      <c r="D4" s="218"/>
      <c r="E4" s="218"/>
      <c r="F4" s="218"/>
      <c r="G4" s="218"/>
      <c r="H4" s="218"/>
      <c r="I4" s="218"/>
      <c r="J4" s="218"/>
      <c r="K4" s="218"/>
      <c r="L4" s="218"/>
      <c r="M4" s="218"/>
      <c r="N4" s="218"/>
      <c r="O4" s="218"/>
    </row>
    <row r="5" spans="2:15" ht="21.75" customHeight="1">
      <c r="B5" s="219"/>
      <c r="C5" s="219"/>
      <c r="D5" s="218"/>
      <c r="E5" s="218"/>
      <c r="F5" s="218"/>
      <c r="G5" s="218"/>
      <c r="H5" s="218"/>
      <c r="I5" s="218"/>
      <c r="J5" s="218"/>
      <c r="K5" s="218"/>
      <c r="L5" s="218"/>
      <c r="M5" s="218"/>
      <c r="N5" s="218"/>
      <c r="O5" s="218"/>
    </row>
    <row r="6" spans="2:15" ht="15.75">
      <c r="B6" s="268" t="s">
        <v>6773</v>
      </c>
      <c r="C6" s="268"/>
      <c r="D6" s="268"/>
      <c r="E6" s="268"/>
      <c r="F6" s="268"/>
      <c r="G6" s="268"/>
      <c r="H6" s="268"/>
      <c r="I6" s="268"/>
      <c r="J6" s="268"/>
      <c r="K6" s="268"/>
      <c r="L6" s="268"/>
      <c r="M6" s="268"/>
      <c r="N6" s="268"/>
      <c r="O6" s="268"/>
    </row>
    <row r="9" spans="2:15" ht="12.75">
      <c r="B9" s="264" t="s">
        <v>6681</v>
      </c>
      <c r="C9" s="216" t="s">
        <v>6682</v>
      </c>
      <c r="D9" s="263" t="s">
        <v>6717</v>
      </c>
      <c r="E9" s="263"/>
      <c r="F9" s="263"/>
      <c r="G9" s="263"/>
      <c r="H9" s="263"/>
      <c r="I9" s="263"/>
      <c r="J9" s="263"/>
      <c r="K9" s="263"/>
      <c r="L9" s="263"/>
      <c r="M9" s="263"/>
      <c r="N9" s="263"/>
      <c r="O9" s="263"/>
    </row>
    <row r="10" spans="2:15" ht="12.75">
      <c r="B10" s="264"/>
      <c r="C10" s="216" t="s">
        <v>6695</v>
      </c>
      <c r="D10" s="217" t="s">
        <v>6683</v>
      </c>
      <c r="E10" s="217" t="s">
        <v>6684</v>
      </c>
      <c r="F10" s="217" t="s">
        <v>6685</v>
      </c>
      <c r="G10" s="217" t="s">
        <v>6686</v>
      </c>
      <c r="H10" s="217" t="s">
        <v>6687</v>
      </c>
      <c r="I10" s="217" t="s">
        <v>6688</v>
      </c>
      <c r="J10" s="217" t="s">
        <v>6689</v>
      </c>
      <c r="K10" s="217" t="s">
        <v>6690</v>
      </c>
      <c r="L10" s="217" t="s">
        <v>6691</v>
      </c>
      <c r="M10" s="217" t="s">
        <v>6692</v>
      </c>
      <c r="N10" s="217" t="s">
        <v>6693</v>
      </c>
      <c r="O10" s="217" t="s">
        <v>6694</v>
      </c>
    </row>
    <row r="11" spans="2:15" ht="12.75">
      <c r="B11" s="212" t="s">
        <v>16901</v>
      </c>
      <c r="C11" s="213">
        <v>5708354</v>
      </c>
      <c r="D11" s="213"/>
      <c r="E11" s="213"/>
      <c r="F11" s="213"/>
      <c r="G11" s="213"/>
      <c r="H11" s="213">
        <v>4</v>
      </c>
      <c r="I11" s="213">
        <v>1</v>
      </c>
      <c r="J11" s="213">
        <v>2</v>
      </c>
      <c r="K11" s="213"/>
      <c r="L11" s="213">
        <v>2</v>
      </c>
      <c r="M11" s="213"/>
      <c r="N11" s="213">
        <v>1</v>
      </c>
      <c r="O11" s="213"/>
    </row>
    <row r="12" spans="2:15" ht="12.75">
      <c r="B12" s="212" t="s">
        <v>16902</v>
      </c>
      <c r="C12" s="213">
        <v>5708362</v>
      </c>
      <c r="D12" s="213"/>
      <c r="E12" s="213"/>
      <c r="F12" s="213"/>
      <c r="G12" s="213"/>
      <c r="H12" s="213"/>
      <c r="I12" s="213"/>
      <c r="J12" s="213"/>
      <c r="K12" s="213"/>
      <c r="L12" s="213"/>
      <c r="M12" s="213"/>
      <c r="N12" s="213"/>
      <c r="O12" s="213"/>
    </row>
    <row r="13" spans="2:15" ht="12.75">
      <c r="B13" s="212" t="s">
        <v>16903</v>
      </c>
      <c r="C13" s="213">
        <v>3565394</v>
      </c>
      <c r="D13" s="213"/>
      <c r="E13" s="213"/>
      <c r="F13" s="213"/>
      <c r="G13" s="213"/>
      <c r="H13" s="213">
        <v>3</v>
      </c>
      <c r="I13" s="213">
        <v>1</v>
      </c>
      <c r="J13" s="213"/>
      <c r="K13" s="213"/>
      <c r="L13" s="213">
        <v>1</v>
      </c>
      <c r="M13" s="213"/>
      <c r="N13" s="213"/>
      <c r="O13" s="213"/>
    </row>
    <row r="14" spans="2:15" ht="12.75">
      <c r="B14" s="212" t="s">
        <v>16904</v>
      </c>
      <c r="C14" s="213">
        <v>2636573</v>
      </c>
      <c r="D14" s="213"/>
      <c r="E14" s="213"/>
      <c r="F14" s="213"/>
      <c r="G14" s="213"/>
      <c r="H14" s="213">
        <v>2</v>
      </c>
      <c r="I14" s="213">
        <v>4</v>
      </c>
      <c r="J14" s="213">
        <v>1</v>
      </c>
      <c r="K14" s="213">
        <v>2</v>
      </c>
      <c r="L14" s="213"/>
      <c r="M14" s="213">
        <v>1</v>
      </c>
      <c r="N14" s="213"/>
      <c r="O14" s="213">
        <v>1</v>
      </c>
    </row>
    <row r="15" spans="2:15" ht="12.75">
      <c r="B15" s="212" t="s">
        <v>16905</v>
      </c>
      <c r="C15" s="213">
        <v>2636557</v>
      </c>
      <c r="D15" s="213"/>
      <c r="E15" s="213"/>
      <c r="F15" s="213"/>
      <c r="G15" s="213"/>
      <c r="H15" s="213"/>
      <c r="I15" s="213"/>
      <c r="J15" s="213"/>
      <c r="K15" s="213"/>
      <c r="L15" s="213"/>
      <c r="M15" s="213"/>
      <c r="N15" s="213"/>
      <c r="O15" s="213"/>
    </row>
    <row r="16" spans="2:15" ht="12.75">
      <c r="B16" s="212" t="s">
        <v>16906</v>
      </c>
      <c r="C16" s="213">
        <v>2712725</v>
      </c>
      <c r="D16" s="213"/>
      <c r="E16" s="213"/>
      <c r="F16" s="213"/>
      <c r="G16" s="213"/>
      <c r="H16" s="213"/>
      <c r="I16" s="213"/>
      <c r="J16" s="213"/>
      <c r="K16" s="213"/>
      <c r="L16" s="213"/>
      <c r="M16" s="213"/>
      <c r="N16" s="213"/>
      <c r="O16" s="213"/>
    </row>
    <row r="17" spans="2:15" ht="12.75">
      <c r="B17" s="212" t="s">
        <v>16907</v>
      </c>
      <c r="C17" s="213">
        <v>5024161</v>
      </c>
      <c r="D17" s="213"/>
      <c r="E17" s="213"/>
      <c r="F17" s="213"/>
      <c r="G17" s="213"/>
      <c r="H17" s="213"/>
      <c r="I17" s="213"/>
      <c r="J17" s="213"/>
      <c r="K17" s="213"/>
      <c r="L17" s="213"/>
      <c r="M17" s="213"/>
      <c r="N17" s="213"/>
      <c r="O17" s="213"/>
    </row>
    <row r="18" spans="2:15" ht="12.75">
      <c r="B18" s="212" t="s">
        <v>16908</v>
      </c>
      <c r="C18" s="213">
        <v>2714582</v>
      </c>
      <c r="D18" s="213"/>
      <c r="E18" s="213"/>
      <c r="F18" s="213"/>
      <c r="G18" s="213"/>
      <c r="H18" s="213"/>
      <c r="I18" s="213"/>
      <c r="J18" s="213"/>
      <c r="K18" s="213"/>
      <c r="L18" s="213"/>
      <c r="M18" s="213"/>
      <c r="N18" s="213"/>
      <c r="O18" s="213"/>
    </row>
    <row r="19" spans="2:15" ht="12.75">
      <c r="B19" s="212" t="s">
        <v>16909</v>
      </c>
      <c r="C19" s="213">
        <v>2712652</v>
      </c>
      <c r="D19" s="213"/>
      <c r="E19" s="213"/>
      <c r="F19" s="213"/>
      <c r="G19" s="213"/>
      <c r="H19" s="213"/>
      <c r="I19" s="213"/>
      <c r="J19" s="213"/>
      <c r="K19" s="213"/>
      <c r="L19" s="213"/>
      <c r="M19" s="213"/>
      <c r="N19" s="213"/>
      <c r="O19" s="213"/>
    </row>
    <row r="20" spans="2:15" ht="12.75">
      <c r="B20" s="212" t="s">
        <v>16910</v>
      </c>
      <c r="C20" s="213">
        <v>2713195</v>
      </c>
      <c r="D20" s="213"/>
      <c r="E20" s="213"/>
      <c r="F20" s="213"/>
      <c r="G20" s="213"/>
      <c r="H20" s="213"/>
      <c r="I20" s="213"/>
      <c r="J20" s="213"/>
      <c r="K20" s="213"/>
      <c r="L20" s="213"/>
      <c r="M20" s="213"/>
      <c r="N20" s="213"/>
      <c r="O20" s="213"/>
    </row>
    <row r="21" spans="2:15" ht="12.75">
      <c r="B21" s="212" t="s">
        <v>16911</v>
      </c>
      <c r="C21" s="213">
        <v>2712695</v>
      </c>
      <c r="D21" s="213"/>
      <c r="E21" s="213"/>
      <c r="F21" s="213"/>
      <c r="G21" s="213"/>
      <c r="H21" s="213"/>
      <c r="I21" s="213"/>
      <c r="J21" s="213"/>
      <c r="K21" s="213"/>
      <c r="L21" s="213"/>
      <c r="M21" s="213"/>
      <c r="N21" s="213"/>
      <c r="O21" s="213"/>
    </row>
    <row r="22" spans="2:15" ht="12.75">
      <c r="B22" s="212" t="s">
        <v>16912</v>
      </c>
      <c r="C22" s="213">
        <v>2714981</v>
      </c>
      <c r="D22" s="213"/>
      <c r="E22" s="213"/>
      <c r="F22" s="213"/>
      <c r="G22" s="213"/>
      <c r="H22" s="213"/>
      <c r="I22" s="213"/>
      <c r="J22" s="213"/>
      <c r="K22" s="213"/>
      <c r="L22" s="213"/>
      <c r="M22" s="213"/>
      <c r="N22" s="213"/>
      <c r="O22" s="213"/>
    </row>
    <row r="23" spans="2:15" ht="12.75">
      <c r="B23" s="212"/>
      <c r="C23" s="213"/>
      <c r="D23" s="213"/>
      <c r="E23" s="213"/>
      <c r="F23" s="213"/>
      <c r="G23" s="213"/>
      <c r="H23" s="213"/>
      <c r="I23" s="213"/>
      <c r="J23" s="213"/>
      <c r="K23" s="213"/>
      <c r="L23" s="213"/>
      <c r="M23" s="213"/>
      <c r="N23" s="213"/>
      <c r="O23" s="213"/>
    </row>
    <row r="24" spans="2:15" ht="12.75">
      <c r="B24" s="212"/>
      <c r="C24" s="213"/>
      <c r="D24" s="213"/>
      <c r="E24" s="213"/>
      <c r="F24" s="213"/>
      <c r="G24" s="213"/>
      <c r="H24" s="213"/>
      <c r="I24" s="213"/>
      <c r="J24" s="213"/>
      <c r="K24" s="213"/>
      <c r="L24" s="213"/>
      <c r="M24" s="213"/>
      <c r="N24" s="213"/>
      <c r="O24" s="213"/>
    </row>
    <row r="25" spans="2:15" ht="12.75">
      <c r="B25" s="212"/>
      <c r="C25" s="213"/>
      <c r="D25" s="213"/>
      <c r="E25" s="213"/>
      <c r="F25" s="213"/>
      <c r="G25" s="213"/>
      <c r="H25" s="213"/>
      <c r="I25" s="213"/>
      <c r="J25" s="213"/>
      <c r="K25" s="213"/>
      <c r="L25" s="213"/>
      <c r="M25" s="213"/>
      <c r="N25" s="213"/>
      <c r="O25" s="213"/>
    </row>
    <row r="26" spans="2:15" ht="12.75">
      <c r="B26" s="212"/>
      <c r="C26" s="213"/>
      <c r="D26" s="213"/>
      <c r="E26" s="213"/>
      <c r="F26" s="213"/>
      <c r="G26" s="213"/>
      <c r="H26" s="213"/>
      <c r="I26" s="213"/>
      <c r="J26" s="213"/>
      <c r="K26" s="213"/>
      <c r="L26" s="213"/>
      <c r="M26" s="213"/>
      <c r="N26" s="213"/>
      <c r="O26" s="213"/>
    </row>
    <row r="27" spans="2:15" ht="12.75">
      <c r="B27" s="212"/>
      <c r="C27" s="213"/>
      <c r="D27" s="213"/>
      <c r="E27" s="213"/>
      <c r="F27" s="213"/>
      <c r="G27" s="213"/>
      <c r="H27" s="213"/>
      <c r="I27" s="213"/>
      <c r="J27" s="213"/>
      <c r="K27" s="213"/>
      <c r="L27" s="213"/>
      <c r="M27" s="213"/>
      <c r="N27" s="213"/>
      <c r="O27" s="213"/>
    </row>
    <row r="28" spans="2:15" ht="12.75">
      <c r="B28" s="212"/>
      <c r="C28" s="213"/>
      <c r="D28" s="213"/>
      <c r="E28" s="213"/>
      <c r="F28" s="213"/>
      <c r="G28" s="213"/>
      <c r="H28" s="213"/>
      <c r="I28" s="213"/>
      <c r="J28" s="213"/>
      <c r="K28" s="213"/>
      <c r="L28" s="213"/>
      <c r="M28" s="213"/>
      <c r="N28" s="213"/>
      <c r="O28" s="213"/>
    </row>
    <row r="29" spans="2:15" ht="12.75">
      <c r="B29" s="212"/>
      <c r="C29" s="213"/>
      <c r="D29" s="213"/>
      <c r="E29" s="213"/>
      <c r="F29" s="213"/>
      <c r="G29" s="213"/>
      <c r="H29" s="213"/>
      <c r="I29" s="213"/>
      <c r="J29" s="213"/>
      <c r="K29" s="213"/>
      <c r="L29" s="213"/>
      <c r="M29" s="213"/>
      <c r="N29" s="213"/>
      <c r="O29" s="213"/>
    </row>
    <row r="30" spans="2:15" ht="12.75">
      <c r="B30" s="212"/>
      <c r="C30" s="213"/>
      <c r="D30" s="213"/>
      <c r="E30" s="213"/>
      <c r="F30" s="213"/>
      <c r="G30" s="213"/>
      <c r="H30" s="213"/>
      <c r="I30" s="213"/>
      <c r="J30" s="213"/>
      <c r="K30" s="213"/>
      <c r="L30" s="213"/>
      <c r="M30" s="213"/>
      <c r="N30" s="213"/>
      <c r="O30" s="213"/>
    </row>
    <row r="31" spans="2:15" ht="12.75">
      <c r="B31" s="212"/>
      <c r="C31" s="213"/>
      <c r="D31" s="213"/>
      <c r="E31" s="213"/>
      <c r="F31" s="213"/>
      <c r="G31" s="213"/>
      <c r="H31" s="213"/>
      <c r="I31" s="213"/>
      <c r="J31" s="213"/>
      <c r="K31" s="213"/>
      <c r="L31" s="213"/>
      <c r="M31" s="213"/>
      <c r="N31" s="213"/>
      <c r="O31" s="213"/>
    </row>
    <row r="32" spans="2:15" ht="12.75">
      <c r="B32" s="212"/>
      <c r="C32" s="213"/>
      <c r="D32" s="213"/>
      <c r="E32" s="213"/>
      <c r="F32" s="213"/>
      <c r="G32" s="213"/>
      <c r="H32" s="213"/>
      <c r="I32" s="213"/>
      <c r="J32" s="213"/>
      <c r="K32" s="213"/>
      <c r="L32" s="213"/>
      <c r="M32" s="213"/>
      <c r="N32" s="213"/>
      <c r="O32" s="213"/>
    </row>
    <row r="33" spans="2:15" ht="12.75">
      <c r="B33" s="212"/>
      <c r="C33" s="213"/>
      <c r="D33" s="213"/>
      <c r="E33" s="213"/>
      <c r="F33" s="213"/>
      <c r="G33" s="213"/>
      <c r="H33" s="213"/>
      <c r="I33" s="213"/>
      <c r="J33" s="213"/>
      <c r="K33" s="213"/>
      <c r="L33" s="213"/>
      <c r="M33" s="213"/>
      <c r="N33" s="213"/>
      <c r="O33" s="213"/>
    </row>
    <row r="34" spans="2:15" ht="12.75">
      <c r="B34" s="212"/>
      <c r="C34" s="213"/>
      <c r="D34" s="213"/>
      <c r="E34" s="213"/>
      <c r="F34" s="213"/>
      <c r="G34" s="213"/>
      <c r="H34" s="213"/>
      <c r="I34" s="213"/>
      <c r="J34" s="213"/>
      <c r="K34" s="213"/>
      <c r="L34" s="213"/>
      <c r="M34" s="213"/>
      <c r="N34" s="213"/>
      <c r="O34" s="213"/>
    </row>
    <row r="35" spans="2:15" ht="12.75">
      <c r="B35" s="212"/>
      <c r="C35" s="213"/>
      <c r="D35" s="213"/>
      <c r="E35" s="213"/>
      <c r="F35" s="213"/>
      <c r="G35" s="213"/>
      <c r="H35" s="213"/>
      <c r="I35" s="213"/>
      <c r="J35" s="213"/>
      <c r="K35" s="213"/>
      <c r="L35" s="213"/>
      <c r="M35" s="213"/>
      <c r="N35" s="213"/>
      <c r="O35" s="213"/>
    </row>
    <row r="36" spans="2:15" ht="12.75">
      <c r="B36" s="212"/>
      <c r="C36" s="213"/>
      <c r="D36" s="213"/>
      <c r="E36" s="213"/>
      <c r="F36" s="213"/>
      <c r="G36" s="213"/>
      <c r="H36" s="213"/>
      <c r="I36" s="213"/>
      <c r="J36" s="213"/>
      <c r="K36" s="213"/>
      <c r="L36" s="213"/>
      <c r="M36" s="213"/>
      <c r="N36" s="213"/>
      <c r="O36" s="213"/>
    </row>
    <row r="37" spans="2:15" ht="12.75">
      <c r="B37" s="212"/>
      <c r="C37" s="213"/>
      <c r="D37" s="213"/>
      <c r="E37" s="213"/>
      <c r="F37" s="213"/>
      <c r="G37" s="213"/>
      <c r="H37" s="213"/>
      <c r="I37" s="213"/>
      <c r="J37" s="213"/>
      <c r="K37" s="213"/>
      <c r="L37" s="213"/>
      <c r="M37" s="213"/>
      <c r="N37" s="213"/>
      <c r="O37" s="213"/>
    </row>
    <row r="38" spans="2:15" ht="12.75">
      <c r="B38" s="212"/>
      <c r="C38" s="213"/>
      <c r="D38" s="213"/>
      <c r="E38" s="213"/>
      <c r="F38" s="213"/>
      <c r="G38" s="213"/>
      <c r="H38" s="213"/>
      <c r="I38" s="213"/>
      <c r="J38" s="213"/>
      <c r="K38" s="213"/>
      <c r="L38" s="213"/>
      <c r="M38" s="213"/>
      <c r="N38" s="213"/>
      <c r="O38" s="213"/>
    </row>
    <row r="39" spans="2:15" ht="12.75">
      <c r="B39" s="212"/>
      <c r="C39" s="213"/>
      <c r="D39" s="213"/>
      <c r="E39" s="213"/>
      <c r="F39" s="213"/>
      <c r="G39" s="213"/>
      <c r="H39" s="213"/>
      <c r="I39" s="213"/>
      <c r="J39" s="213"/>
      <c r="K39" s="213"/>
      <c r="L39" s="213"/>
      <c r="M39" s="213"/>
      <c r="N39" s="213"/>
      <c r="O39" s="213"/>
    </row>
    <row r="40" spans="2:15" ht="12.75">
      <c r="B40" s="212"/>
      <c r="C40" s="213"/>
      <c r="D40" s="213"/>
      <c r="E40" s="213"/>
      <c r="F40" s="213"/>
      <c r="G40" s="213"/>
      <c r="H40" s="213"/>
      <c r="I40" s="213"/>
      <c r="J40" s="213"/>
      <c r="K40" s="213"/>
      <c r="L40" s="213"/>
      <c r="M40" s="213"/>
      <c r="N40" s="213"/>
      <c r="O40" s="213"/>
    </row>
    <row r="41" spans="2:15" ht="12.75">
      <c r="B41" s="212"/>
      <c r="C41" s="213"/>
      <c r="D41" s="213"/>
      <c r="E41" s="213"/>
      <c r="F41" s="213"/>
      <c r="G41" s="213"/>
      <c r="H41" s="213"/>
      <c r="I41" s="213"/>
      <c r="J41" s="213"/>
      <c r="K41" s="213"/>
      <c r="L41" s="213"/>
      <c r="M41" s="213"/>
      <c r="N41" s="213"/>
      <c r="O41" s="213"/>
    </row>
    <row r="42" spans="2:15" ht="12.75">
      <c r="B42" s="212"/>
      <c r="C42" s="213"/>
      <c r="D42" s="213"/>
      <c r="E42" s="213"/>
      <c r="F42" s="213"/>
      <c r="G42" s="213"/>
      <c r="H42" s="213"/>
      <c r="I42" s="213"/>
      <c r="J42" s="213"/>
      <c r="K42" s="213"/>
      <c r="L42" s="213"/>
      <c r="M42" s="213"/>
      <c r="N42" s="213"/>
      <c r="O42" s="213"/>
    </row>
    <row r="43" spans="2:15" ht="12.75">
      <c r="B43" s="212"/>
      <c r="C43" s="213"/>
      <c r="D43" s="213"/>
      <c r="E43" s="213"/>
      <c r="F43" s="213"/>
      <c r="G43" s="213"/>
      <c r="H43" s="213"/>
      <c r="I43" s="213"/>
      <c r="J43" s="213"/>
      <c r="K43" s="213"/>
      <c r="L43" s="213"/>
      <c r="M43" s="213"/>
      <c r="N43" s="213"/>
      <c r="O43" s="213"/>
    </row>
    <row r="44" spans="2:15" ht="12.75">
      <c r="B44" s="212"/>
      <c r="C44" s="213"/>
      <c r="D44" s="213"/>
      <c r="E44" s="213"/>
      <c r="F44" s="213"/>
      <c r="G44" s="213"/>
      <c r="H44" s="213"/>
      <c r="I44" s="213"/>
      <c r="J44" s="213"/>
      <c r="K44" s="213"/>
      <c r="L44" s="213"/>
      <c r="M44" s="213"/>
      <c r="N44" s="213"/>
      <c r="O44" s="213"/>
    </row>
    <row r="45" spans="2:15" ht="12.75">
      <c r="B45" s="212"/>
      <c r="C45" s="213"/>
      <c r="D45" s="213"/>
      <c r="E45" s="213"/>
      <c r="F45" s="213"/>
      <c r="G45" s="213"/>
      <c r="H45" s="213"/>
      <c r="I45" s="213"/>
      <c r="J45" s="213"/>
      <c r="K45" s="213"/>
      <c r="L45" s="213"/>
      <c r="M45" s="213"/>
      <c r="N45" s="213"/>
      <c r="O45" s="213"/>
    </row>
    <row r="46" spans="2:15" ht="12.75">
      <c r="B46" s="212"/>
      <c r="C46" s="213"/>
      <c r="D46" s="213"/>
      <c r="E46" s="213"/>
      <c r="F46" s="213"/>
      <c r="G46" s="213"/>
      <c r="H46" s="213"/>
      <c r="I46" s="213"/>
      <c r="J46" s="213"/>
      <c r="K46" s="213"/>
      <c r="L46" s="213"/>
      <c r="M46" s="213"/>
      <c r="N46" s="213"/>
      <c r="O46" s="213"/>
    </row>
    <row r="47" spans="2:15" ht="12.75">
      <c r="B47" s="212"/>
      <c r="C47" s="213"/>
      <c r="D47" s="213"/>
      <c r="E47" s="213"/>
      <c r="F47" s="213"/>
      <c r="G47" s="213"/>
      <c r="H47" s="213"/>
      <c r="I47" s="213"/>
      <c r="J47" s="213"/>
      <c r="K47" s="213"/>
      <c r="L47" s="213"/>
      <c r="M47" s="213"/>
      <c r="N47" s="213"/>
      <c r="O47" s="213"/>
    </row>
    <row r="48" spans="2:15" ht="12.75">
      <c r="B48" s="212"/>
      <c r="C48" s="213"/>
      <c r="D48" s="213"/>
      <c r="E48" s="213"/>
      <c r="F48" s="213"/>
      <c r="G48" s="213"/>
      <c r="H48" s="213"/>
      <c r="I48" s="213"/>
      <c r="J48" s="213"/>
      <c r="K48" s="213"/>
      <c r="L48" s="213"/>
      <c r="M48" s="213"/>
      <c r="N48" s="213"/>
      <c r="O48" s="213"/>
    </row>
    <row r="49" spans="2:15" ht="12.75">
      <c r="B49" s="212"/>
      <c r="C49" s="213"/>
      <c r="D49" s="213"/>
      <c r="E49" s="213"/>
      <c r="F49" s="213"/>
      <c r="G49" s="213"/>
      <c r="H49" s="213"/>
      <c r="I49" s="213"/>
      <c r="J49" s="213"/>
      <c r="K49" s="213"/>
      <c r="L49" s="213"/>
      <c r="M49" s="213"/>
      <c r="N49" s="213"/>
      <c r="O49" s="213"/>
    </row>
    <row r="50" spans="2:15" ht="12.75">
      <c r="B50" s="212"/>
      <c r="C50" s="213"/>
      <c r="D50" s="213"/>
      <c r="E50" s="213"/>
      <c r="F50" s="213"/>
      <c r="G50" s="213"/>
      <c r="H50" s="213"/>
      <c r="I50" s="213"/>
      <c r="J50" s="213"/>
      <c r="K50" s="213"/>
      <c r="L50" s="213"/>
      <c r="M50" s="213"/>
      <c r="N50" s="213"/>
      <c r="O50" s="213"/>
    </row>
    <row r="51" spans="2:15" ht="12.75">
      <c r="B51" s="212"/>
      <c r="C51" s="213"/>
      <c r="D51" s="213"/>
      <c r="E51" s="213"/>
      <c r="F51" s="213"/>
      <c r="G51" s="213"/>
      <c r="H51" s="213"/>
      <c r="I51" s="213"/>
      <c r="J51" s="213"/>
      <c r="K51" s="213"/>
      <c r="L51" s="213"/>
      <c r="M51" s="213"/>
      <c r="N51" s="213"/>
      <c r="O51" s="213"/>
    </row>
    <row r="52" spans="2:15" ht="12.75">
      <c r="B52" s="212"/>
      <c r="C52" s="213"/>
      <c r="D52" s="213"/>
      <c r="E52" s="213"/>
      <c r="F52" s="213"/>
      <c r="G52" s="213"/>
      <c r="H52" s="213"/>
      <c r="I52" s="213"/>
      <c r="J52" s="213"/>
      <c r="K52" s="213"/>
      <c r="L52" s="213"/>
      <c r="M52" s="213"/>
      <c r="N52" s="213"/>
      <c r="O52" s="213"/>
    </row>
    <row r="53" spans="2:15" ht="12.75">
      <c r="B53" s="212"/>
      <c r="C53" s="213"/>
      <c r="D53" s="213"/>
      <c r="E53" s="213"/>
      <c r="F53" s="213"/>
      <c r="G53" s="213"/>
      <c r="H53" s="213"/>
      <c r="I53" s="213"/>
      <c r="J53" s="213"/>
      <c r="K53" s="213"/>
      <c r="L53" s="213"/>
      <c r="M53" s="213"/>
      <c r="N53" s="213"/>
      <c r="O53" s="213"/>
    </row>
    <row r="54" spans="2:15" ht="12.75">
      <c r="B54" s="212"/>
      <c r="C54" s="213"/>
      <c r="D54" s="213"/>
      <c r="E54" s="213"/>
      <c r="F54" s="213"/>
      <c r="G54" s="213"/>
      <c r="H54" s="213"/>
      <c r="I54" s="213"/>
      <c r="J54" s="213"/>
      <c r="K54" s="213"/>
      <c r="L54" s="213"/>
      <c r="M54" s="213"/>
      <c r="N54" s="213"/>
      <c r="O54" s="213"/>
    </row>
    <row r="55" spans="2:15" ht="12.75">
      <c r="B55" s="212"/>
      <c r="C55" s="213"/>
      <c r="D55" s="213"/>
      <c r="E55" s="213"/>
      <c r="F55" s="213"/>
      <c r="G55" s="213"/>
      <c r="H55" s="213"/>
      <c r="I55" s="213"/>
      <c r="J55" s="213"/>
      <c r="K55" s="213"/>
      <c r="L55" s="213"/>
      <c r="M55" s="213"/>
      <c r="N55" s="213"/>
      <c r="O55" s="213"/>
    </row>
    <row r="56" spans="2:15" ht="12.75">
      <c r="B56" s="212"/>
      <c r="C56" s="213"/>
      <c r="D56" s="213"/>
      <c r="E56" s="213"/>
      <c r="F56" s="213"/>
      <c r="G56" s="213"/>
      <c r="H56" s="213"/>
      <c r="I56" s="213"/>
      <c r="J56" s="213"/>
      <c r="K56" s="213"/>
      <c r="L56" s="213"/>
      <c r="M56" s="213"/>
      <c r="N56" s="213"/>
      <c r="O56" s="213"/>
    </row>
    <row r="57" spans="2:15" ht="12.75">
      <c r="B57" s="212"/>
      <c r="C57" s="213"/>
      <c r="D57" s="213"/>
      <c r="E57" s="213"/>
      <c r="F57" s="213"/>
      <c r="G57" s="213"/>
      <c r="H57" s="213"/>
      <c r="I57" s="213"/>
      <c r="J57" s="213"/>
      <c r="K57" s="213"/>
      <c r="L57" s="213"/>
      <c r="M57" s="213"/>
      <c r="N57" s="213"/>
      <c r="O57" s="213"/>
    </row>
    <row r="58" spans="2:15" ht="12.75">
      <c r="B58" s="212"/>
      <c r="C58" s="213"/>
      <c r="D58" s="213"/>
      <c r="E58" s="213"/>
      <c r="F58" s="213"/>
      <c r="G58" s="213"/>
      <c r="H58" s="213"/>
      <c r="I58" s="213"/>
      <c r="J58" s="213"/>
      <c r="K58" s="213"/>
      <c r="L58" s="213"/>
      <c r="M58" s="213"/>
      <c r="N58" s="213"/>
      <c r="O58" s="213"/>
    </row>
    <row r="59" spans="2:15" ht="12.75">
      <c r="B59" s="212"/>
      <c r="C59" s="213"/>
      <c r="D59" s="213"/>
      <c r="E59" s="213"/>
      <c r="F59" s="213"/>
      <c r="G59" s="213"/>
      <c r="H59" s="213"/>
      <c r="I59" s="213"/>
      <c r="J59" s="213"/>
      <c r="K59" s="213"/>
      <c r="L59" s="213"/>
      <c r="M59" s="213"/>
      <c r="N59" s="213"/>
      <c r="O59" s="213"/>
    </row>
    <row r="60" spans="2:15" ht="12.75">
      <c r="B60" s="212"/>
      <c r="C60" s="213"/>
      <c r="D60" s="213"/>
      <c r="E60" s="213"/>
      <c r="F60" s="213"/>
      <c r="G60" s="213"/>
      <c r="H60" s="213"/>
      <c r="I60" s="213"/>
      <c r="J60" s="213"/>
      <c r="K60" s="213"/>
      <c r="L60" s="213"/>
      <c r="M60" s="213"/>
      <c r="N60" s="213"/>
      <c r="O60" s="213"/>
    </row>
    <row r="61" spans="2:15" ht="12.75">
      <c r="B61" s="212"/>
      <c r="C61" s="213"/>
      <c r="D61" s="213"/>
      <c r="E61" s="213"/>
      <c r="F61" s="213"/>
      <c r="G61" s="213"/>
      <c r="H61" s="213"/>
      <c r="I61" s="213"/>
      <c r="J61" s="213"/>
      <c r="K61" s="213"/>
      <c r="L61" s="213"/>
      <c r="M61" s="213"/>
      <c r="N61" s="213"/>
      <c r="O61" s="213"/>
    </row>
    <row r="62" spans="2:15" ht="12.75">
      <c r="B62" s="212"/>
      <c r="C62" s="213"/>
      <c r="D62" s="213"/>
      <c r="E62" s="213"/>
      <c r="F62" s="213"/>
      <c r="G62" s="213"/>
      <c r="H62" s="213"/>
      <c r="I62" s="213"/>
      <c r="J62" s="213"/>
      <c r="K62" s="213"/>
      <c r="L62" s="213"/>
      <c r="M62" s="213"/>
      <c r="N62" s="213"/>
      <c r="O62" s="213"/>
    </row>
    <row r="63" spans="2:15" ht="12.75">
      <c r="B63" s="212"/>
      <c r="C63" s="213"/>
      <c r="D63" s="213"/>
      <c r="E63" s="213"/>
      <c r="F63" s="213"/>
      <c r="G63" s="213"/>
      <c r="H63" s="213"/>
      <c r="I63" s="213"/>
      <c r="J63" s="213"/>
      <c r="K63" s="213"/>
      <c r="L63" s="213"/>
      <c r="M63" s="213"/>
      <c r="N63" s="213"/>
      <c r="O63" s="213"/>
    </row>
    <row r="64" spans="2:15" ht="12.75">
      <c r="B64" s="212"/>
      <c r="C64" s="213"/>
      <c r="D64" s="213"/>
      <c r="E64" s="213"/>
      <c r="F64" s="213"/>
      <c r="G64" s="213"/>
      <c r="H64" s="213"/>
      <c r="I64" s="213"/>
      <c r="J64" s="213"/>
      <c r="K64" s="213"/>
      <c r="L64" s="213"/>
      <c r="M64" s="213"/>
      <c r="N64" s="213"/>
      <c r="O64" s="213"/>
    </row>
    <row r="65" spans="2:15" ht="12.75">
      <c r="B65" s="212"/>
      <c r="C65" s="213"/>
      <c r="D65" s="213"/>
      <c r="E65" s="213"/>
      <c r="F65" s="213"/>
      <c r="G65" s="213"/>
      <c r="H65" s="213"/>
      <c r="I65" s="213"/>
      <c r="J65" s="213"/>
      <c r="K65" s="213"/>
      <c r="L65" s="213"/>
      <c r="M65" s="213"/>
      <c r="N65" s="213"/>
      <c r="O65" s="213"/>
    </row>
    <row r="66" spans="2:15" ht="12.75">
      <c r="B66" s="212"/>
      <c r="C66" s="213"/>
      <c r="D66" s="213"/>
      <c r="E66" s="213"/>
      <c r="F66" s="213"/>
      <c r="G66" s="213"/>
      <c r="H66" s="213"/>
      <c r="I66" s="213"/>
      <c r="J66" s="213"/>
      <c r="K66" s="213"/>
      <c r="L66" s="213"/>
      <c r="M66" s="213"/>
      <c r="N66" s="213"/>
      <c r="O66" s="213"/>
    </row>
    <row r="67" spans="2:15" ht="12.75">
      <c r="B67" s="212"/>
      <c r="C67" s="213"/>
      <c r="D67" s="213"/>
      <c r="E67" s="213"/>
      <c r="F67" s="213"/>
      <c r="G67" s="213"/>
      <c r="H67" s="213"/>
      <c r="I67" s="213"/>
      <c r="J67" s="213"/>
      <c r="K67" s="213"/>
      <c r="L67" s="213"/>
      <c r="M67" s="213"/>
      <c r="N67" s="213"/>
      <c r="O67" s="213"/>
    </row>
    <row r="68" spans="2:15" ht="12.75">
      <c r="B68" s="212"/>
      <c r="C68" s="213"/>
      <c r="D68" s="213"/>
      <c r="E68" s="213"/>
      <c r="F68" s="213"/>
      <c r="G68" s="213"/>
      <c r="H68" s="213"/>
      <c r="I68" s="213"/>
      <c r="J68" s="213"/>
      <c r="K68" s="213"/>
      <c r="L68" s="213"/>
      <c r="M68" s="213"/>
      <c r="N68" s="213"/>
      <c r="O68" s="213"/>
    </row>
    <row r="69" spans="2:15" ht="12.75">
      <c r="B69" s="212"/>
      <c r="C69" s="213"/>
      <c r="D69" s="213"/>
      <c r="E69" s="213"/>
      <c r="F69" s="213"/>
      <c r="G69" s="213"/>
      <c r="H69" s="213"/>
      <c r="I69" s="213"/>
      <c r="J69" s="213"/>
      <c r="K69" s="213"/>
      <c r="L69" s="213"/>
      <c r="M69" s="213"/>
      <c r="N69" s="213"/>
      <c r="O69" s="213"/>
    </row>
    <row r="70" spans="2:15" ht="12.75">
      <c r="B70" s="212"/>
      <c r="C70" s="213"/>
      <c r="D70" s="213"/>
      <c r="E70" s="213"/>
      <c r="F70" s="213"/>
      <c r="G70" s="213"/>
      <c r="H70" s="213"/>
      <c r="I70" s="213"/>
      <c r="J70" s="213"/>
      <c r="K70" s="213"/>
      <c r="L70" s="213"/>
      <c r="M70" s="213"/>
      <c r="N70" s="213"/>
      <c r="O70" s="213"/>
    </row>
    <row r="71" spans="2:15" ht="12.75">
      <c r="B71" s="212"/>
      <c r="C71" s="213"/>
      <c r="D71" s="213"/>
      <c r="E71" s="213"/>
      <c r="F71" s="213"/>
      <c r="G71" s="213"/>
      <c r="H71" s="213"/>
      <c r="I71" s="213"/>
      <c r="J71" s="213"/>
      <c r="K71" s="213"/>
      <c r="L71" s="213"/>
      <c r="M71" s="213"/>
      <c r="N71" s="213"/>
      <c r="O71" s="213"/>
    </row>
    <row r="72" spans="2:15" ht="12.75">
      <c r="B72" s="212"/>
      <c r="C72" s="213"/>
      <c r="D72" s="213"/>
      <c r="E72" s="213"/>
      <c r="F72" s="213"/>
      <c r="G72" s="213"/>
      <c r="H72" s="213"/>
      <c r="I72" s="213"/>
      <c r="J72" s="213"/>
      <c r="K72" s="213"/>
      <c r="L72" s="213"/>
      <c r="M72" s="213"/>
      <c r="N72" s="213"/>
      <c r="O72" s="213"/>
    </row>
    <row r="73" spans="2:15" ht="12.75">
      <c r="B73" s="212"/>
      <c r="C73" s="213"/>
      <c r="D73" s="213"/>
      <c r="E73" s="213"/>
      <c r="F73" s="213"/>
      <c r="G73" s="213"/>
      <c r="H73" s="213"/>
      <c r="I73" s="213"/>
      <c r="J73" s="213"/>
      <c r="K73" s="213"/>
      <c r="L73" s="213"/>
      <c r="M73" s="213"/>
      <c r="N73" s="213"/>
      <c r="O73" s="213"/>
    </row>
    <row r="74" spans="2:15" ht="12.75">
      <c r="B74" s="212"/>
      <c r="C74" s="213"/>
      <c r="D74" s="213"/>
      <c r="E74" s="213"/>
      <c r="F74" s="213"/>
      <c r="G74" s="213"/>
      <c r="H74" s="213"/>
      <c r="I74" s="213"/>
      <c r="J74" s="213"/>
      <c r="K74" s="213"/>
      <c r="L74" s="213"/>
      <c r="M74" s="213"/>
      <c r="N74" s="213"/>
      <c r="O74" s="213"/>
    </row>
    <row r="75" spans="2:15" ht="12.75">
      <c r="B75" s="212"/>
      <c r="C75" s="213"/>
      <c r="D75" s="213"/>
      <c r="E75" s="213"/>
      <c r="F75" s="213"/>
      <c r="G75" s="213"/>
      <c r="H75" s="213"/>
      <c r="I75" s="213"/>
      <c r="J75" s="213"/>
      <c r="K75" s="213"/>
      <c r="L75" s="213"/>
      <c r="M75" s="213"/>
      <c r="N75" s="213"/>
      <c r="O75" s="213"/>
    </row>
    <row r="76" spans="2:15" ht="12.75">
      <c r="B76" s="212"/>
      <c r="C76" s="213"/>
      <c r="D76" s="213"/>
      <c r="E76" s="213"/>
      <c r="F76" s="213"/>
      <c r="G76" s="213"/>
      <c r="H76" s="213"/>
      <c r="I76" s="213"/>
      <c r="J76" s="213"/>
      <c r="K76" s="213"/>
      <c r="L76" s="213"/>
      <c r="M76" s="213"/>
      <c r="N76" s="213"/>
      <c r="O76" s="213"/>
    </row>
    <row r="77" spans="2:15" ht="12.75">
      <c r="B77" s="212"/>
      <c r="C77" s="213"/>
      <c r="D77" s="213"/>
      <c r="E77" s="213"/>
      <c r="F77" s="213"/>
      <c r="G77" s="213"/>
      <c r="H77" s="213"/>
      <c r="I77" s="213"/>
      <c r="J77" s="213"/>
      <c r="K77" s="213"/>
      <c r="L77" s="213"/>
      <c r="M77" s="213"/>
      <c r="N77" s="213"/>
      <c r="O77" s="213"/>
    </row>
    <row r="78" spans="2:15" ht="12.75">
      <c r="B78" s="212"/>
      <c r="C78" s="213"/>
      <c r="D78" s="213"/>
      <c r="E78" s="213"/>
      <c r="F78" s="213"/>
      <c r="G78" s="213"/>
      <c r="H78" s="213"/>
      <c r="I78" s="213"/>
      <c r="J78" s="213"/>
      <c r="K78" s="213"/>
      <c r="L78" s="213"/>
      <c r="M78" s="213"/>
      <c r="N78" s="213"/>
      <c r="O78" s="213"/>
    </row>
    <row r="79" spans="2:15" ht="12.75">
      <c r="B79" s="212"/>
      <c r="C79" s="213"/>
      <c r="D79" s="213"/>
      <c r="E79" s="213"/>
      <c r="F79" s="213"/>
      <c r="G79" s="213"/>
      <c r="H79" s="213"/>
      <c r="I79" s="213"/>
      <c r="J79" s="213"/>
      <c r="K79" s="213"/>
      <c r="L79" s="213"/>
      <c r="M79" s="213"/>
      <c r="N79" s="213"/>
      <c r="O79" s="213"/>
    </row>
    <row r="80" spans="2:15" ht="12.75">
      <c r="B80" s="212"/>
      <c r="C80" s="213"/>
      <c r="D80" s="213"/>
      <c r="E80" s="213"/>
      <c r="F80" s="213"/>
      <c r="G80" s="213"/>
      <c r="H80" s="213"/>
      <c r="I80" s="213"/>
      <c r="J80" s="213"/>
      <c r="K80" s="213"/>
      <c r="L80" s="213"/>
      <c r="M80" s="213"/>
      <c r="N80" s="213"/>
      <c r="O80" s="213"/>
    </row>
    <row r="81" spans="2:15" ht="12.75">
      <c r="B81" s="212"/>
      <c r="C81" s="213"/>
      <c r="D81" s="213"/>
      <c r="E81" s="213"/>
      <c r="F81" s="213"/>
      <c r="G81" s="213"/>
      <c r="H81" s="213"/>
      <c r="I81" s="213"/>
      <c r="J81" s="213"/>
      <c r="K81" s="213"/>
      <c r="L81" s="213"/>
      <c r="M81" s="213"/>
      <c r="N81" s="213"/>
      <c r="O81" s="213"/>
    </row>
    <row r="82" spans="2:15" ht="12.75">
      <c r="B82" s="212"/>
      <c r="C82" s="213"/>
      <c r="D82" s="213"/>
      <c r="E82" s="213"/>
      <c r="F82" s="213"/>
      <c r="G82" s="213"/>
      <c r="H82" s="213"/>
      <c r="I82" s="213"/>
      <c r="J82" s="213"/>
      <c r="K82" s="213"/>
      <c r="L82" s="213"/>
      <c r="M82" s="213"/>
      <c r="N82" s="213"/>
      <c r="O82" s="213"/>
    </row>
    <row r="83" spans="2:15" ht="12.75">
      <c r="B83" s="212"/>
      <c r="C83" s="213"/>
      <c r="D83" s="213"/>
      <c r="E83" s="213"/>
      <c r="F83" s="213"/>
      <c r="G83" s="213"/>
      <c r="H83" s="213"/>
      <c r="I83" s="213"/>
      <c r="J83" s="213"/>
      <c r="K83" s="213"/>
      <c r="L83" s="213"/>
      <c r="M83" s="213"/>
      <c r="N83" s="213"/>
      <c r="O83" s="213"/>
    </row>
    <row r="84" spans="2:15" ht="12.75">
      <c r="B84" s="212"/>
      <c r="C84" s="213"/>
      <c r="D84" s="213"/>
      <c r="E84" s="213"/>
      <c r="F84" s="213"/>
      <c r="G84" s="213"/>
      <c r="H84" s="213"/>
      <c r="I84" s="213"/>
      <c r="J84" s="213"/>
      <c r="K84" s="213"/>
      <c r="L84" s="213"/>
      <c r="M84" s="213"/>
      <c r="N84" s="213"/>
      <c r="O84" s="213"/>
    </row>
    <row r="85" spans="2:15" ht="12.75">
      <c r="B85" s="212"/>
      <c r="C85" s="213"/>
      <c r="D85" s="213"/>
      <c r="E85" s="213"/>
      <c r="F85" s="213"/>
      <c r="G85" s="213"/>
      <c r="H85" s="213"/>
      <c r="I85" s="213"/>
      <c r="J85" s="213"/>
      <c r="K85" s="213"/>
      <c r="L85" s="213"/>
      <c r="M85" s="213"/>
      <c r="N85" s="213"/>
      <c r="O85" s="213"/>
    </row>
    <row r="86" spans="2:15" ht="12.75">
      <c r="B86" s="212"/>
      <c r="C86" s="213"/>
      <c r="D86" s="213"/>
      <c r="E86" s="213"/>
      <c r="F86" s="213"/>
      <c r="G86" s="213"/>
      <c r="H86" s="213"/>
      <c r="I86" s="213"/>
      <c r="J86" s="213"/>
      <c r="K86" s="213"/>
      <c r="L86" s="213"/>
      <c r="M86" s="213"/>
      <c r="N86" s="213"/>
      <c r="O86" s="213"/>
    </row>
    <row r="87" spans="2:15" ht="12.75">
      <c r="B87" s="212"/>
      <c r="C87" s="213"/>
      <c r="D87" s="213"/>
      <c r="E87" s="213"/>
      <c r="F87" s="213"/>
      <c r="G87" s="213"/>
      <c r="H87" s="213"/>
      <c r="I87" s="213"/>
      <c r="J87" s="213"/>
      <c r="K87" s="213"/>
      <c r="L87" s="213"/>
      <c r="M87" s="213"/>
      <c r="N87" s="213"/>
      <c r="O87" s="213"/>
    </row>
    <row r="88" spans="2:15" ht="12.75">
      <c r="B88" s="212"/>
      <c r="C88" s="213"/>
      <c r="D88" s="213"/>
      <c r="E88" s="213"/>
      <c r="F88" s="213"/>
      <c r="G88" s="213"/>
      <c r="H88" s="213"/>
      <c r="I88" s="213"/>
      <c r="J88" s="213"/>
      <c r="K88" s="213"/>
      <c r="L88" s="213"/>
      <c r="M88" s="213"/>
      <c r="N88" s="213"/>
      <c r="O88" s="213"/>
    </row>
    <row r="89" spans="2:15" ht="12.75">
      <c r="B89" s="212"/>
      <c r="C89" s="213"/>
      <c r="D89" s="213"/>
      <c r="E89" s="213"/>
      <c r="F89" s="213"/>
      <c r="G89" s="213"/>
      <c r="H89" s="213"/>
      <c r="I89" s="213"/>
      <c r="J89" s="213"/>
      <c r="K89" s="213"/>
      <c r="L89" s="213"/>
      <c r="M89" s="213"/>
      <c r="N89" s="213"/>
      <c r="O89" s="213"/>
    </row>
    <row r="90" spans="2:15" ht="12.75">
      <c r="B90" s="212"/>
      <c r="C90" s="213"/>
      <c r="D90" s="213"/>
      <c r="E90" s="213"/>
      <c r="F90" s="213"/>
      <c r="G90" s="213"/>
      <c r="H90" s="213"/>
      <c r="I90" s="213"/>
      <c r="J90" s="213"/>
      <c r="K90" s="213"/>
      <c r="L90" s="213"/>
      <c r="M90" s="213"/>
      <c r="N90" s="213"/>
      <c r="O90" s="213"/>
    </row>
    <row r="91" spans="2:15" ht="12.75">
      <c r="B91" s="212"/>
      <c r="C91" s="213"/>
      <c r="D91" s="213"/>
      <c r="E91" s="213"/>
      <c r="F91" s="213"/>
      <c r="G91" s="213"/>
      <c r="H91" s="213"/>
      <c r="I91" s="213"/>
      <c r="J91" s="213"/>
      <c r="K91" s="213"/>
      <c r="L91" s="213"/>
      <c r="M91" s="213"/>
      <c r="N91" s="213"/>
      <c r="O91" s="213"/>
    </row>
    <row r="92" spans="2:15" ht="12.75">
      <c r="B92" s="212"/>
      <c r="C92" s="213"/>
      <c r="D92" s="213"/>
      <c r="E92" s="213"/>
      <c r="F92" s="213"/>
      <c r="G92" s="213"/>
      <c r="H92" s="213"/>
      <c r="I92" s="213"/>
      <c r="J92" s="213"/>
      <c r="K92" s="213"/>
      <c r="L92" s="213"/>
      <c r="M92" s="213"/>
      <c r="N92" s="213"/>
      <c r="O92" s="213"/>
    </row>
    <row r="93" spans="2:15" ht="12.75">
      <c r="B93" s="212"/>
      <c r="C93" s="213"/>
      <c r="D93" s="213"/>
      <c r="E93" s="213"/>
      <c r="F93" s="213"/>
      <c r="G93" s="213"/>
      <c r="H93" s="213"/>
      <c r="I93" s="213"/>
      <c r="J93" s="213"/>
      <c r="K93" s="213"/>
      <c r="L93" s="213"/>
      <c r="M93" s="213"/>
      <c r="N93" s="213"/>
      <c r="O93" s="213"/>
    </row>
    <row r="94" spans="2:15" ht="12.75">
      <c r="B94" s="212"/>
      <c r="C94" s="213"/>
      <c r="D94" s="213"/>
      <c r="E94" s="213"/>
      <c r="F94" s="213"/>
      <c r="G94" s="213"/>
      <c r="H94" s="213"/>
      <c r="I94" s="213"/>
      <c r="J94" s="213"/>
      <c r="K94" s="213"/>
      <c r="L94" s="213"/>
      <c r="M94" s="213"/>
      <c r="N94" s="213"/>
      <c r="O94" s="213"/>
    </row>
    <row r="95" spans="2:15" ht="12.75">
      <c r="B95" s="212"/>
      <c r="C95" s="213"/>
      <c r="D95" s="213"/>
      <c r="E95" s="213"/>
      <c r="F95" s="213"/>
      <c r="G95" s="213"/>
      <c r="H95" s="213"/>
      <c r="I95" s="213"/>
      <c r="J95" s="213"/>
      <c r="K95" s="213"/>
      <c r="L95" s="213"/>
      <c r="M95" s="213"/>
      <c r="N95" s="213"/>
      <c r="O95" s="213"/>
    </row>
    <row r="96" spans="2:15" ht="12.75">
      <c r="B96" s="212"/>
      <c r="C96" s="213"/>
      <c r="D96" s="213"/>
      <c r="E96" s="213"/>
      <c r="F96" s="213"/>
      <c r="G96" s="213"/>
      <c r="H96" s="213"/>
      <c r="I96" s="213"/>
      <c r="J96" s="213"/>
      <c r="K96" s="213"/>
      <c r="L96" s="213"/>
      <c r="M96" s="213"/>
      <c r="N96" s="213"/>
      <c r="O96" s="213"/>
    </row>
    <row r="97" spans="2:15" ht="12.75">
      <c r="B97" s="212"/>
      <c r="C97" s="213"/>
      <c r="D97" s="213"/>
      <c r="E97" s="213"/>
      <c r="F97" s="213"/>
      <c r="G97" s="213"/>
      <c r="H97" s="213"/>
      <c r="I97" s="213"/>
      <c r="J97" s="213"/>
      <c r="K97" s="213"/>
      <c r="L97" s="213"/>
      <c r="M97" s="213"/>
      <c r="N97" s="213"/>
      <c r="O97" s="213"/>
    </row>
    <row r="98" spans="2:15" ht="12.75">
      <c r="B98" s="212"/>
      <c r="C98" s="213"/>
      <c r="D98" s="213"/>
      <c r="E98" s="213"/>
      <c r="F98" s="213"/>
      <c r="G98" s="213"/>
      <c r="H98" s="213"/>
      <c r="I98" s="213"/>
      <c r="J98" s="213"/>
      <c r="K98" s="213"/>
      <c r="L98" s="213"/>
      <c r="M98" s="213"/>
      <c r="N98" s="213"/>
      <c r="O98" s="213"/>
    </row>
    <row r="99" spans="2:15" ht="12.75">
      <c r="B99" s="212"/>
      <c r="C99" s="213"/>
      <c r="D99" s="213"/>
      <c r="E99" s="213"/>
      <c r="F99" s="213"/>
      <c r="G99" s="213"/>
      <c r="H99" s="213"/>
      <c r="I99" s="213"/>
      <c r="J99" s="213"/>
      <c r="K99" s="213"/>
      <c r="L99" s="213"/>
      <c r="M99" s="213"/>
      <c r="N99" s="213"/>
      <c r="O99" s="213"/>
    </row>
    <row r="100" spans="2:15" ht="12.75">
      <c r="B100" s="212"/>
      <c r="C100" s="213"/>
      <c r="D100" s="213"/>
      <c r="E100" s="213"/>
      <c r="F100" s="213"/>
      <c r="G100" s="213"/>
      <c r="H100" s="213"/>
      <c r="I100" s="213"/>
      <c r="J100" s="213"/>
      <c r="K100" s="213"/>
      <c r="L100" s="213"/>
      <c r="M100" s="213"/>
      <c r="N100" s="213"/>
      <c r="O100" s="213"/>
    </row>
  </sheetData>
  <sheetProtection password="C1DA" sheet="1" selectLockedCells="1"/>
  <mergeCells count="5">
    <mergeCell ref="B2:O2"/>
    <mergeCell ref="B3:O3"/>
    <mergeCell ref="B6:O6"/>
    <mergeCell ref="B9:B10"/>
    <mergeCell ref="D9:O9"/>
  </mergeCells>
  <conditionalFormatting sqref="B23:O100 D11:O22">
    <cfRule type="cellIs" priority="17" dxfId="0" operator="equal" stopIfTrue="1">
      <formula>0</formula>
    </cfRule>
  </conditionalFormatting>
  <conditionalFormatting sqref="B23:O100 D11:O22">
    <cfRule type="cellIs" priority="16" dxfId="0" operator="equal" stopIfTrue="1">
      <formula>0</formula>
    </cfRule>
  </conditionalFormatting>
  <conditionalFormatting sqref="B23:O100 D11:O22">
    <cfRule type="cellIs" priority="15" dxfId="0" operator="equal" stopIfTrue="1">
      <formula>0</formula>
    </cfRule>
  </conditionalFormatting>
  <conditionalFormatting sqref="B23:O100 D11:O22">
    <cfRule type="cellIs" priority="14" dxfId="0" operator="equal" stopIfTrue="1">
      <formula>0</formula>
    </cfRule>
  </conditionalFormatting>
  <conditionalFormatting sqref="B23:O100 D11:O22">
    <cfRule type="cellIs" priority="13" dxfId="0" operator="equal" stopIfTrue="1">
      <formula>0</formula>
    </cfRule>
  </conditionalFormatting>
  <conditionalFormatting sqref="B23:O100 D11:O22">
    <cfRule type="cellIs" priority="12" dxfId="0" operator="equal" stopIfTrue="1">
      <formula>0</formula>
    </cfRule>
  </conditionalFormatting>
  <conditionalFormatting sqref="B23:B100">
    <cfRule type="cellIs" priority="11" dxfId="0" operator="equal" stopIfTrue="1">
      <formula>0</formula>
    </cfRule>
  </conditionalFormatting>
  <conditionalFormatting sqref="B23:O100 D11:O22">
    <cfRule type="cellIs" priority="10" dxfId="0" operator="equal" stopIfTrue="1">
      <formula>0</formula>
    </cfRule>
  </conditionalFormatting>
  <conditionalFormatting sqref="B23:B100">
    <cfRule type="cellIs" priority="9" dxfId="0" operator="equal" stopIfTrue="1">
      <formula>0</formula>
    </cfRule>
  </conditionalFormatting>
  <conditionalFormatting sqref="B12:C22">
    <cfRule type="cellIs" priority="8" dxfId="0" operator="equal" stopIfTrue="1">
      <formula>0</formula>
    </cfRule>
  </conditionalFormatting>
  <conditionalFormatting sqref="B12:C22">
    <cfRule type="cellIs" priority="7" dxfId="0" operator="equal" stopIfTrue="1">
      <formula>0</formula>
    </cfRule>
  </conditionalFormatting>
  <conditionalFormatting sqref="B12:C22">
    <cfRule type="cellIs" priority="6" dxfId="0" operator="equal" stopIfTrue="1">
      <formula>0</formula>
    </cfRule>
  </conditionalFormatting>
  <conditionalFormatting sqref="B12:B22">
    <cfRule type="cellIs" priority="5" dxfId="0" operator="equal" stopIfTrue="1">
      <formula>0</formula>
    </cfRule>
  </conditionalFormatting>
  <conditionalFormatting sqref="B12:C22">
    <cfRule type="cellIs" priority="4" dxfId="0" operator="equal" stopIfTrue="1">
      <formula>0</formula>
    </cfRule>
  </conditionalFormatting>
  <conditionalFormatting sqref="B12:B22">
    <cfRule type="cellIs" priority="3" dxfId="0" operator="equal" stopIfTrue="1">
      <formula>0</formula>
    </cfRule>
  </conditionalFormatting>
  <conditionalFormatting sqref="B11:C11">
    <cfRule type="cellIs" priority="2" dxfId="0" operator="equal" stopIfTrue="1">
      <formula>0</formula>
    </cfRule>
  </conditionalFormatting>
  <conditionalFormatting sqref="B11:C11">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O100">
      <formula1>0</formula1>
      <formula2>9.99999999999999E+25</formula2>
    </dataValidation>
  </dataValidations>
  <printOptions/>
  <pageMargins left="0.511811024" right="0.511811024" top="0.787401575" bottom="0.787401575" header="0.31496062" footer="0.31496062"/>
  <pageSetup orientation="portrait" paperSize="9"/>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C30"/>
  <sheetViews>
    <sheetView showGridLines="0" showRowColHeaders="0" zoomScale="145" zoomScaleNormal="145" workbookViewId="0" topLeftCell="A2">
      <selection activeCell="C11" sqref="C11"/>
    </sheetView>
  </sheetViews>
  <sheetFormatPr defaultColWidth="9.33203125" defaultRowHeight="12.75"/>
  <cols>
    <col min="1" max="1" width="16.16015625" style="0" customWidth="1"/>
    <col min="2" max="2" width="91.33203125" style="0" customWidth="1"/>
    <col min="3" max="3" width="27.33203125" style="0" customWidth="1"/>
  </cols>
  <sheetData>
    <row r="2" spans="2:3" ht="12.75">
      <c r="B2" s="269" t="str">
        <f>"APLICATIVO DE INFORMAÇÕES MUNICIPAIS ESTRUTURADAS "&amp;BDValores!E2&amp;" - PRESTAÇÃO DE CONTAS DO PREFEITO MUNICIPAL"</f>
        <v>APLICATIVO DE INFORMAÇÕES MUNICIPAIS ESTRUTURADAS 2020 - PRESTAÇÃO DE CONTAS DO PREFEITO MUNICIPAL</v>
      </c>
      <c r="C2" s="269"/>
    </row>
    <row r="3" spans="2:3" ht="12.75">
      <c r="B3" s="270" t="str">
        <f>IF(SUM!$G$3="","",IF(SUM!$G$3="RECIFE","CIDADE DO RECIFE","MUNICÍPIO DE "&amp;UPPER(SUM!G3)))</f>
        <v>MUNICÍPIO DE JOÃO ALFREDO</v>
      </c>
      <c r="C3" s="270"/>
    </row>
    <row r="4" spans="2:3" ht="21.75" customHeight="1">
      <c r="B4" s="203"/>
      <c r="C4" s="203"/>
    </row>
    <row r="5" spans="2:3" ht="21.75" customHeight="1">
      <c r="B5" s="203"/>
      <c r="C5" s="203"/>
    </row>
    <row r="6" spans="2:3" ht="15.75">
      <c r="B6" s="271" t="s">
        <v>6774</v>
      </c>
      <c r="C6" s="271"/>
    </row>
    <row r="9" spans="2:3" ht="25.5">
      <c r="B9" s="205" t="s">
        <v>6699</v>
      </c>
      <c r="C9" s="205" t="s">
        <v>6700</v>
      </c>
    </row>
    <row r="10" spans="2:3" ht="12.75">
      <c r="B10" s="204" t="s">
        <v>6701</v>
      </c>
      <c r="C10" s="220">
        <v>26</v>
      </c>
    </row>
    <row r="11" spans="2:3" ht="12.75">
      <c r="B11" s="204" t="s">
        <v>6702</v>
      </c>
      <c r="C11" s="220"/>
    </row>
    <row r="12" spans="2:3" ht="12.75">
      <c r="B12" s="204" t="s">
        <v>6703</v>
      </c>
      <c r="C12" s="220"/>
    </row>
    <row r="13" spans="2:3" ht="12.75">
      <c r="B13" s="204" t="s">
        <v>6704</v>
      </c>
      <c r="C13" s="220"/>
    </row>
    <row r="14" spans="2:3" ht="12.75">
      <c r="B14" s="204" t="s">
        <v>6705</v>
      </c>
      <c r="C14" s="220"/>
    </row>
    <row r="15" spans="2:3" ht="12.75">
      <c r="B15" s="204" t="s">
        <v>6706</v>
      </c>
      <c r="C15" s="220"/>
    </row>
    <row r="16" spans="2:3" ht="12.75">
      <c r="B16" s="204" t="s">
        <v>6707</v>
      </c>
      <c r="C16" s="220"/>
    </row>
    <row r="17" spans="2:3" ht="12.75">
      <c r="B17" s="204" t="s">
        <v>6708</v>
      </c>
      <c r="C17" s="220"/>
    </row>
    <row r="18" spans="2:3" ht="12.75">
      <c r="B18" s="204" t="s">
        <v>6709</v>
      </c>
      <c r="C18" s="220"/>
    </row>
    <row r="19" spans="2:3" ht="12.75">
      <c r="B19" s="204" t="s">
        <v>6710</v>
      </c>
      <c r="C19" s="220"/>
    </row>
    <row r="20" spans="2:3" ht="12.75">
      <c r="B20" s="206" t="s">
        <v>413</v>
      </c>
      <c r="C20" s="222">
        <f>SUM(C10:C19)</f>
        <v>26</v>
      </c>
    </row>
    <row r="21" spans="2:3" ht="12.75">
      <c r="B21" s="204"/>
      <c r="C21" s="204"/>
    </row>
    <row r="22" spans="2:3" ht="12.75">
      <c r="B22" s="272" t="s">
        <v>6711</v>
      </c>
      <c r="C22" s="272"/>
    </row>
    <row r="23" spans="2:3" ht="12.75">
      <c r="B23" s="272"/>
      <c r="C23" s="272"/>
    </row>
    <row r="24" spans="2:3" ht="12.75">
      <c r="B24" s="204"/>
      <c r="C24" s="204"/>
    </row>
    <row r="25" spans="2:3" ht="12.75">
      <c r="B25" s="204" t="s">
        <v>6712</v>
      </c>
      <c r="C25" s="221"/>
    </row>
    <row r="26" spans="2:3" ht="12.75">
      <c r="B26" s="204"/>
      <c r="C26" s="223"/>
    </row>
    <row r="27" spans="2:3" ht="12.75">
      <c r="B27" s="204" t="s">
        <v>6713</v>
      </c>
      <c r="C27" s="224" t="str">
        <f>IF(C25=0,"",ROUND(C20/C25*1000,2))</f>
        <v/>
      </c>
    </row>
    <row r="28" ht="12.75">
      <c r="C28" s="201"/>
    </row>
    <row r="29" ht="12.75">
      <c r="C29" s="201"/>
    </row>
    <row r="30" ht="12.75">
      <c r="C30" s="201"/>
    </row>
  </sheetData>
  <sheetProtection password="C61A" sheet="1" selectLockedCells="1"/>
  <mergeCells count="4">
    <mergeCell ref="B2:C2"/>
    <mergeCell ref="B3:C3"/>
    <mergeCell ref="B6:C6"/>
    <mergeCell ref="B22:C23"/>
  </mergeCells>
  <conditionalFormatting sqref="C27 C25 C10:C19">
    <cfRule type="cellIs" priority="4" dxfId="0" operator="equal">
      <formula>0</formula>
    </cfRule>
  </conditionalFormatting>
  <printOptions/>
  <pageMargins left="0.511811024" right="0.511811024" top="0.787401575" bottom="0.787401575" header="0.31496062" footer="0.31496062"/>
  <pageSetup orientation="portrait" paperSize="9"/>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pageSetUpPr fitToPage="1"/>
  </sheetPr>
  <dimension ref="A1:AL290"/>
  <sheetViews>
    <sheetView showGridLines="0" showRowColHeaders="0" workbookViewId="0" topLeftCell="A1">
      <selection activeCell="W14" sqref="W14:AK14"/>
    </sheetView>
  </sheetViews>
  <sheetFormatPr defaultColWidth="9.33203125" defaultRowHeight="12.75"/>
  <cols>
    <col min="1" max="1" width="47" style="67" customWidth="1"/>
    <col min="2" max="2" width="1.66796875" style="121" customWidth="1"/>
    <col min="3" max="3" width="3.83203125" style="120" customWidth="1"/>
    <col min="4" max="4" width="3.83203125" style="68" customWidth="1"/>
    <col min="5" max="5" width="1.83203125" style="67" customWidth="1"/>
    <col min="6" max="6" width="3.83203125" style="67" customWidth="1"/>
    <col min="7" max="7" width="4.66015625" style="64" customWidth="1"/>
    <col min="8" max="14" width="3.83203125" style="64" customWidth="1"/>
    <col min="15" max="15" width="6" style="64" customWidth="1"/>
    <col min="16" max="34" width="3.83203125" style="64" customWidth="1"/>
    <col min="35" max="35" width="5.5" style="64" customWidth="1"/>
    <col min="36" max="39" width="3.83203125" style="64" customWidth="1"/>
    <col min="40" max="16384" width="9.33203125" style="64" customWidth="1"/>
  </cols>
  <sheetData>
    <row r="1" spans="1:9" s="4" customFormat="1" ht="15.75">
      <c r="A1" s="11"/>
      <c r="B1" s="33"/>
      <c r="C1" s="33" t="str">
        <f>""</f>
        <v/>
      </c>
      <c r="D1" s="34"/>
      <c r="E1" s="5"/>
      <c r="F1" s="6"/>
      <c r="G1" s="7"/>
      <c r="H1" s="8"/>
      <c r="I1" s="9"/>
    </row>
    <row r="2" spans="1:38" s="4" customFormat="1" ht="15.75" customHeight="1">
      <c r="A2" s="33"/>
      <c r="B2" s="239" t="str">
        <f>"APLICATIVO DE INFORMAÇÕES MUNICIPAIS ESTRUTURADAS "&amp;BDValores!E2&amp;" - PRESTAÇÃO DE CONTAS DO PREFEITO MUNICIPAL"</f>
        <v>APLICATIVO DE INFORMAÇÕES MUNICIPAIS ESTRUTURADAS 2020 - PRESTAÇÃO DE CONTAS DO PREFEITO MUNICIPAL</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row>
    <row r="3" spans="1:38" s="10" customFormat="1" ht="18.75" customHeight="1">
      <c r="A3" s="35"/>
      <c r="B3" s="238" t="str">
        <f>IF(SUM!$G$3="","",IF(SUM!$G$3="RECIFE","CIDADE DO RECIFE","MUNICÍPIO DE "&amp;UPPER(SUM!G3)))</f>
        <v>MUNICÍPIO DE JOÃO ALFREDO</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40" t="str">
        <f>UPPER(MENU!B11)</f>
        <v>01 DADOS DO RESPONSÁVEL PELO PREENCHIMENTO DESTE APLICATIVO</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2"/>
    </row>
    <row r="7" spans="1:3" ht="12.75">
      <c r="A7" s="65"/>
      <c r="B7" s="66"/>
      <c r="C7" s="67"/>
    </row>
    <row r="8" spans="1:3" ht="12.75">
      <c r="A8" s="65"/>
      <c r="B8" s="66"/>
      <c r="C8" s="67"/>
    </row>
    <row r="9" spans="1:22" ht="12.75">
      <c r="A9" s="65"/>
      <c r="B9" s="67"/>
      <c r="C9" s="65" t="s">
        <v>1258</v>
      </c>
      <c r="D9" s="67"/>
      <c r="E9" s="68"/>
      <c r="F9" s="246" t="s">
        <v>16913</v>
      </c>
      <c r="G9" s="246"/>
      <c r="H9" s="246"/>
      <c r="I9" s="246"/>
      <c r="J9" s="246"/>
      <c r="K9" s="246"/>
      <c r="L9" s="246"/>
      <c r="M9" s="246"/>
      <c r="N9" s="246"/>
      <c r="O9" s="246"/>
      <c r="P9" s="246"/>
      <c r="Q9" s="246"/>
      <c r="R9" s="246"/>
      <c r="S9" s="246"/>
      <c r="T9" s="246"/>
      <c r="U9" s="246"/>
      <c r="V9" s="246"/>
    </row>
    <row r="10" spans="1:22" ht="12.75">
      <c r="A10" s="65"/>
      <c r="B10" s="67"/>
      <c r="C10" s="65" t="s">
        <v>209</v>
      </c>
      <c r="D10" s="67"/>
      <c r="E10" s="68"/>
      <c r="F10" s="247" t="s">
        <v>16914</v>
      </c>
      <c r="G10" s="246"/>
      <c r="H10" s="246"/>
      <c r="I10" s="246"/>
      <c r="J10" s="246"/>
      <c r="K10" s="246"/>
      <c r="L10" s="246"/>
      <c r="M10" s="246"/>
      <c r="N10" s="246"/>
      <c r="O10" s="246"/>
      <c r="P10" s="246"/>
      <c r="Q10" s="246"/>
      <c r="R10" s="246"/>
      <c r="S10" s="246"/>
      <c r="T10" s="246"/>
      <c r="U10" s="246"/>
      <c r="V10" s="246"/>
    </row>
    <row r="11" spans="1:11" ht="12.75">
      <c r="A11" s="65"/>
      <c r="B11" s="67"/>
      <c r="C11" s="65" t="s">
        <v>210</v>
      </c>
      <c r="D11" s="67"/>
      <c r="E11" s="68"/>
      <c r="F11" s="246">
        <v>8137213311</v>
      </c>
      <c r="G11" s="246"/>
      <c r="H11" s="246"/>
      <c r="I11" s="246"/>
      <c r="J11" s="246"/>
      <c r="K11" s="70" t="s">
        <v>1073</v>
      </c>
    </row>
    <row r="12" spans="1:3" ht="14.25" customHeight="1">
      <c r="A12" s="65"/>
      <c r="B12" s="66"/>
      <c r="C12" s="67"/>
    </row>
    <row r="13" spans="1:3" ht="18.75" customHeight="1">
      <c r="A13" s="65"/>
      <c r="B13" s="66"/>
      <c r="C13" s="67"/>
    </row>
    <row r="14" spans="1:37" ht="50.25" customHeight="1">
      <c r="A14" s="65"/>
      <c r="B14" s="66"/>
      <c r="C14" s="243" t="s">
        <v>1279</v>
      </c>
      <c r="D14" s="243"/>
      <c r="E14" s="243"/>
      <c r="F14" s="243"/>
      <c r="G14" s="243"/>
      <c r="H14" s="243"/>
      <c r="I14" s="243"/>
      <c r="J14" s="243"/>
      <c r="K14" s="243"/>
      <c r="L14" s="243"/>
      <c r="M14" s="243"/>
      <c r="N14" s="243"/>
      <c r="O14" s="243"/>
      <c r="P14" s="243"/>
      <c r="Q14" s="243"/>
      <c r="R14" s="243"/>
      <c r="S14" s="243"/>
      <c r="T14" s="243"/>
      <c r="U14" s="243"/>
      <c r="W14" s="244" t="s">
        <v>16915</v>
      </c>
      <c r="X14" s="245"/>
      <c r="Y14" s="245"/>
      <c r="Z14" s="245"/>
      <c r="AA14" s="245"/>
      <c r="AB14" s="245"/>
      <c r="AC14" s="245"/>
      <c r="AD14" s="245"/>
      <c r="AE14" s="245"/>
      <c r="AF14" s="245"/>
      <c r="AG14" s="245"/>
      <c r="AH14" s="245"/>
      <c r="AI14" s="245"/>
      <c r="AJ14" s="245"/>
      <c r="AK14" s="245"/>
    </row>
    <row r="15" spans="1:3" ht="18.75" customHeight="1">
      <c r="A15" s="65"/>
      <c r="B15" s="66"/>
      <c r="C15" s="67"/>
    </row>
    <row r="16" spans="1:3" ht="12.75">
      <c r="A16" s="65"/>
      <c r="B16" s="66"/>
      <c r="C16" s="67"/>
    </row>
    <row r="17" spans="1:3" ht="12.75">
      <c r="A17" s="65"/>
      <c r="B17" s="66"/>
      <c r="C17" s="67"/>
    </row>
    <row r="18" spans="1:3" ht="12.75">
      <c r="A18" s="65"/>
      <c r="B18" s="66"/>
      <c r="C18" s="67"/>
    </row>
    <row r="19" spans="1:3" ht="12.75">
      <c r="A19" s="65"/>
      <c r="B19" s="66"/>
      <c r="C19" s="67"/>
    </row>
    <row r="20" spans="1:3" ht="12.75">
      <c r="A20" s="65"/>
      <c r="B20" s="66"/>
      <c r="C20" s="67"/>
    </row>
    <row r="21" spans="1:3" ht="12.75">
      <c r="A21" s="65"/>
      <c r="B21" s="66"/>
      <c r="C21" s="67"/>
    </row>
    <row r="22" spans="1:3" ht="12.75">
      <c r="A22" s="65"/>
      <c r="B22" s="66"/>
      <c r="C22" s="67"/>
    </row>
    <row r="23" spans="2:3" ht="23.25" customHeight="1">
      <c r="B23" s="66"/>
      <c r="C23" s="67"/>
    </row>
    <row r="24" spans="2:3" ht="12.75">
      <c r="B24" s="66"/>
      <c r="C24" s="67"/>
    </row>
    <row r="25" spans="2:3" ht="12.75">
      <c r="B25" s="66"/>
      <c r="C25" s="67"/>
    </row>
    <row r="26" spans="2:3" ht="12.75">
      <c r="B26" s="66"/>
      <c r="C26" s="67"/>
    </row>
    <row r="27" spans="2:3" ht="12.75">
      <c r="B27" s="66"/>
      <c r="C27" s="67"/>
    </row>
    <row r="28" spans="1:3" ht="12.75" customHeight="1">
      <c r="A28" s="68"/>
      <c r="B28" s="66"/>
      <c r="C28" s="67"/>
    </row>
    <row r="29" spans="2:3" ht="12.75">
      <c r="B29" s="66"/>
      <c r="C29" s="67"/>
    </row>
    <row r="30" spans="2:3" ht="12.75">
      <c r="B30" s="66"/>
      <c r="C30" s="67"/>
    </row>
    <row r="31" spans="2:3" ht="12.75">
      <c r="B31" s="66"/>
      <c r="C31" s="67"/>
    </row>
    <row r="32" spans="2:3" ht="12.75">
      <c r="B32" s="66"/>
      <c r="C32" s="67"/>
    </row>
    <row r="33" spans="2:3" ht="12.75">
      <c r="B33" s="66"/>
      <c r="C33" s="67"/>
    </row>
    <row r="34" spans="2:3" ht="12.75">
      <c r="B34" s="67"/>
      <c r="C34" s="72"/>
    </row>
    <row r="35" spans="2:3" ht="12.75">
      <c r="B35" s="67"/>
      <c r="C35" s="72"/>
    </row>
    <row r="36" spans="2:3" ht="12.75">
      <c r="B36" s="67"/>
      <c r="C36" s="72"/>
    </row>
    <row r="37" spans="2:3" ht="12.75">
      <c r="B37" s="67"/>
      <c r="C37" s="72"/>
    </row>
    <row r="38" spans="2:3" ht="12.75">
      <c r="B38" s="67"/>
      <c r="C38" s="72"/>
    </row>
    <row r="39" spans="2:3" ht="12.75">
      <c r="B39" s="67"/>
      <c r="C39" s="72"/>
    </row>
    <row r="40" spans="2:3" ht="12.75">
      <c r="B40" s="67"/>
      <c r="C40" s="72"/>
    </row>
    <row r="41" spans="2:3" ht="12.75">
      <c r="B41" s="67"/>
      <c r="C41" s="72"/>
    </row>
    <row r="42" spans="2:3" ht="12.75">
      <c r="B42" s="67"/>
      <c r="C42" s="72"/>
    </row>
    <row r="43" spans="2:3" ht="12.75">
      <c r="B43" s="67"/>
      <c r="C43" s="72"/>
    </row>
    <row r="44" spans="2:3" ht="12.75">
      <c r="B44" s="67"/>
      <c r="C44" s="72"/>
    </row>
    <row r="45" spans="2:3" ht="12.75">
      <c r="B45" s="67"/>
      <c r="C45" s="72"/>
    </row>
    <row r="46" spans="2:3" ht="12.75">
      <c r="B46" s="67"/>
      <c r="C46" s="72"/>
    </row>
    <row r="47" spans="2:3" ht="12.75">
      <c r="B47" s="67"/>
      <c r="C47" s="72"/>
    </row>
    <row r="48" spans="2:3" ht="12.75">
      <c r="B48" s="67"/>
      <c r="C48" s="72"/>
    </row>
    <row r="49" spans="2:3" ht="12.75">
      <c r="B49" s="67"/>
      <c r="C49" s="72"/>
    </row>
    <row r="50" spans="2:3" ht="12.75">
      <c r="B50" s="67"/>
      <c r="C50" s="72"/>
    </row>
    <row r="51" spans="2:3" ht="12.75">
      <c r="B51" s="67"/>
      <c r="C51" s="72"/>
    </row>
    <row r="52" spans="2:3" ht="12.75">
      <c r="B52" s="67"/>
      <c r="C52" s="72"/>
    </row>
    <row r="53" spans="2:3" ht="12.75">
      <c r="B53" s="67"/>
      <c r="C53" s="72"/>
    </row>
    <row r="54" spans="2:3" ht="12.75">
      <c r="B54" s="67"/>
      <c r="C54" s="72"/>
    </row>
    <row r="55" spans="2:3" ht="12.75">
      <c r="B55" s="67"/>
      <c r="C55" s="72"/>
    </row>
    <row r="56" spans="2:3" ht="12.75">
      <c r="B56" s="67"/>
      <c r="C56" s="72"/>
    </row>
    <row r="57" spans="2:3" ht="12.75">
      <c r="B57" s="67"/>
      <c r="C57" s="72"/>
    </row>
    <row r="58" spans="2:3" ht="12.75">
      <c r="B58" s="67"/>
      <c r="C58" s="72"/>
    </row>
    <row r="59" spans="2:3" ht="12.75">
      <c r="B59" s="67"/>
      <c r="C59" s="72"/>
    </row>
    <row r="60" spans="2:3" ht="12.75">
      <c r="B60" s="67"/>
      <c r="C60" s="72"/>
    </row>
    <row r="61" spans="2:3" ht="12.75">
      <c r="B61" s="67"/>
      <c r="C61" s="72"/>
    </row>
    <row r="62" spans="2:3" ht="12.75">
      <c r="B62" s="67"/>
      <c r="C62" s="72"/>
    </row>
    <row r="63" spans="2:3" ht="12.75">
      <c r="B63" s="67"/>
      <c r="C63" s="72"/>
    </row>
    <row r="64" spans="2:3" ht="12.75">
      <c r="B64" s="67"/>
      <c r="C64" s="72"/>
    </row>
    <row r="65" spans="2:3" ht="12.75">
      <c r="B65" s="67"/>
      <c r="C65" s="72"/>
    </row>
    <row r="66" spans="2:3" ht="12.75">
      <c r="B66" s="67"/>
      <c r="C66" s="72"/>
    </row>
    <row r="67" spans="2:3" ht="12.75">
      <c r="B67" s="67"/>
      <c r="C67" s="72"/>
    </row>
    <row r="68" spans="2:3" ht="12.75">
      <c r="B68" s="67"/>
      <c r="C68" s="72"/>
    </row>
    <row r="69" spans="2:3" ht="12.75">
      <c r="B69" s="67"/>
      <c r="C69" s="72"/>
    </row>
    <row r="70" spans="2:3" ht="12.75">
      <c r="B70" s="67"/>
      <c r="C70" s="72"/>
    </row>
    <row r="71" spans="2:3" ht="12.75">
      <c r="B71" s="67"/>
      <c r="C71" s="72"/>
    </row>
    <row r="72" spans="2:3" ht="12.75">
      <c r="B72" s="67"/>
      <c r="C72" s="72"/>
    </row>
    <row r="73" spans="2:3" ht="12.75">
      <c r="B73" s="67"/>
      <c r="C73" s="72"/>
    </row>
    <row r="74" spans="2:3" ht="12.75">
      <c r="B74" s="67"/>
      <c r="C74" s="72"/>
    </row>
    <row r="75" spans="2:3" ht="12.75">
      <c r="B75" s="67"/>
      <c r="C75" s="72"/>
    </row>
    <row r="76" spans="2:3" ht="12.75">
      <c r="B76" s="67"/>
      <c r="C76" s="72"/>
    </row>
    <row r="77" spans="2:3" ht="12.75">
      <c r="B77" s="67"/>
      <c r="C77" s="72"/>
    </row>
    <row r="78" spans="2:3" ht="12.75">
      <c r="B78" s="67"/>
      <c r="C78" s="72"/>
    </row>
    <row r="79" spans="2:3" ht="12.75">
      <c r="B79" s="67"/>
      <c r="C79" s="72"/>
    </row>
    <row r="80" spans="2:3" ht="12.75">
      <c r="B80" s="67"/>
      <c r="C80" s="72"/>
    </row>
    <row r="81" spans="2:3" ht="12.75">
      <c r="B81" s="67"/>
      <c r="C81" s="72"/>
    </row>
    <row r="82" spans="2:3" ht="12.75">
      <c r="B82" s="67"/>
      <c r="C82" s="72"/>
    </row>
    <row r="83" spans="2:3" ht="12.75">
      <c r="B83" s="67"/>
      <c r="C83" s="72"/>
    </row>
    <row r="84" spans="2:3" ht="12.75">
      <c r="B84" s="67"/>
      <c r="C84" s="72"/>
    </row>
    <row r="85" spans="2:3" ht="12.75">
      <c r="B85" s="67"/>
      <c r="C85" s="72"/>
    </row>
    <row r="86" spans="2:3" ht="12.75">
      <c r="B86" s="67"/>
      <c r="C86" s="72"/>
    </row>
    <row r="87" spans="2:3" ht="12.75">
      <c r="B87" s="67"/>
      <c r="C87" s="72"/>
    </row>
    <row r="88" spans="2:3" ht="12.75">
      <c r="B88" s="67"/>
      <c r="C88" s="16"/>
    </row>
    <row r="89" spans="2:3" ht="12.75">
      <c r="B89" s="67"/>
      <c r="C89" s="16"/>
    </row>
    <row r="90" spans="2:3" ht="12.75">
      <c r="B90" s="67"/>
      <c r="C90" s="16"/>
    </row>
    <row r="91" spans="2:3" ht="12.75">
      <c r="B91" s="67"/>
      <c r="C91" s="16"/>
    </row>
    <row r="92" spans="2:3" ht="12.75">
      <c r="B92" s="67"/>
      <c r="C92" s="16"/>
    </row>
    <row r="93" spans="2:3" ht="12.75">
      <c r="B93" s="67"/>
      <c r="C93" s="16"/>
    </row>
    <row r="94" spans="2:3" ht="12.75">
      <c r="B94" s="67"/>
      <c r="C94" s="16"/>
    </row>
    <row r="95" spans="2:3" ht="12.75">
      <c r="B95" s="67"/>
      <c r="C95" s="16"/>
    </row>
    <row r="96" spans="2:3" ht="12.75">
      <c r="B96" s="67"/>
      <c r="C96" s="16"/>
    </row>
    <row r="97" spans="2:3" ht="12.75">
      <c r="B97" s="67"/>
      <c r="C97" s="16"/>
    </row>
    <row r="98" spans="2:3" ht="12.75">
      <c r="B98" s="67"/>
      <c r="C98" s="16"/>
    </row>
    <row r="99" spans="2:3" ht="12.75">
      <c r="B99" s="67"/>
      <c r="C99" s="16"/>
    </row>
    <row r="100" spans="2:3" ht="12.75">
      <c r="B100" s="67"/>
      <c r="C100" s="16"/>
    </row>
    <row r="101" spans="2:3" ht="12.75">
      <c r="B101" s="67"/>
      <c r="C101" s="16"/>
    </row>
    <row r="102" spans="2:3" ht="12.75">
      <c r="B102" s="67"/>
      <c r="C102" s="16"/>
    </row>
    <row r="103" spans="2:3" ht="12.75">
      <c r="B103" s="67"/>
      <c r="C103" s="16"/>
    </row>
    <row r="104" spans="2:3" ht="12.75">
      <c r="B104" s="67"/>
      <c r="C104" s="16"/>
    </row>
    <row r="105" spans="2:3" ht="12.75">
      <c r="B105" s="67"/>
      <c r="C105" s="16"/>
    </row>
    <row r="106" spans="2:3" ht="12.75">
      <c r="B106" s="67"/>
      <c r="C106" s="16"/>
    </row>
    <row r="107" spans="2:3" ht="12.75">
      <c r="B107" s="67"/>
      <c r="C107" s="16"/>
    </row>
    <row r="108" spans="2:3" ht="12.75">
      <c r="B108" s="67"/>
      <c r="C108" s="16"/>
    </row>
    <row r="109" spans="2:3" ht="12.75">
      <c r="B109" s="67"/>
      <c r="C109" s="16"/>
    </row>
    <row r="110" spans="2:3" ht="12.75">
      <c r="B110" s="67"/>
      <c r="C110" s="16"/>
    </row>
    <row r="111" spans="2:3" ht="12.75">
      <c r="B111" s="67"/>
      <c r="C111" s="16"/>
    </row>
    <row r="112" spans="2:3" ht="12.75">
      <c r="B112" s="67"/>
      <c r="C112" s="16"/>
    </row>
    <row r="113" spans="2:3" ht="12.75">
      <c r="B113" s="67"/>
      <c r="C113" s="16"/>
    </row>
    <row r="114" spans="2:3" ht="12.75">
      <c r="B114" s="67"/>
      <c r="C114" s="16"/>
    </row>
    <row r="115" spans="2:3" ht="12.75">
      <c r="B115" s="67"/>
      <c r="C115" s="16"/>
    </row>
    <row r="116" spans="2:3" ht="12.75">
      <c r="B116" s="67"/>
      <c r="C116" s="16"/>
    </row>
    <row r="117" spans="2:3" ht="12.75">
      <c r="B117" s="67"/>
      <c r="C117" s="16"/>
    </row>
    <row r="118" spans="2:3" ht="12.75">
      <c r="B118" s="67"/>
      <c r="C118" s="16"/>
    </row>
    <row r="119" spans="2:3" ht="12.75">
      <c r="B119" s="67"/>
      <c r="C119" s="16"/>
    </row>
    <row r="120" ht="12.75">
      <c r="B120" s="67"/>
    </row>
    <row r="121" ht="12.75">
      <c r="B121" s="67"/>
    </row>
    <row r="122" ht="12.75">
      <c r="B122" s="67"/>
    </row>
    <row r="123" ht="12.75">
      <c r="B123" s="67"/>
    </row>
    <row r="124" ht="12.75">
      <c r="B124" s="67"/>
    </row>
    <row r="125" ht="12.75">
      <c r="B125" s="67"/>
    </row>
    <row r="126" ht="12.75">
      <c r="B126" s="67"/>
    </row>
    <row r="127" ht="12.75">
      <c r="B127" s="67"/>
    </row>
    <row r="128" ht="12.75">
      <c r="B128" s="67"/>
    </row>
    <row r="129" ht="12.75">
      <c r="B129" s="67"/>
    </row>
    <row r="130" ht="12.75">
      <c r="B130" s="67"/>
    </row>
    <row r="131" ht="12.75">
      <c r="B131" s="67"/>
    </row>
    <row r="132" ht="12.75">
      <c r="B132" s="67"/>
    </row>
    <row r="133" ht="12.75">
      <c r="B133" s="67"/>
    </row>
    <row r="134" ht="12.75">
      <c r="B134" s="67"/>
    </row>
    <row r="135" ht="12.75">
      <c r="B135" s="67"/>
    </row>
    <row r="136" ht="12.75">
      <c r="B136" s="67"/>
    </row>
    <row r="137" ht="12.75">
      <c r="B137" s="67"/>
    </row>
    <row r="138" ht="12.75">
      <c r="B138" s="67"/>
    </row>
    <row r="139" ht="12.75">
      <c r="B139" s="67"/>
    </row>
    <row r="140" ht="12.75">
      <c r="B140" s="67"/>
    </row>
    <row r="141" ht="12.75">
      <c r="B141" s="67"/>
    </row>
    <row r="142" ht="12.75">
      <c r="B142" s="67"/>
    </row>
    <row r="143" ht="12.75">
      <c r="B143" s="67"/>
    </row>
    <row r="144" ht="12.75">
      <c r="B144" s="67"/>
    </row>
    <row r="145" ht="12.75">
      <c r="B145" s="67"/>
    </row>
    <row r="146" ht="12.75">
      <c r="B146" s="67"/>
    </row>
    <row r="147" ht="12.75">
      <c r="B147" s="67"/>
    </row>
    <row r="148" ht="12.75">
      <c r="B148" s="67"/>
    </row>
    <row r="149" ht="12.75">
      <c r="B149" s="67"/>
    </row>
    <row r="150" ht="12.75">
      <c r="B150" s="67"/>
    </row>
    <row r="151" ht="12.75">
      <c r="B151" s="67"/>
    </row>
    <row r="152" ht="12.75">
      <c r="B152" s="67"/>
    </row>
    <row r="153" ht="12.75">
      <c r="B153" s="67"/>
    </row>
    <row r="154" ht="12.75">
      <c r="B154" s="67"/>
    </row>
    <row r="155" ht="12.75">
      <c r="B155" s="67"/>
    </row>
    <row r="156" ht="12.75">
      <c r="B156" s="67"/>
    </row>
    <row r="157" ht="12.75">
      <c r="B157" s="67"/>
    </row>
    <row r="158" ht="12.75">
      <c r="B158" s="67"/>
    </row>
    <row r="159" ht="12.75">
      <c r="B159" s="67"/>
    </row>
    <row r="160" ht="12.75">
      <c r="B160" s="67"/>
    </row>
    <row r="161" ht="12.75">
      <c r="B161" s="67"/>
    </row>
    <row r="162" ht="12.75">
      <c r="B162" s="67"/>
    </row>
    <row r="163" ht="12.75">
      <c r="B163" s="67"/>
    </row>
    <row r="164" ht="12.75">
      <c r="B164" s="67"/>
    </row>
    <row r="165" ht="12.75">
      <c r="B165" s="67"/>
    </row>
    <row r="166" ht="12.75">
      <c r="B166" s="67"/>
    </row>
    <row r="167" ht="12.75">
      <c r="B167" s="67"/>
    </row>
    <row r="168" ht="12.75">
      <c r="B168" s="67"/>
    </row>
    <row r="169" ht="12.75">
      <c r="B169" s="67"/>
    </row>
    <row r="170" ht="12.75">
      <c r="B170" s="67"/>
    </row>
    <row r="171" ht="12.75">
      <c r="B171" s="67"/>
    </row>
    <row r="172" ht="12.75">
      <c r="B172" s="67"/>
    </row>
    <row r="173" ht="12.75">
      <c r="B173" s="67"/>
    </row>
    <row r="174" ht="12.75">
      <c r="B174" s="67"/>
    </row>
    <row r="175" ht="12.75">
      <c r="B175" s="67"/>
    </row>
    <row r="176" ht="12.75">
      <c r="B176" s="67"/>
    </row>
    <row r="177" ht="12.75">
      <c r="B177" s="67"/>
    </row>
    <row r="178" ht="12.75">
      <c r="B178" s="67"/>
    </row>
    <row r="179" ht="12.75">
      <c r="B179" s="67"/>
    </row>
    <row r="180" ht="12.75">
      <c r="B180" s="67"/>
    </row>
    <row r="181" ht="12.75">
      <c r="B181" s="67"/>
    </row>
    <row r="182" ht="12.75">
      <c r="B182" s="67"/>
    </row>
    <row r="183" ht="12.75">
      <c r="B183" s="67"/>
    </row>
    <row r="184" ht="12.75">
      <c r="B184" s="67"/>
    </row>
    <row r="185" ht="12.75">
      <c r="B185" s="67"/>
    </row>
    <row r="186" ht="12.75">
      <c r="B186" s="67"/>
    </row>
    <row r="187" ht="12.75">
      <c r="B187" s="67"/>
    </row>
    <row r="188" ht="12.75">
      <c r="B188" s="67"/>
    </row>
    <row r="189" ht="12.75">
      <c r="B189" s="67"/>
    </row>
    <row r="190" ht="12.75">
      <c r="B190" s="67"/>
    </row>
    <row r="191" ht="12.75">
      <c r="B191" s="67"/>
    </row>
    <row r="192" ht="12.75">
      <c r="B192" s="67"/>
    </row>
    <row r="193" ht="12.75">
      <c r="B193" s="67"/>
    </row>
    <row r="194" ht="12.75">
      <c r="B194" s="67"/>
    </row>
    <row r="195" ht="12.75">
      <c r="B195" s="67"/>
    </row>
    <row r="196" ht="12.75">
      <c r="B196" s="67"/>
    </row>
    <row r="197" ht="12.75">
      <c r="B197" s="67"/>
    </row>
    <row r="198" ht="12.75">
      <c r="B198" s="67"/>
    </row>
    <row r="199" ht="12.75">
      <c r="B199" s="67"/>
    </row>
    <row r="200" ht="12.75">
      <c r="B200" s="67"/>
    </row>
    <row r="201" ht="12.75">
      <c r="B201" s="67"/>
    </row>
    <row r="202" ht="12.75">
      <c r="B202" s="67"/>
    </row>
    <row r="203" ht="12.75">
      <c r="B203" s="67"/>
    </row>
    <row r="204" ht="12.75">
      <c r="B204" s="67"/>
    </row>
    <row r="205" ht="12.75">
      <c r="B205" s="67"/>
    </row>
    <row r="206" ht="12.75">
      <c r="B206" s="67"/>
    </row>
    <row r="207" ht="12.75">
      <c r="B207" s="67"/>
    </row>
    <row r="208" ht="12.75">
      <c r="B208" s="67"/>
    </row>
    <row r="209" ht="12.75">
      <c r="B209" s="67"/>
    </row>
    <row r="210" ht="12.75">
      <c r="B210" s="67"/>
    </row>
    <row r="211" ht="12.75">
      <c r="B211" s="67"/>
    </row>
    <row r="212" ht="12.75">
      <c r="B212" s="67"/>
    </row>
    <row r="213" ht="12.75">
      <c r="B213" s="67"/>
    </row>
    <row r="214" ht="12.75">
      <c r="B214" s="67"/>
    </row>
    <row r="215" ht="12.75">
      <c r="B215" s="67"/>
    </row>
    <row r="216" ht="12.75">
      <c r="B216" s="67"/>
    </row>
    <row r="217" ht="12.75">
      <c r="B217" s="67"/>
    </row>
    <row r="218" ht="12.75">
      <c r="B218" s="67"/>
    </row>
    <row r="219" ht="12.75">
      <c r="B219" s="67"/>
    </row>
    <row r="220" ht="12.75">
      <c r="B220" s="67"/>
    </row>
    <row r="221" ht="12.75">
      <c r="B221" s="67"/>
    </row>
    <row r="222" ht="12.75">
      <c r="B222" s="67"/>
    </row>
    <row r="223" ht="12.75">
      <c r="B223" s="67"/>
    </row>
    <row r="224" ht="12.75">
      <c r="B224" s="67"/>
    </row>
    <row r="225" ht="12.75">
      <c r="B225" s="67"/>
    </row>
    <row r="226" ht="12.75">
      <c r="B226" s="67"/>
    </row>
    <row r="227" ht="12.75">
      <c r="B227" s="67"/>
    </row>
    <row r="228" ht="12.75">
      <c r="B228" s="67"/>
    </row>
    <row r="229" ht="12.75">
      <c r="B229" s="67"/>
    </row>
    <row r="230" ht="12.75">
      <c r="B230" s="67"/>
    </row>
    <row r="231" ht="12.75">
      <c r="B231" s="67"/>
    </row>
    <row r="232" ht="12.75">
      <c r="B232" s="67"/>
    </row>
    <row r="233" ht="12.75">
      <c r="B233" s="67"/>
    </row>
    <row r="234" ht="12.75">
      <c r="B234" s="67"/>
    </row>
    <row r="235" ht="12.75">
      <c r="B235" s="67"/>
    </row>
    <row r="236" ht="12.75">
      <c r="B236" s="67"/>
    </row>
    <row r="237" ht="12.75">
      <c r="B237" s="67"/>
    </row>
    <row r="238" ht="12.75">
      <c r="B238" s="67"/>
    </row>
    <row r="239" ht="12.75">
      <c r="B239" s="67"/>
    </row>
    <row r="240" ht="12.75">
      <c r="B240" s="67"/>
    </row>
    <row r="241" ht="12.75">
      <c r="B241" s="67"/>
    </row>
    <row r="242" ht="12.75">
      <c r="B242" s="67"/>
    </row>
    <row r="243" ht="12.75">
      <c r="B243" s="67"/>
    </row>
    <row r="244" ht="12.75">
      <c r="B244" s="67"/>
    </row>
    <row r="245" ht="12.75">
      <c r="B245" s="67"/>
    </row>
    <row r="246" ht="12.75">
      <c r="B246" s="67"/>
    </row>
    <row r="247" ht="12.75">
      <c r="B247" s="67"/>
    </row>
    <row r="248" ht="12.75">
      <c r="B248" s="67"/>
    </row>
    <row r="249" ht="12.75">
      <c r="B249" s="67"/>
    </row>
    <row r="250" ht="12.75">
      <c r="B250" s="67"/>
    </row>
    <row r="251" ht="12.75">
      <c r="B251" s="67"/>
    </row>
    <row r="252" ht="12.75">
      <c r="B252" s="67"/>
    </row>
    <row r="253" ht="12.75">
      <c r="B253" s="67"/>
    </row>
    <row r="254" ht="12.75">
      <c r="B254" s="67"/>
    </row>
    <row r="255" ht="12.75">
      <c r="B255" s="67"/>
    </row>
    <row r="256" ht="12.75">
      <c r="B256" s="67"/>
    </row>
    <row r="257" ht="12.75">
      <c r="B257" s="67"/>
    </row>
    <row r="258" ht="12.75">
      <c r="B258" s="67"/>
    </row>
    <row r="259" ht="12.75">
      <c r="B259" s="67"/>
    </row>
    <row r="260" ht="12.75">
      <c r="B260" s="67"/>
    </row>
    <row r="261" ht="12.75">
      <c r="B261" s="67"/>
    </row>
    <row r="262" ht="12.75">
      <c r="B262" s="67"/>
    </row>
    <row r="263" ht="12.75">
      <c r="B263" s="67"/>
    </row>
    <row r="264" ht="12.75">
      <c r="B264" s="67"/>
    </row>
    <row r="265" ht="12.75">
      <c r="B265" s="67"/>
    </row>
    <row r="266" ht="12.75">
      <c r="B266" s="67"/>
    </row>
    <row r="267" ht="12.75">
      <c r="B267" s="67"/>
    </row>
    <row r="268" ht="12.75">
      <c r="B268" s="67"/>
    </row>
    <row r="269" ht="12.75">
      <c r="B269" s="67"/>
    </row>
    <row r="270" ht="12.75">
      <c r="B270" s="67"/>
    </row>
    <row r="271" ht="12.75">
      <c r="B271" s="67"/>
    </row>
    <row r="272" ht="12.75">
      <c r="B272" s="67"/>
    </row>
    <row r="273" ht="12.75">
      <c r="B273" s="67"/>
    </row>
    <row r="274" ht="12.75">
      <c r="B274" s="67"/>
    </row>
    <row r="275" ht="12.75">
      <c r="B275" s="67"/>
    </row>
    <row r="276" ht="12.75">
      <c r="B276" s="67"/>
    </row>
    <row r="277" ht="12.75">
      <c r="B277" s="67"/>
    </row>
    <row r="278" ht="12.75">
      <c r="B278" s="67"/>
    </row>
    <row r="279" ht="12.75">
      <c r="B279" s="67"/>
    </row>
    <row r="280" ht="12.75">
      <c r="B280" s="67"/>
    </row>
    <row r="281" ht="12.75">
      <c r="B281" s="67"/>
    </row>
    <row r="282" ht="12.75">
      <c r="B282" s="67"/>
    </row>
    <row r="283" ht="12.75">
      <c r="B283" s="67"/>
    </row>
    <row r="284" ht="12.75">
      <c r="B284" s="67"/>
    </row>
    <row r="285" ht="12.75">
      <c r="B285" s="67"/>
    </row>
    <row r="286" ht="12.75">
      <c r="B286" s="67"/>
    </row>
    <row r="287" ht="12.75">
      <c r="B287" s="67"/>
    </row>
    <row r="288" ht="12.75">
      <c r="B288" s="67"/>
    </row>
    <row r="289" ht="12.75">
      <c r="B289" s="67"/>
    </row>
    <row r="290" ht="12.75">
      <c r="B290" s="67"/>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9" dxfId="69" stopIfTrue="1">
      <formula>$E34&lt;&gt;$H34</formula>
    </cfRule>
  </conditionalFormatting>
  <conditionalFormatting sqref="B8 A7:A21 B12:B16 C9:C11">
    <cfRule type="expression" priority="12" dxfId="86" stopIfTrue="1">
      <formula>OR(#REF!&gt;0,#REF!&lt;0)</formula>
    </cfRule>
  </conditionalFormatting>
  <conditionalFormatting sqref="B7">
    <cfRule type="expression" priority="18" dxfId="69" stopIfTrue="1">
      <formula>(#REF!&lt;&gt;0)</formula>
    </cfRule>
  </conditionalFormatting>
  <conditionalFormatting sqref="F9:V10">
    <cfRule type="cellIs" priority="3" dxfId="65" operator="equal" stopIfTrue="1">
      <formula>""</formula>
    </cfRule>
  </conditionalFormatting>
  <conditionalFormatting sqref="F11:J11">
    <cfRule type="cellIs" priority="2" dxfId="65" operator="equal" stopIfTrue="1">
      <formula>""</formula>
    </cfRule>
  </conditionalFormatting>
  <conditionalFormatting sqref="W14:AK14">
    <cfRule type="cellIs" priority="1" dxfId="13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I27"/>
  <sheetViews>
    <sheetView showGridLines="0" showRowColHeaders="0" zoomScale="115" zoomScaleNormal="115" workbookViewId="0" topLeftCell="A1">
      <selection activeCell="D24" sqref="D24"/>
    </sheetView>
  </sheetViews>
  <sheetFormatPr defaultColWidth="9.33203125" defaultRowHeight="12.75"/>
  <cols>
    <col min="1" max="1" width="53.16015625" style="82" customWidth="1"/>
    <col min="2" max="2" width="20" style="82" customWidth="1"/>
    <col min="3" max="3" width="115.5" style="82" customWidth="1"/>
    <col min="4" max="4" width="27" style="82" customWidth="1"/>
    <col min="5" max="16384" width="9.33203125" style="82" customWidth="1"/>
  </cols>
  <sheetData>
    <row r="1" spans="2:8" s="4" customFormat="1" ht="15.75">
      <c r="B1" s="33"/>
      <c r="C1" s="34"/>
      <c r="D1" s="5"/>
      <c r="E1" s="6"/>
      <c r="F1" s="7"/>
      <c r="G1" s="8"/>
      <c r="H1" s="9"/>
    </row>
    <row r="2" spans="2:9"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127"/>
      <c r="F2" s="127"/>
      <c r="G2" s="127"/>
      <c r="H2" s="9"/>
      <c r="I2" s="9"/>
    </row>
    <row r="3" spans="2:9" s="10" customFormat="1" ht="18.75">
      <c r="B3" s="249" t="str">
        <f>IF(SUM!$G$3="","",IF(SUM!$G$3="RECIFE","CIDADE DO RECIFE","MUNICÍPIO DE "&amp;UPPER(SUM!G3)))</f>
        <v>MUNICÍPIO DE JOÃO ALFREDO</v>
      </c>
      <c r="C3" s="249"/>
      <c r="D3" s="249"/>
      <c r="E3" s="125"/>
      <c r="F3" s="125"/>
      <c r="G3" s="125"/>
      <c r="H3" s="32"/>
      <c r="I3" s="32"/>
    </row>
    <row r="4" spans="1:9" s="10" customFormat="1" ht="18.75">
      <c r="A4" s="125"/>
      <c r="B4" s="125"/>
      <c r="C4" s="125"/>
      <c r="D4" s="125"/>
      <c r="E4" s="125"/>
      <c r="F4" s="125"/>
      <c r="G4" s="125"/>
      <c r="H4" s="32"/>
      <c r="I4" s="32"/>
    </row>
    <row r="5" spans="1:9" s="10" customFormat="1" ht="15.75" customHeight="1">
      <c r="A5" s="125"/>
      <c r="B5" s="125"/>
      <c r="C5" s="125"/>
      <c r="D5" s="125"/>
      <c r="E5" s="125"/>
      <c r="F5" s="125"/>
      <c r="G5" s="125"/>
      <c r="H5" s="32"/>
      <c r="I5" s="32"/>
    </row>
    <row r="6" spans="1:8" s="9" customFormat="1" ht="15.75">
      <c r="A6" s="7"/>
      <c r="B6" s="36"/>
      <c r="C6" s="36" t="str">
        <f>""</f>
        <v/>
      </c>
      <c r="D6" s="37"/>
      <c r="E6" s="37"/>
      <c r="F6" s="38"/>
      <c r="H6" s="8"/>
    </row>
    <row r="7" spans="1:8" s="9" customFormat="1" ht="18.75">
      <c r="A7" s="8"/>
      <c r="B7" s="248" t="str">
        <f>UPPER(MENU!B12)</f>
        <v>02 RECEITA ESTIMADA E DESPESA FIXADA</v>
      </c>
      <c r="C7" s="248"/>
      <c r="D7" s="248"/>
      <c r="G7" s="7"/>
      <c r="H7" s="8"/>
    </row>
    <row r="8" spans="1:8" s="9" customFormat="1" ht="15.75">
      <c r="A8" s="8"/>
      <c r="D8" s="31"/>
      <c r="G8" s="7"/>
      <c r="H8" s="8"/>
    </row>
    <row r="9" spans="1:8" s="9" customFormat="1" ht="15.75">
      <c r="A9" s="44"/>
      <c r="B9" s="129" t="s">
        <v>121</v>
      </c>
      <c r="C9" s="130"/>
      <c r="D9" s="128" t="s">
        <v>119</v>
      </c>
      <c r="G9" s="7"/>
      <c r="H9" s="8"/>
    </row>
    <row r="10" spans="1:6" s="50" customFormat="1" ht="15.75">
      <c r="A10" s="45"/>
      <c r="B10" s="47"/>
      <c r="D10" s="48"/>
      <c r="E10" s="49"/>
      <c r="F10" s="49"/>
    </row>
    <row r="11" spans="1:6" s="50" customFormat="1" ht="15.75">
      <c r="A11" s="45"/>
      <c r="B11" s="74" t="s">
        <v>1346</v>
      </c>
      <c r="D11" s="83">
        <f>SUM(D12:D15)</f>
        <v>80100000</v>
      </c>
      <c r="E11" s="49"/>
      <c r="F11" s="49"/>
    </row>
    <row r="12" spans="2:6" s="50" customFormat="1" ht="15.75">
      <c r="B12" s="75" t="s">
        <v>1261</v>
      </c>
      <c r="D12" s="78">
        <v>51420000</v>
      </c>
      <c r="E12" s="49"/>
      <c r="F12" s="49"/>
    </row>
    <row r="13" spans="2:6" s="50" customFormat="1" ht="15.75">
      <c r="B13" s="75" t="s">
        <v>903</v>
      </c>
      <c r="D13" s="78">
        <v>17200000</v>
      </c>
      <c r="E13" s="49"/>
      <c r="F13" s="49"/>
    </row>
    <row r="14" spans="2:6" s="50" customFormat="1" ht="15.75">
      <c r="B14" s="75" t="s">
        <v>905</v>
      </c>
      <c r="D14" s="78">
        <v>3600000</v>
      </c>
      <c r="E14" s="49"/>
      <c r="F14" s="49"/>
    </row>
    <row r="15" spans="1:4" ht="15.75">
      <c r="A15" s="50"/>
      <c r="B15" s="75" t="s">
        <v>907</v>
      </c>
      <c r="D15" s="78">
        <v>7880000</v>
      </c>
    </row>
    <row r="16" ht="15.75">
      <c r="B16" s="74"/>
    </row>
    <row r="17" spans="2:4" ht="15.75">
      <c r="B17" s="74" t="s">
        <v>6647</v>
      </c>
      <c r="C17" s="50"/>
      <c r="D17" s="79">
        <f>SUM(D18:D20)</f>
        <v>3603190.02</v>
      </c>
    </row>
    <row r="18" spans="2:4" ht="15.75">
      <c r="B18" s="50" t="s">
        <v>2011</v>
      </c>
      <c r="C18" s="50"/>
      <c r="D18" s="78"/>
    </row>
    <row r="19" spans="2:4" ht="15.75">
      <c r="B19" s="50" t="s">
        <v>2013</v>
      </c>
      <c r="C19" s="50"/>
      <c r="D19" s="78"/>
    </row>
    <row r="20" spans="2:4" ht="15.75">
      <c r="B20" s="50" t="s">
        <v>2015</v>
      </c>
      <c r="C20" s="50"/>
      <c r="D20" s="78">
        <v>3603190.02</v>
      </c>
    </row>
    <row r="21" spans="2:4" ht="15.75">
      <c r="B21" s="50"/>
      <c r="C21" s="50"/>
      <c r="D21" s="50"/>
    </row>
    <row r="22" spans="2:4" ht="15.75">
      <c r="B22" s="50" t="s">
        <v>2017</v>
      </c>
      <c r="C22" s="50"/>
      <c r="D22" s="78"/>
    </row>
    <row r="23" spans="2:4" ht="15.75">
      <c r="B23" s="50" t="s">
        <v>2019</v>
      </c>
      <c r="C23" s="50"/>
      <c r="D23" s="78"/>
    </row>
    <row r="24" spans="2:4" ht="15.75">
      <c r="B24" s="50" t="s">
        <v>2021</v>
      </c>
      <c r="C24" s="50"/>
      <c r="D24" s="78"/>
    </row>
    <row r="25" spans="2:4" ht="15.75">
      <c r="B25" s="50"/>
      <c r="C25" s="50"/>
      <c r="D25" s="50"/>
    </row>
    <row r="26" spans="2:4" ht="15.75">
      <c r="B26" s="50"/>
      <c r="C26" s="50"/>
      <c r="D26" s="50"/>
    </row>
    <row r="27" spans="2:4" ht="15.75">
      <c r="B27" s="50"/>
      <c r="C27" s="50"/>
      <c r="D27" s="50"/>
    </row>
  </sheetData>
  <sheetProtection password="C61A" sheet="1" selectLockedCells="1"/>
  <mergeCells count="3">
    <mergeCell ref="B7:D7"/>
    <mergeCell ref="B2:D2"/>
    <mergeCell ref="B3:D3"/>
  </mergeCells>
  <conditionalFormatting sqref="D10">
    <cfRule type="expression" priority="5" dxfId="69" stopIfTrue="1">
      <formula>$F10&lt;&gt;$I10</formula>
    </cfRule>
  </conditionalFormatting>
  <conditionalFormatting sqref="D17 D12:D15">
    <cfRule type="cellIs" priority="4" dxfId="65" operator="equal" stopIfTrue="1">
      <formula>""</formula>
    </cfRule>
  </conditionalFormatting>
  <conditionalFormatting sqref="D22:D24 D18:D20">
    <cfRule type="cellIs" priority="1" dxfId="65" operator="equal" stopIfTrue="1">
      <formula>""</formula>
    </cfRule>
  </conditionalFormatting>
  <dataValidations count="1">
    <dataValidation type="decimal" operator="lessThan" allowBlank="1" showInputMessage="1" showErrorMessage="1" sqref="D22:D24 D17:D20 D12:D15">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I527"/>
  <sheetViews>
    <sheetView showGridLines="0" showRowColHeaders="0" workbookViewId="0" topLeftCell="A1">
      <selection activeCell="B361" sqref="B361"/>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2.75">
      <c r="A2" s="4"/>
      <c r="B2" s="239" t="str">
        <f>"APLICATIVO DE INFORMAÇÕES MUNICIPAIS ESTRUTURADAS "&amp;BDValores!E2&amp;" - PRESTAÇÃO DE CONTAS DO PREFEITO MUNICIPAL"</f>
        <v>APLICATIVO DE INFORMAÇÕES MUNICIPAIS ESTRUTURADAS 2020 - PRESTAÇÃO DE CONTAS DO PREFEITO MUNICIPAL</v>
      </c>
      <c r="C2" s="239"/>
      <c r="D2" s="239"/>
      <c r="E2" s="6"/>
      <c r="F2" s="6"/>
      <c r="G2" s="6"/>
      <c r="H2" s="6"/>
      <c r="I2" s="9"/>
    </row>
    <row r="3" spans="2:9" s="10" customFormat="1" ht="18.75">
      <c r="B3" s="249" t="str">
        <f>IF(SUM!$G$3="","",IF(SUM!$G$3="RECIFE","CIDADE DO RECIFE","MUNICÍPIO DE "&amp;UPPER(SUM!G3)))</f>
        <v>MUNICÍPIO DE JOÃO ALFREDO</v>
      </c>
      <c r="C3" s="249"/>
      <c r="D3" s="249"/>
      <c r="E3" s="6"/>
      <c r="F3" s="6"/>
      <c r="G3" s="6"/>
      <c r="H3" s="6"/>
      <c r="I3" s="32"/>
    </row>
    <row r="4" spans="1:9" s="10" customFormat="1" ht="18.75">
      <c r="A4" s="125"/>
      <c r="B4" s="125"/>
      <c r="C4" s="125"/>
      <c r="D4" s="125"/>
      <c r="E4" s="6"/>
      <c r="F4" s="6"/>
      <c r="G4" s="6"/>
      <c r="H4" s="6"/>
      <c r="I4" s="32"/>
    </row>
    <row r="5" spans="1:9" s="10" customFormat="1" ht="15.75" customHeight="1">
      <c r="A5" s="125"/>
      <c r="B5" s="125"/>
      <c r="C5" s="125"/>
      <c r="D5" s="125"/>
      <c r="E5" s="6"/>
      <c r="F5" s="6"/>
      <c r="G5" s="6"/>
      <c r="H5" s="6"/>
      <c r="I5" s="32"/>
    </row>
    <row r="6" spans="1:8" s="9" customFormat="1" ht="12.75">
      <c r="A6" s="7"/>
      <c r="B6" s="36"/>
      <c r="C6" s="36" t="str">
        <f>""</f>
        <v/>
      </c>
      <c r="D6" s="37"/>
      <c r="E6" s="37"/>
      <c r="F6" s="38"/>
      <c r="H6" s="8"/>
    </row>
    <row r="7" spans="1:4" ht="21" customHeight="1">
      <c r="A7" s="3" t="str">
        <f>""</f>
        <v/>
      </c>
      <c r="B7" s="250" t="str">
        <f>UPPER(MENU!B13)</f>
        <v>03 RECEITA ARRECADADA NO EXERCÍCIO</v>
      </c>
      <c r="C7" s="250"/>
      <c r="D7" s="250"/>
    </row>
    <row r="8" spans="1:3" ht="6.75" customHeight="1">
      <c r="A8" s="3" t="str">
        <f>""</f>
        <v/>
      </c>
      <c r="C8" s="12"/>
    </row>
    <row r="9" spans="1:4" ht="12.75" hidden="1">
      <c r="A9" s="3" t="str">
        <f>""</f>
        <v/>
      </c>
      <c r="B9" s="13" t="s">
        <v>120</v>
      </c>
      <c r="C9" s="13" t="s">
        <v>121</v>
      </c>
      <c r="D9" s="119" t="s">
        <v>119</v>
      </c>
    </row>
    <row r="10" spans="1:5" s="17" customFormat="1" ht="12.75" hidden="1">
      <c r="A10" s="3" t="str">
        <f>""</f>
        <v/>
      </c>
      <c r="B10" s="14"/>
      <c r="C10" s="15"/>
      <c r="D10" s="16"/>
      <c r="E10" s="7"/>
    </row>
    <row r="11" spans="1:4" ht="12.75" hidden="1">
      <c r="A11" s="3" t="str">
        <f>""</f>
        <v/>
      </c>
      <c r="B11" s="18"/>
      <c r="C11" s="18" t="s">
        <v>122</v>
      </c>
      <c r="D11" s="19">
        <f>D12+D170-D226+D236+D242</f>
        <v>0</v>
      </c>
    </row>
    <row r="12" spans="1:4" ht="12.75" hidden="1">
      <c r="A12" s="3" t="str">
        <f>""</f>
        <v/>
      </c>
      <c r="B12" s="18" t="s">
        <v>123</v>
      </c>
      <c r="C12" s="18" t="s">
        <v>124</v>
      </c>
      <c r="D12" s="20">
        <f>SUM(D13,D27,D50,D61,D62,D63,D66,D142)</f>
        <v>0</v>
      </c>
    </row>
    <row r="13" spans="1:4" ht="12.75" hidden="1">
      <c r="A13" s="3" t="str">
        <f>""</f>
        <v/>
      </c>
      <c r="B13" s="21" t="s">
        <v>126</v>
      </c>
      <c r="C13" s="21" t="s">
        <v>127</v>
      </c>
      <c r="D13" s="22">
        <f>SUM(D14,D23,D26)</f>
        <v>0</v>
      </c>
    </row>
    <row r="14" spans="1:4" ht="12.75" hidden="1">
      <c r="A14" s="3" t="str">
        <f>""</f>
        <v/>
      </c>
      <c r="B14" s="21" t="s">
        <v>128</v>
      </c>
      <c r="C14" s="21" t="s">
        <v>129</v>
      </c>
      <c r="D14" s="22">
        <f>SUM(D15,D21)</f>
        <v>0</v>
      </c>
    </row>
    <row r="15" spans="1:4" ht="12.75" hidden="1">
      <c r="A15" s="3" t="str">
        <f>""</f>
        <v/>
      </c>
      <c r="B15" s="21" t="s">
        <v>130</v>
      </c>
      <c r="C15" s="21" t="s">
        <v>131</v>
      </c>
      <c r="D15" s="22">
        <f>SUM(D16:D17,D20)</f>
        <v>0</v>
      </c>
    </row>
    <row r="16" spans="1:5" ht="12.75" hidden="1">
      <c r="A16" s="3" t="str">
        <f>""</f>
        <v/>
      </c>
      <c r="B16" s="21" t="s">
        <v>132</v>
      </c>
      <c r="C16" s="21" t="s">
        <v>133</v>
      </c>
      <c r="D16" s="2"/>
      <c r="E16" s="23"/>
    </row>
    <row r="17" spans="1:4" ht="12.75" hidden="1">
      <c r="A17" s="3" t="str">
        <f>""</f>
        <v/>
      </c>
      <c r="B17" s="21" t="s">
        <v>134</v>
      </c>
      <c r="C17" s="21" t="s">
        <v>135</v>
      </c>
      <c r="D17" s="22">
        <f>SUM(D18:D19)</f>
        <v>0</v>
      </c>
    </row>
    <row r="18" spans="1:4" ht="12.75" hidden="1">
      <c r="A18" s="3" t="str">
        <f>""</f>
        <v/>
      </c>
      <c r="B18" s="21" t="s">
        <v>136</v>
      </c>
      <c r="C18" s="21" t="s">
        <v>137</v>
      </c>
      <c r="D18" s="2"/>
    </row>
    <row r="19" spans="1:4" ht="12.75" hidden="1">
      <c r="A19" s="3" t="str">
        <f>""</f>
        <v/>
      </c>
      <c r="B19" s="21" t="s">
        <v>138</v>
      </c>
      <c r="C19" s="21" t="s">
        <v>139</v>
      </c>
      <c r="D19" s="2"/>
    </row>
    <row r="20" spans="1:4" ht="12.75" hidden="1">
      <c r="A20" s="3" t="str">
        <f>""</f>
        <v/>
      </c>
      <c r="B20" s="21" t="s">
        <v>140</v>
      </c>
      <c r="C20" s="21" t="s">
        <v>141</v>
      </c>
      <c r="D20" s="2"/>
    </row>
    <row r="21" spans="1:4" ht="12.75" hidden="1">
      <c r="A21" s="3" t="str">
        <f>""</f>
        <v/>
      </c>
      <c r="B21" s="21" t="s">
        <v>142</v>
      </c>
      <c r="C21" s="21" t="s">
        <v>143</v>
      </c>
      <c r="D21" s="22">
        <f>D22</f>
        <v>0</v>
      </c>
    </row>
    <row r="22" spans="1:4" ht="12.75" hidden="1">
      <c r="A22" s="3" t="str">
        <f>""</f>
        <v/>
      </c>
      <c r="B22" s="21" t="s">
        <v>144</v>
      </c>
      <c r="C22" s="21" t="s">
        <v>145</v>
      </c>
      <c r="D22" s="2"/>
    </row>
    <row r="23" spans="1:4" ht="12.75" hidden="1">
      <c r="A23" s="3" t="str">
        <f>""</f>
        <v/>
      </c>
      <c r="B23" s="21" t="s">
        <v>146</v>
      </c>
      <c r="C23" s="21" t="s">
        <v>147</v>
      </c>
      <c r="D23" s="22">
        <f>SUM(D24:D25)</f>
        <v>0</v>
      </c>
    </row>
    <row r="24" spans="1:4" ht="12.75" hidden="1">
      <c r="A24" s="3" t="str">
        <f>""</f>
        <v/>
      </c>
      <c r="B24" s="21" t="s">
        <v>148</v>
      </c>
      <c r="C24" s="21" t="s">
        <v>149</v>
      </c>
      <c r="D24" s="2"/>
    </row>
    <row r="25" spans="1:4" ht="12.75" hidden="1">
      <c r="A25" s="3" t="str">
        <f>""</f>
        <v/>
      </c>
      <c r="B25" s="21" t="s">
        <v>150</v>
      </c>
      <c r="C25" s="21" t="s">
        <v>151</v>
      </c>
      <c r="D25" s="2"/>
    </row>
    <row r="26" spans="1:4" ht="12.75" hidden="1">
      <c r="A26" s="3" t="str">
        <f>""</f>
        <v/>
      </c>
      <c r="B26" s="21" t="s">
        <v>152</v>
      </c>
      <c r="C26" s="21" t="s">
        <v>153</v>
      </c>
      <c r="D26" s="2"/>
    </row>
    <row r="27" spans="1:4" ht="12.75" hidden="1">
      <c r="A27" s="3" t="str">
        <f>""</f>
        <v/>
      </c>
      <c r="B27" s="21" t="s">
        <v>154</v>
      </c>
      <c r="C27" s="21" t="s">
        <v>155</v>
      </c>
      <c r="D27" s="22">
        <f>SUM(D28,D47)</f>
        <v>0</v>
      </c>
    </row>
    <row r="28" spans="1:4" ht="12.75" hidden="1">
      <c r="A28" s="3" t="str">
        <f>""</f>
        <v/>
      </c>
      <c r="B28" s="21" t="s">
        <v>156</v>
      </c>
      <c r="C28" s="21" t="s">
        <v>157</v>
      </c>
      <c r="D28" s="22">
        <f>SUM(D29,D46)</f>
        <v>0</v>
      </c>
    </row>
    <row r="29" spans="1:4" ht="12.75" hidden="1">
      <c r="A29" s="3" t="str">
        <f>""</f>
        <v/>
      </c>
      <c r="B29" s="21" t="s">
        <v>390</v>
      </c>
      <c r="C29" s="21" t="s">
        <v>66</v>
      </c>
      <c r="D29" s="22">
        <f>SUM(D30:D45)</f>
        <v>0</v>
      </c>
    </row>
    <row r="30" spans="1:4" ht="12.75" hidden="1">
      <c r="A30" s="3" t="str">
        <f>""</f>
        <v/>
      </c>
      <c r="B30" s="21" t="s">
        <v>391</v>
      </c>
      <c r="C30" s="21" t="s">
        <v>67</v>
      </c>
      <c r="D30" s="2"/>
    </row>
    <row r="31" spans="1:4" ht="12.75" hidden="1">
      <c r="A31" s="3" t="str">
        <f>""</f>
        <v/>
      </c>
      <c r="B31" s="21" t="s">
        <v>392</v>
      </c>
      <c r="C31" s="21" t="s">
        <v>68</v>
      </c>
      <c r="D31" s="2"/>
    </row>
    <row r="32" spans="1:4" ht="12.75" hidden="1">
      <c r="A32" s="3" t="str">
        <f>""</f>
        <v/>
      </c>
      <c r="B32" s="21" t="s">
        <v>393</v>
      </c>
      <c r="C32" s="21" t="s">
        <v>69</v>
      </c>
      <c r="D32" s="2"/>
    </row>
    <row r="33" spans="1:4" ht="12.75" hidden="1">
      <c r="A33" s="3" t="str">
        <f>""</f>
        <v/>
      </c>
      <c r="B33" s="21" t="s">
        <v>394</v>
      </c>
      <c r="C33" s="21" t="s">
        <v>70</v>
      </c>
      <c r="D33" s="2"/>
    </row>
    <row r="34" spans="1:4" ht="12.75" hidden="1">
      <c r="A34" s="3" t="str">
        <f>""</f>
        <v/>
      </c>
      <c r="B34" s="21" t="s">
        <v>395</v>
      </c>
      <c r="C34" s="21" t="s">
        <v>71</v>
      </c>
      <c r="D34" s="2"/>
    </row>
    <row r="35" spans="1:4" ht="12.75" hidden="1">
      <c r="A35" s="3" t="str">
        <f>""</f>
        <v/>
      </c>
      <c r="B35" s="21" t="s">
        <v>396</v>
      </c>
      <c r="C35" s="21" t="s">
        <v>72</v>
      </c>
      <c r="D35" s="2"/>
    </row>
    <row r="36" spans="1:4" ht="12.75" hidden="1">
      <c r="A36" s="3" t="str">
        <f>""</f>
        <v/>
      </c>
      <c r="B36" s="21" t="s">
        <v>407</v>
      </c>
      <c r="C36" s="21" t="s">
        <v>73</v>
      </c>
      <c r="D36" s="2"/>
    </row>
    <row r="37" spans="1:4" ht="12.75" hidden="1">
      <c r="A37" s="3" t="str">
        <f>""</f>
        <v/>
      </c>
      <c r="B37" s="21" t="s">
        <v>397</v>
      </c>
      <c r="C37" s="21" t="s">
        <v>74</v>
      </c>
      <c r="D37" s="2"/>
    </row>
    <row r="38" spans="1:4" ht="12.75" hidden="1">
      <c r="A38" s="3" t="str">
        <f>""</f>
        <v/>
      </c>
      <c r="B38" s="21" t="s">
        <v>398</v>
      </c>
      <c r="C38" s="21" t="s">
        <v>75</v>
      </c>
      <c r="D38" s="2"/>
    </row>
    <row r="39" spans="1:4" ht="12.75" hidden="1">
      <c r="A39" s="3" t="str">
        <f>""</f>
        <v/>
      </c>
      <c r="B39" s="21" t="s">
        <v>62</v>
      </c>
      <c r="C39" s="21" t="s">
        <v>76</v>
      </c>
      <c r="D39" s="2"/>
    </row>
    <row r="40" spans="1:4" ht="12.75" hidden="1">
      <c r="A40" s="3" t="str">
        <f>""</f>
        <v/>
      </c>
      <c r="B40" s="21" t="s">
        <v>406</v>
      </c>
      <c r="C40" s="21" t="s">
        <v>77</v>
      </c>
      <c r="D40" s="2"/>
    </row>
    <row r="41" spans="1:4" ht="12.75" hidden="1">
      <c r="A41" s="3" t="str">
        <f>""</f>
        <v/>
      </c>
      <c r="B41" s="21" t="s">
        <v>63</v>
      </c>
      <c r="C41" s="21" t="s">
        <v>401</v>
      </c>
      <c r="D41" s="2"/>
    </row>
    <row r="42" spans="1:4" ht="12.75" hidden="1">
      <c r="A42" s="3" t="str">
        <f>""</f>
        <v/>
      </c>
      <c r="B42" s="21" t="s">
        <v>64</v>
      </c>
      <c r="C42" s="21" t="s">
        <v>402</v>
      </c>
      <c r="D42" s="2"/>
    </row>
    <row r="43" spans="1:4" ht="12.75" hidden="1">
      <c r="A43" s="3" t="str">
        <f>""</f>
        <v/>
      </c>
      <c r="B43" s="21" t="s">
        <v>405</v>
      </c>
      <c r="C43" s="21" t="s">
        <v>403</v>
      </c>
      <c r="D43" s="2"/>
    </row>
    <row r="44" spans="1:4" ht="12.75" hidden="1">
      <c r="A44" s="3" t="str">
        <f>""</f>
        <v/>
      </c>
      <c r="B44" s="21" t="s">
        <v>636</v>
      </c>
      <c r="C44" s="21" t="s">
        <v>637</v>
      </c>
      <c r="D44" s="2"/>
    </row>
    <row r="45" spans="1:4" ht="12.75" hidden="1">
      <c r="A45" s="3" t="str">
        <f>""</f>
        <v/>
      </c>
      <c r="B45" s="21" t="s">
        <v>638</v>
      </c>
      <c r="C45" s="21" t="s">
        <v>639</v>
      </c>
      <c r="D45" s="2"/>
    </row>
    <row r="46" spans="1:4" ht="12.75" hidden="1">
      <c r="A46" s="3" t="str">
        <f>""</f>
        <v/>
      </c>
      <c r="B46" s="21" t="s">
        <v>65</v>
      </c>
      <c r="C46" s="21" t="s">
        <v>404</v>
      </c>
      <c r="D46" s="2"/>
    </row>
    <row r="47" spans="1:4" ht="12.75" hidden="1">
      <c r="A47" s="3" t="str">
        <f>""</f>
        <v/>
      </c>
      <c r="B47" s="21" t="s">
        <v>158</v>
      </c>
      <c r="C47" s="21" t="s">
        <v>159</v>
      </c>
      <c r="D47" s="22">
        <f>SUM(D48:D49)</f>
        <v>0</v>
      </c>
    </row>
    <row r="48" spans="1:4" ht="12.75" hidden="1">
      <c r="A48" s="3" t="str">
        <f>""</f>
        <v/>
      </c>
      <c r="B48" s="21" t="s">
        <v>103</v>
      </c>
      <c r="C48" s="21" t="s">
        <v>60</v>
      </c>
      <c r="D48" s="2"/>
    </row>
    <row r="49" spans="1:4" ht="12.75" hidden="1">
      <c r="A49" s="3" t="str">
        <f>""</f>
        <v/>
      </c>
      <c r="B49" s="21" t="s">
        <v>418</v>
      </c>
      <c r="C49" s="21" t="s">
        <v>419</v>
      </c>
      <c r="D49" s="2"/>
    </row>
    <row r="50" spans="1:4" ht="12.75" hidden="1">
      <c r="A50" s="3" t="str">
        <f>""</f>
        <v/>
      </c>
      <c r="B50" s="21" t="s">
        <v>160</v>
      </c>
      <c r="C50" s="21" t="s">
        <v>161</v>
      </c>
      <c r="D50" s="22">
        <f>SUM(D51:D52,D58:D60)</f>
        <v>0</v>
      </c>
    </row>
    <row r="51" spans="1:4" ht="12.75" hidden="1">
      <c r="A51" s="3" t="str">
        <f>""</f>
        <v/>
      </c>
      <c r="B51" s="21" t="s">
        <v>162</v>
      </c>
      <c r="C51" s="21" t="s">
        <v>163</v>
      </c>
      <c r="D51" s="2"/>
    </row>
    <row r="52" spans="1:4" ht="12.75" hidden="1">
      <c r="A52" s="3" t="str">
        <f>""</f>
        <v/>
      </c>
      <c r="B52" s="21" t="s">
        <v>164</v>
      </c>
      <c r="C52" s="21" t="s">
        <v>165</v>
      </c>
      <c r="D52" s="22">
        <f>SUM(D53:D57)</f>
        <v>0</v>
      </c>
    </row>
    <row r="53" spans="1:4" ht="12.75" hidden="1">
      <c r="A53" s="3" t="str">
        <f>""</f>
        <v/>
      </c>
      <c r="B53" s="21" t="s">
        <v>102</v>
      </c>
      <c r="C53" s="21" t="s">
        <v>116</v>
      </c>
      <c r="D53" s="2"/>
    </row>
    <row r="54" spans="1:4" ht="12.75" hidden="1">
      <c r="A54" s="3" t="str">
        <f>""</f>
        <v/>
      </c>
      <c r="B54" s="21" t="s">
        <v>91</v>
      </c>
      <c r="C54" s="21" t="s">
        <v>61</v>
      </c>
      <c r="D54" s="2"/>
    </row>
    <row r="55" spans="1:4" ht="47.25" hidden="1">
      <c r="A55" s="3" t="str">
        <f>""</f>
        <v/>
      </c>
      <c r="B55" s="21" t="s">
        <v>92</v>
      </c>
      <c r="C55" s="108" t="s">
        <v>101</v>
      </c>
      <c r="D55" s="2"/>
    </row>
    <row r="56" spans="1:4" ht="12.75" hidden="1">
      <c r="A56" s="3" t="str">
        <f>""</f>
        <v/>
      </c>
      <c r="B56" s="21" t="s">
        <v>93</v>
      </c>
      <c r="C56" s="21" t="s">
        <v>411</v>
      </c>
      <c r="D56" s="2"/>
    </row>
    <row r="57" spans="1:4" ht="12.75" hidden="1">
      <c r="A57" s="3" t="str">
        <f>""</f>
        <v/>
      </c>
      <c r="B57" s="21" t="s">
        <v>94</v>
      </c>
      <c r="C57" s="21" t="s">
        <v>412</v>
      </c>
      <c r="D57" s="2"/>
    </row>
    <row r="58" spans="1:4" ht="12.75" hidden="1">
      <c r="A58" s="3" t="str">
        <f>""</f>
        <v/>
      </c>
      <c r="B58" s="21" t="s">
        <v>166</v>
      </c>
      <c r="C58" s="21" t="s">
        <v>167</v>
      </c>
      <c r="D58" s="2"/>
    </row>
    <row r="59" spans="1:4" ht="12.75" hidden="1">
      <c r="A59" s="3" t="str">
        <f>""</f>
        <v/>
      </c>
      <c r="B59" s="21" t="s">
        <v>168</v>
      </c>
      <c r="C59" s="21" t="s">
        <v>169</v>
      </c>
      <c r="D59" s="2"/>
    </row>
    <row r="60" spans="1:4" ht="12.75" hidden="1">
      <c r="A60" s="3" t="str">
        <f>""</f>
        <v/>
      </c>
      <c r="B60" s="21" t="s">
        <v>170</v>
      </c>
      <c r="C60" s="21" t="s">
        <v>171</v>
      </c>
      <c r="D60" s="2"/>
    </row>
    <row r="61" spans="1:4" ht="12.75" hidden="1">
      <c r="A61" s="3" t="str">
        <f>""</f>
        <v/>
      </c>
      <c r="B61" s="21" t="s">
        <v>172</v>
      </c>
      <c r="C61" s="21" t="s">
        <v>173</v>
      </c>
      <c r="D61" s="2"/>
    </row>
    <row r="62" spans="1:4" ht="12.75" hidden="1">
      <c r="A62" s="3" t="str">
        <f>""</f>
        <v/>
      </c>
      <c r="B62" s="21" t="s">
        <v>174</v>
      </c>
      <c r="C62" s="21" t="s">
        <v>175</v>
      </c>
      <c r="D62" s="2"/>
    </row>
    <row r="63" spans="1:4" ht="12.75" hidden="1">
      <c r="A63" s="3" t="str">
        <f>""</f>
        <v/>
      </c>
      <c r="B63" s="21" t="s">
        <v>176</v>
      </c>
      <c r="C63" s="21" t="s">
        <v>177</v>
      </c>
      <c r="D63" s="22">
        <f>SUM(D64:D65)</f>
        <v>0</v>
      </c>
    </row>
    <row r="64" spans="1:4" ht="12.75" hidden="1">
      <c r="A64" s="3" t="str">
        <f>""</f>
        <v/>
      </c>
      <c r="B64" s="21" t="s">
        <v>95</v>
      </c>
      <c r="C64" s="21" t="s">
        <v>386</v>
      </c>
      <c r="D64" s="2"/>
    </row>
    <row r="65" spans="1:4" ht="12.75" hidden="1">
      <c r="A65" s="3" t="str">
        <f>""</f>
        <v/>
      </c>
      <c r="B65" s="21" t="s">
        <v>96</v>
      </c>
      <c r="C65" s="21" t="s">
        <v>387</v>
      </c>
      <c r="D65" s="2"/>
    </row>
    <row r="66" spans="1:4" ht="12.75" hidden="1">
      <c r="A66" s="3" t="str">
        <f>""</f>
        <v/>
      </c>
      <c r="B66" s="21" t="s">
        <v>178</v>
      </c>
      <c r="C66" s="21" t="s">
        <v>179</v>
      </c>
      <c r="D66" s="22">
        <f>SUM(D67,D116:D119,D137)</f>
        <v>0</v>
      </c>
    </row>
    <row r="67" spans="1:4" ht="12.75" hidden="1">
      <c r="A67" s="3" t="str">
        <f>""</f>
        <v/>
      </c>
      <c r="B67" s="21" t="s">
        <v>180</v>
      </c>
      <c r="C67" s="21" t="s">
        <v>181</v>
      </c>
      <c r="D67" s="22">
        <f>SUM(D68,D93,D108,D112)</f>
        <v>0</v>
      </c>
    </row>
    <row r="68" spans="1:4" ht="12.75" hidden="1">
      <c r="A68" s="3" t="str">
        <f>""</f>
        <v/>
      </c>
      <c r="B68" s="21" t="s">
        <v>182</v>
      </c>
      <c r="C68" s="21" t="s">
        <v>183</v>
      </c>
      <c r="D68" s="22">
        <f>SUM(D69,D75,D83:D85,D88:D90)</f>
        <v>0</v>
      </c>
    </row>
    <row r="69" spans="1:4" ht="12.75" hidden="1">
      <c r="A69" s="3" t="str">
        <f>""</f>
        <v/>
      </c>
      <c r="B69" s="21" t="s">
        <v>184</v>
      </c>
      <c r="C69" s="21" t="s">
        <v>185</v>
      </c>
      <c r="D69" s="22">
        <f>SUM(D70:D74)</f>
        <v>0</v>
      </c>
    </row>
    <row r="70" spans="1:4" ht="12.75" hidden="1">
      <c r="A70" s="3" t="str">
        <f>""</f>
        <v/>
      </c>
      <c r="B70" s="21" t="s">
        <v>186</v>
      </c>
      <c r="C70" s="21" t="s">
        <v>1879</v>
      </c>
      <c r="D70" s="2"/>
    </row>
    <row r="71" spans="2:4" ht="12.75" hidden="1">
      <c r="B71" s="21" t="s">
        <v>1882</v>
      </c>
      <c r="C71" s="21" t="s">
        <v>1880</v>
      </c>
      <c r="D71" s="2"/>
    </row>
    <row r="72" spans="2:4" ht="12.75" hidden="1">
      <c r="B72" s="21" t="s">
        <v>1883</v>
      </c>
      <c r="C72" s="21" t="s">
        <v>1881</v>
      </c>
      <c r="D72" s="2"/>
    </row>
    <row r="73" spans="1:4" ht="12.75" hidden="1">
      <c r="A73" s="3" t="str">
        <f>""</f>
        <v/>
      </c>
      <c r="B73" s="21" t="s">
        <v>187</v>
      </c>
      <c r="C73" s="21" t="s">
        <v>188</v>
      </c>
      <c r="D73" s="2"/>
    </row>
    <row r="74" spans="1:4" ht="12.75" hidden="1">
      <c r="A74" s="3" t="str">
        <f>""</f>
        <v/>
      </c>
      <c r="B74" s="21" t="s">
        <v>189</v>
      </c>
      <c r="C74" s="21" t="s">
        <v>190</v>
      </c>
      <c r="D74" s="2"/>
    </row>
    <row r="75" spans="1:4" ht="12.75" hidden="1">
      <c r="A75" s="3" t="str">
        <f>""</f>
        <v/>
      </c>
      <c r="B75" s="21" t="s">
        <v>191</v>
      </c>
      <c r="C75" s="21" t="s">
        <v>192</v>
      </c>
      <c r="D75" s="22">
        <f>SUM(D76:D82)</f>
        <v>0</v>
      </c>
    </row>
    <row r="76" spans="1:4" ht="12.75" hidden="1">
      <c r="A76" s="3" t="str">
        <f>""</f>
        <v/>
      </c>
      <c r="B76" s="21" t="s">
        <v>193</v>
      </c>
      <c r="C76" s="21" t="s">
        <v>194</v>
      </c>
      <c r="D76" s="2"/>
    </row>
    <row r="77" spans="1:4" ht="12.75" hidden="1">
      <c r="A77" s="3" t="str">
        <f>""</f>
        <v/>
      </c>
      <c r="B77" s="21" t="s">
        <v>195</v>
      </c>
      <c r="C77" s="21" t="s">
        <v>196</v>
      </c>
      <c r="D77" s="2"/>
    </row>
    <row r="78" spans="1:4" ht="12.75" hidden="1">
      <c r="A78" s="3" t="str">
        <f>""</f>
        <v/>
      </c>
      <c r="B78" s="21" t="s">
        <v>197</v>
      </c>
      <c r="C78" s="21" t="s">
        <v>198</v>
      </c>
      <c r="D78" s="2"/>
    </row>
    <row r="79" spans="1:4" ht="12.75" hidden="1">
      <c r="A79" s="3" t="str">
        <f>""</f>
        <v/>
      </c>
      <c r="B79" s="21" t="s">
        <v>199</v>
      </c>
      <c r="C79" s="21" t="s">
        <v>200</v>
      </c>
      <c r="D79" s="2"/>
    </row>
    <row r="80" spans="1:4" ht="12.75" hidden="1">
      <c r="A80" s="3" t="str">
        <f>""</f>
        <v/>
      </c>
      <c r="B80" s="21" t="s">
        <v>201</v>
      </c>
      <c r="C80" s="21" t="s">
        <v>214</v>
      </c>
      <c r="D80" s="2"/>
    </row>
    <row r="81" spans="1:4" ht="12.75" hidden="1">
      <c r="A81" s="3" t="str">
        <f>""</f>
        <v/>
      </c>
      <c r="B81" s="21" t="s">
        <v>215</v>
      </c>
      <c r="C81" s="21" t="s">
        <v>216</v>
      </c>
      <c r="D81" s="2"/>
    </row>
    <row r="82" spans="1:4" ht="12.75" hidden="1">
      <c r="A82" s="3" t="str">
        <f>""</f>
        <v/>
      </c>
      <c r="B82" s="21" t="s">
        <v>217</v>
      </c>
      <c r="C82" s="21" t="s">
        <v>218</v>
      </c>
      <c r="D82" s="2"/>
    </row>
    <row r="83" spans="1:4" ht="12.75" hidden="1">
      <c r="A83" s="3" t="str">
        <f>""</f>
        <v/>
      </c>
      <c r="B83" s="21" t="s">
        <v>219</v>
      </c>
      <c r="C83" s="21" t="s">
        <v>220</v>
      </c>
      <c r="D83" s="2"/>
    </row>
    <row r="84" spans="1:4" ht="12.75" hidden="1">
      <c r="A84" s="3" t="str">
        <f>""</f>
        <v/>
      </c>
      <c r="B84" s="21" t="s">
        <v>221</v>
      </c>
      <c r="C84" s="21" t="s">
        <v>222</v>
      </c>
      <c r="D84" s="2"/>
    </row>
    <row r="85" spans="1:4" ht="12.75" hidden="1">
      <c r="A85" s="3" t="str">
        <f>""</f>
        <v/>
      </c>
      <c r="B85" s="21" t="s">
        <v>223</v>
      </c>
      <c r="C85" s="21" t="s">
        <v>1278</v>
      </c>
      <c r="D85" s="22">
        <f>SUM(D86:D87)</f>
        <v>0</v>
      </c>
    </row>
    <row r="86" spans="1:4" ht="12.75" hidden="1">
      <c r="A86" s="3" t="str">
        <f>""</f>
        <v/>
      </c>
      <c r="B86" s="21" t="s">
        <v>53</v>
      </c>
      <c r="C86" s="21" t="s">
        <v>224</v>
      </c>
      <c r="D86" s="2"/>
    </row>
    <row r="87" spans="1:4" ht="12.75" hidden="1">
      <c r="A87" s="3" t="str">
        <f>""</f>
        <v/>
      </c>
      <c r="B87" s="21" t="s">
        <v>54</v>
      </c>
      <c r="C87" s="21" t="s">
        <v>225</v>
      </c>
      <c r="D87" s="2"/>
    </row>
    <row r="88" spans="1:4" ht="12.75" hidden="1">
      <c r="A88" s="3" t="str">
        <f>""</f>
        <v/>
      </c>
      <c r="B88" s="21" t="s">
        <v>226</v>
      </c>
      <c r="C88" s="21" t="s">
        <v>1275</v>
      </c>
      <c r="D88" s="2"/>
    </row>
    <row r="89" spans="1:4" ht="12.75" hidden="1">
      <c r="A89" s="3" t="str">
        <f>""</f>
        <v/>
      </c>
      <c r="B89" s="21" t="s">
        <v>227</v>
      </c>
      <c r="C89" s="21" t="s">
        <v>228</v>
      </c>
      <c r="D89" s="2"/>
    </row>
    <row r="90" spans="1:4" ht="12.75" hidden="1">
      <c r="A90" s="3" t="str">
        <f>""</f>
        <v/>
      </c>
      <c r="B90" s="21" t="s">
        <v>229</v>
      </c>
      <c r="C90" s="21" t="s">
        <v>230</v>
      </c>
      <c r="D90" s="22">
        <f>SUM(D91:D92)</f>
        <v>0</v>
      </c>
    </row>
    <row r="91" spans="1:4" ht="12.75" hidden="1">
      <c r="A91" s="3" t="str">
        <f>""</f>
        <v/>
      </c>
      <c r="B91" s="21" t="s">
        <v>409</v>
      </c>
      <c r="C91" s="21" t="s">
        <v>90</v>
      </c>
      <c r="D91" s="2"/>
    </row>
    <row r="92" spans="1:4" ht="12.75" hidden="1">
      <c r="A92" s="3" t="str">
        <f>""</f>
        <v/>
      </c>
      <c r="B92" s="21" t="s">
        <v>410</v>
      </c>
      <c r="C92" s="21" t="s">
        <v>225</v>
      </c>
      <c r="D92" s="2"/>
    </row>
    <row r="93" spans="1:4" ht="12.75" hidden="1">
      <c r="A93" s="3" t="str">
        <f>""</f>
        <v/>
      </c>
      <c r="B93" s="21" t="s">
        <v>231</v>
      </c>
      <c r="C93" s="21" t="s">
        <v>232</v>
      </c>
      <c r="D93" s="22">
        <f>SUM(D94,D100,D105:D107)</f>
        <v>0</v>
      </c>
    </row>
    <row r="94" spans="1:4" ht="12.75" hidden="1">
      <c r="A94" s="3" t="str">
        <f>""</f>
        <v/>
      </c>
      <c r="B94" s="21" t="s">
        <v>233</v>
      </c>
      <c r="C94" s="21" t="s">
        <v>234</v>
      </c>
      <c r="D94" s="22">
        <f>SUM(D95:D99)</f>
        <v>0</v>
      </c>
    </row>
    <row r="95" spans="1:4" ht="12.75" hidden="1">
      <c r="A95" s="3" t="str">
        <f>""</f>
        <v/>
      </c>
      <c r="B95" s="21" t="s">
        <v>235</v>
      </c>
      <c r="C95" s="21" t="s">
        <v>236</v>
      </c>
      <c r="D95" s="2"/>
    </row>
    <row r="96" spans="1:4" ht="12.75" hidden="1">
      <c r="A96" s="3" t="str">
        <f>""</f>
        <v/>
      </c>
      <c r="B96" s="21" t="s">
        <v>237</v>
      </c>
      <c r="C96" s="21" t="s">
        <v>238</v>
      </c>
      <c r="D96" s="2"/>
    </row>
    <row r="97" spans="1:4" ht="12.75" hidden="1">
      <c r="A97" s="3" t="str">
        <f>""</f>
        <v/>
      </c>
      <c r="B97" s="21" t="s">
        <v>239</v>
      </c>
      <c r="C97" s="21" t="s">
        <v>240</v>
      </c>
      <c r="D97" s="2"/>
    </row>
    <row r="98" spans="1:4" ht="12.75" hidden="1">
      <c r="A98" s="3" t="str">
        <f>""</f>
        <v/>
      </c>
      <c r="B98" s="21" t="s">
        <v>241</v>
      </c>
      <c r="C98" s="21" t="s">
        <v>242</v>
      </c>
      <c r="D98" s="2"/>
    </row>
    <row r="99" spans="1:4" ht="12.75" hidden="1">
      <c r="A99" s="3" t="str">
        <f>""</f>
        <v/>
      </c>
      <c r="B99" s="21" t="s">
        <v>243</v>
      </c>
      <c r="C99" s="21" t="s">
        <v>244</v>
      </c>
      <c r="D99" s="2"/>
    </row>
    <row r="100" spans="1:4" ht="12.75" hidden="1">
      <c r="A100" s="3" t="str">
        <f>""</f>
        <v/>
      </c>
      <c r="B100" s="21" t="s">
        <v>245</v>
      </c>
      <c r="C100" s="21" t="s">
        <v>246</v>
      </c>
      <c r="D100" s="22">
        <f>SUM(D101:D104)</f>
        <v>0</v>
      </c>
    </row>
    <row r="101" spans="1:4" ht="12.75" hidden="1">
      <c r="A101" s="3" t="str">
        <f>""</f>
        <v/>
      </c>
      <c r="B101" s="21" t="s">
        <v>247</v>
      </c>
      <c r="C101" s="21" t="s">
        <v>248</v>
      </c>
      <c r="D101" s="2"/>
    </row>
    <row r="102" spans="1:4" ht="12.75" hidden="1">
      <c r="A102" s="3" t="str">
        <f>""</f>
        <v/>
      </c>
      <c r="B102" s="21" t="s">
        <v>249</v>
      </c>
      <c r="C102" s="21" t="s">
        <v>250</v>
      </c>
      <c r="D102" s="2"/>
    </row>
    <row r="103" spans="1:4" ht="12.75" hidden="1">
      <c r="A103" s="3" t="str">
        <f>""</f>
        <v/>
      </c>
      <c r="B103" s="21" t="s">
        <v>251</v>
      </c>
      <c r="C103" s="21" t="s">
        <v>252</v>
      </c>
      <c r="D103" s="2"/>
    </row>
    <row r="104" spans="1:4" ht="12.75" hidden="1">
      <c r="A104" s="3" t="str">
        <f>""</f>
        <v/>
      </c>
      <c r="B104" s="21" t="s">
        <v>253</v>
      </c>
      <c r="C104" s="21" t="s">
        <v>254</v>
      </c>
      <c r="D104" s="2"/>
    </row>
    <row r="105" spans="1:4" ht="12.75" hidden="1">
      <c r="A105" s="3" t="str">
        <f>""</f>
        <v/>
      </c>
      <c r="B105" s="21" t="s">
        <v>255</v>
      </c>
      <c r="C105" s="21" t="s">
        <v>256</v>
      </c>
      <c r="D105" s="2"/>
    </row>
    <row r="106" spans="1:4" ht="12.75" hidden="1">
      <c r="A106" s="3" t="str">
        <f>""</f>
        <v/>
      </c>
      <c r="B106" s="21" t="s">
        <v>257</v>
      </c>
      <c r="C106" s="21" t="s">
        <v>228</v>
      </c>
      <c r="D106" s="2"/>
    </row>
    <row r="107" spans="1:4" ht="12.75" hidden="1">
      <c r="A107" s="3" t="str">
        <f>""</f>
        <v/>
      </c>
      <c r="B107" s="21" t="s">
        <v>258</v>
      </c>
      <c r="C107" s="21" t="s">
        <v>259</v>
      </c>
      <c r="D107" s="2"/>
    </row>
    <row r="108" spans="1:4" ht="12.75" hidden="1">
      <c r="A108" s="3" t="str">
        <f>""</f>
        <v/>
      </c>
      <c r="B108" s="21" t="s">
        <v>260</v>
      </c>
      <c r="C108" s="21" t="s">
        <v>261</v>
      </c>
      <c r="D108" s="22">
        <f>SUM(D109:D111)</f>
        <v>0</v>
      </c>
    </row>
    <row r="109" spans="1:4" ht="12.75" hidden="1">
      <c r="A109" s="3" t="str">
        <f>""</f>
        <v/>
      </c>
      <c r="B109" s="21" t="s">
        <v>262</v>
      </c>
      <c r="C109" s="21" t="s">
        <v>1276</v>
      </c>
      <c r="D109" s="2"/>
    </row>
    <row r="110" spans="1:4" ht="12.75" hidden="1">
      <c r="A110" s="3" t="str">
        <f>""</f>
        <v/>
      </c>
      <c r="B110" s="21" t="s">
        <v>264</v>
      </c>
      <c r="C110" s="21" t="s">
        <v>228</v>
      </c>
      <c r="D110" s="2"/>
    </row>
    <row r="111" spans="1:4" ht="12.75" hidden="1">
      <c r="A111" s="3" t="str">
        <f>""</f>
        <v/>
      </c>
      <c r="B111" s="21" t="s">
        <v>265</v>
      </c>
      <c r="C111" s="21" t="s">
        <v>266</v>
      </c>
      <c r="D111" s="2"/>
    </row>
    <row r="112" spans="1:4" ht="12.75" hidden="1">
      <c r="A112" s="3" t="str">
        <f>""</f>
        <v/>
      </c>
      <c r="B112" s="21" t="s">
        <v>267</v>
      </c>
      <c r="C112" s="21" t="s">
        <v>268</v>
      </c>
      <c r="D112" s="22">
        <f>SUM(D113:D115)</f>
        <v>0</v>
      </c>
    </row>
    <row r="113" spans="1:4" ht="12.75" hidden="1">
      <c r="A113" s="3" t="str">
        <f>""</f>
        <v/>
      </c>
      <c r="B113" s="21" t="s">
        <v>269</v>
      </c>
      <c r="C113" s="21" t="s">
        <v>270</v>
      </c>
      <c r="D113" s="2"/>
    </row>
    <row r="114" spans="1:4" ht="12.75" hidden="1">
      <c r="A114" s="3" t="str">
        <f>""</f>
        <v/>
      </c>
      <c r="B114" s="21" t="s">
        <v>271</v>
      </c>
      <c r="C114" s="21" t="s">
        <v>272</v>
      </c>
      <c r="D114" s="2"/>
    </row>
    <row r="115" spans="1:4" ht="12.75" hidden="1">
      <c r="A115" s="3" t="str">
        <f>""</f>
        <v/>
      </c>
      <c r="B115" s="21" t="s">
        <v>273</v>
      </c>
      <c r="C115" s="21" t="s">
        <v>274</v>
      </c>
      <c r="D115" s="2"/>
    </row>
    <row r="116" spans="1:4" ht="12.75" hidden="1">
      <c r="A116" s="3" t="str">
        <f>""</f>
        <v/>
      </c>
      <c r="B116" s="21" t="s">
        <v>275</v>
      </c>
      <c r="C116" s="21" t="s">
        <v>276</v>
      </c>
      <c r="D116" s="2"/>
    </row>
    <row r="117" spans="1:4" ht="12.75" hidden="1">
      <c r="A117" s="3" t="str">
        <f>""</f>
        <v/>
      </c>
      <c r="B117" s="21" t="s">
        <v>277</v>
      </c>
      <c r="C117" s="21" t="s">
        <v>278</v>
      </c>
      <c r="D117" s="2"/>
    </row>
    <row r="118" spans="1:4" ht="12.75" hidden="1">
      <c r="A118" s="3" t="str">
        <f>""</f>
        <v/>
      </c>
      <c r="B118" s="21" t="s">
        <v>279</v>
      </c>
      <c r="C118" s="21" t="s">
        <v>280</v>
      </c>
      <c r="D118" s="2"/>
    </row>
    <row r="119" spans="1:4" ht="12.75" hidden="1">
      <c r="A119" s="3" t="str">
        <f>""</f>
        <v/>
      </c>
      <c r="B119" s="21" t="s">
        <v>0</v>
      </c>
      <c r="C119" s="21" t="s">
        <v>1</v>
      </c>
      <c r="D119" s="22">
        <f>SUM(D120,D127,D131,D135:D136)</f>
        <v>0</v>
      </c>
    </row>
    <row r="120" spans="1:4" ht="12.75" hidden="1">
      <c r="A120" s="3" t="str">
        <f>""</f>
        <v/>
      </c>
      <c r="B120" s="21" t="s">
        <v>2</v>
      </c>
      <c r="C120" s="21" t="s">
        <v>3</v>
      </c>
      <c r="D120" s="22">
        <f>SUM(D121:D126)</f>
        <v>0</v>
      </c>
    </row>
    <row r="121" spans="1:4" ht="12.75" hidden="1">
      <c r="A121" s="3" t="str">
        <f>""</f>
        <v/>
      </c>
      <c r="B121" s="21" t="s">
        <v>4</v>
      </c>
      <c r="C121" s="21" t="s">
        <v>5</v>
      </c>
      <c r="D121" s="2"/>
    </row>
    <row r="122" spans="1:4" ht="12.75" hidden="1">
      <c r="A122" s="3" t="str">
        <f>""</f>
        <v/>
      </c>
      <c r="B122" s="21" t="s">
        <v>6</v>
      </c>
      <c r="C122" s="21" t="s">
        <v>7</v>
      </c>
      <c r="D122" s="2"/>
    </row>
    <row r="123" spans="1:4" ht="12.75" hidden="1">
      <c r="A123" s="3" t="str">
        <f>""</f>
        <v/>
      </c>
      <c r="B123" s="21" t="s">
        <v>8</v>
      </c>
      <c r="C123" s="21" t="s">
        <v>9</v>
      </c>
      <c r="D123" s="2"/>
    </row>
    <row r="124" spans="1:4" ht="12.75" hidden="1">
      <c r="A124" s="3" t="str">
        <f>""</f>
        <v/>
      </c>
      <c r="B124" s="21" t="s">
        <v>10</v>
      </c>
      <c r="C124" s="21" t="s">
        <v>11</v>
      </c>
      <c r="D124" s="2"/>
    </row>
    <row r="125" spans="1:4" ht="12.75" hidden="1">
      <c r="A125" s="3" t="str">
        <f>""</f>
        <v/>
      </c>
      <c r="B125" s="21" t="s">
        <v>12</v>
      </c>
      <c r="C125" s="21" t="s">
        <v>13</v>
      </c>
      <c r="D125" s="2"/>
    </row>
    <row r="126" spans="1:4" ht="12.75" hidden="1">
      <c r="A126" s="3" t="str">
        <f>""</f>
        <v/>
      </c>
      <c r="B126" s="21" t="s">
        <v>14</v>
      </c>
      <c r="C126" s="21" t="s">
        <v>15</v>
      </c>
      <c r="D126" s="2"/>
    </row>
    <row r="127" spans="1:4" ht="12.75" hidden="1">
      <c r="A127" s="3" t="str">
        <f>""</f>
        <v/>
      </c>
      <c r="B127" s="21" t="s">
        <v>16</v>
      </c>
      <c r="C127" s="21" t="s">
        <v>17</v>
      </c>
      <c r="D127" s="22">
        <f>SUM(D128:D130)</f>
        <v>0</v>
      </c>
    </row>
    <row r="128" spans="1:4" ht="12.75" hidden="1">
      <c r="A128" s="3" t="str">
        <f>""</f>
        <v/>
      </c>
      <c r="B128" s="21" t="s">
        <v>18</v>
      </c>
      <c r="C128" s="21" t="s">
        <v>19</v>
      </c>
      <c r="D128" s="2"/>
    </row>
    <row r="129" spans="1:4" ht="12.75" hidden="1">
      <c r="A129" s="3" t="str">
        <f>""</f>
        <v/>
      </c>
      <c r="B129" s="21" t="s">
        <v>20</v>
      </c>
      <c r="C129" s="21" t="s">
        <v>7</v>
      </c>
      <c r="D129" s="2"/>
    </row>
    <row r="130" spans="1:4" ht="12.75" hidden="1">
      <c r="A130" s="3" t="str">
        <f>""</f>
        <v/>
      </c>
      <c r="B130" s="21" t="s">
        <v>21</v>
      </c>
      <c r="C130" s="21" t="s">
        <v>22</v>
      </c>
      <c r="D130" s="2"/>
    </row>
    <row r="131" spans="1:4" ht="12.75" hidden="1">
      <c r="A131" s="3" t="str">
        <f>""</f>
        <v/>
      </c>
      <c r="B131" s="21" t="s">
        <v>23</v>
      </c>
      <c r="C131" s="21" t="s">
        <v>24</v>
      </c>
      <c r="D131" s="22">
        <f>SUM(D132:D134)</f>
        <v>0</v>
      </c>
    </row>
    <row r="132" spans="1:4" ht="12.75" hidden="1">
      <c r="A132" s="3" t="str">
        <f>""</f>
        <v/>
      </c>
      <c r="B132" s="21" t="s">
        <v>25</v>
      </c>
      <c r="C132" s="21" t="s">
        <v>19</v>
      </c>
      <c r="D132" s="2"/>
    </row>
    <row r="133" spans="1:4" ht="12.75" hidden="1">
      <c r="A133" s="3" t="str">
        <f>""</f>
        <v/>
      </c>
      <c r="B133" s="21" t="s">
        <v>26</v>
      </c>
      <c r="C133" s="21" t="s">
        <v>7</v>
      </c>
      <c r="D133" s="2"/>
    </row>
    <row r="134" spans="1:4" ht="12.75" hidden="1">
      <c r="A134" s="3" t="str">
        <f>""</f>
        <v/>
      </c>
      <c r="B134" s="21" t="s">
        <v>27</v>
      </c>
      <c r="C134" s="21" t="s">
        <v>28</v>
      </c>
      <c r="D134" s="2"/>
    </row>
    <row r="135" spans="1:4" ht="12.75" hidden="1">
      <c r="A135" s="3" t="str">
        <f>""</f>
        <v/>
      </c>
      <c r="B135" s="21" t="s">
        <v>29</v>
      </c>
      <c r="C135" s="21" t="s">
        <v>30</v>
      </c>
      <c r="D135" s="2"/>
    </row>
    <row r="136" spans="1:4" ht="12.75" hidden="1">
      <c r="A136" s="3" t="str">
        <f>""</f>
        <v/>
      </c>
      <c r="B136" s="21" t="s">
        <v>31</v>
      </c>
      <c r="C136" s="21" t="s">
        <v>32</v>
      </c>
      <c r="D136" s="2"/>
    </row>
    <row r="137" spans="1:4" ht="12.75" hidden="1">
      <c r="A137" s="3" t="str">
        <f>""</f>
        <v/>
      </c>
      <c r="B137" s="21" t="s">
        <v>33</v>
      </c>
      <c r="C137" s="21" t="s">
        <v>34</v>
      </c>
      <c r="D137" s="22">
        <f>SUM(D138:D141)</f>
        <v>0</v>
      </c>
    </row>
    <row r="138" spans="1:4" ht="12.75" hidden="1">
      <c r="A138" s="3" t="str">
        <f>""</f>
        <v/>
      </c>
      <c r="B138" s="21" t="s">
        <v>35</v>
      </c>
      <c r="C138" s="21" t="s">
        <v>36</v>
      </c>
      <c r="D138" s="2"/>
    </row>
    <row r="139" spans="1:4" ht="12.75" hidden="1">
      <c r="A139" s="3" t="str">
        <f>""</f>
        <v/>
      </c>
      <c r="B139" s="21" t="s">
        <v>37</v>
      </c>
      <c r="C139" s="21" t="s">
        <v>38</v>
      </c>
      <c r="D139" s="2"/>
    </row>
    <row r="140" spans="1:4" ht="12.75" hidden="1">
      <c r="A140" s="3" t="str">
        <f>""</f>
        <v/>
      </c>
      <c r="B140" s="21" t="s">
        <v>39</v>
      </c>
      <c r="C140" s="21" t="s">
        <v>40</v>
      </c>
      <c r="D140" s="2"/>
    </row>
    <row r="141" spans="1:4" ht="12.75" hidden="1">
      <c r="A141" s="3" t="str">
        <f>""</f>
        <v/>
      </c>
      <c r="B141" s="21" t="s">
        <v>41</v>
      </c>
      <c r="C141" s="21" t="s">
        <v>42</v>
      </c>
      <c r="D141" s="2"/>
    </row>
    <row r="142" spans="1:4" ht="12.75" hidden="1">
      <c r="A142" s="3" t="str">
        <f>""</f>
        <v/>
      </c>
      <c r="B142" s="21" t="s">
        <v>43</v>
      </c>
      <c r="C142" s="21" t="s">
        <v>44</v>
      </c>
      <c r="D142" s="22">
        <f>SUM(D143,D160,D161,D169)</f>
        <v>0</v>
      </c>
    </row>
    <row r="143" spans="1:4" ht="12.75" hidden="1">
      <c r="A143" s="3" t="str">
        <f>""</f>
        <v/>
      </c>
      <c r="B143" s="21" t="s">
        <v>45</v>
      </c>
      <c r="C143" s="24" t="s">
        <v>46</v>
      </c>
      <c r="D143" s="22">
        <f>SUM(D144,D158,D150,D159)</f>
        <v>0</v>
      </c>
    </row>
    <row r="144" spans="1:4" ht="12.75" hidden="1">
      <c r="A144" s="3" t="str">
        <f>""</f>
        <v/>
      </c>
      <c r="B144" s="21" t="s">
        <v>97</v>
      </c>
      <c r="C144" s="24" t="s">
        <v>202</v>
      </c>
      <c r="D144" s="22">
        <f>SUM(D145:D149)</f>
        <v>0</v>
      </c>
    </row>
    <row r="145" spans="1:4" ht="12.75" hidden="1">
      <c r="A145" s="3" t="str">
        <f>""</f>
        <v/>
      </c>
      <c r="B145" s="21" t="s">
        <v>100</v>
      </c>
      <c r="C145" s="24" t="s">
        <v>414</v>
      </c>
      <c r="D145" s="2"/>
    </row>
    <row r="146" spans="1:4" ht="12.75" hidden="1">
      <c r="A146" s="3" t="str">
        <f>""</f>
        <v/>
      </c>
      <c r="B146" s="21" t="s">
        <v>415</v>
      </c>
      <c r="C146" s="24" t="s">
        <v>416</v>
      </c>
      <c r="D146" s="2"/>
    </row>
    <row r="147" spans="1:4" ht="12.75" hidden="1">
      <c r="A147" s="3" t="str">
        <f>""</f>
        <v/>
      </c>
      <c r="B147" s="21" t="s">
        <v>417</v>
      </c>
      <c r="C147" s="21" t="s">
        <v>420</v>
      </c>
      <c r="D147" s="2"/>
    </row>
    <row r="148" spans="1:4" ht="12.75" hidden="1">
      <c r="A148" s="3" t="str">
        <f>""</f>
        <v/>
      </c>
      <c r="B148" s="21" t="s">
        <v>421</v>
      </c>
      <c r="C148" s="21" t="s">
        <v>422</v>
      </c>
      <c r="D148" s="2"/>
    </row>
    <row r="149" spans="1:4" ht="12.75" hidden="1">
      <c r="A149" s="3" t="str">
        <f>""</f>
        <v/>
      </c>
      <c r="B149" s="21" t="s">
        <v>423</v>
      </c>
      <c r="C149" s="21" t="s">
        <v>424</v>
      </c>
      <c r="D149" s="2"/>
    </row>
    <row r="150" spans="1:4" ht="12.75" hidden="1">
      <c r="A150" s="3" t="str">
        <f>""</f>
        <v/>
      </c>
      <c r="B150" s="21" t="s">
        <v>425</v>
      </c>
      <c r="C150" s="21" t="s">
        <v>207</v>
      </c>
      <c r="D150" s="22">
        <f>D151+D157</f>
        <v>0</v>
      </c>
    </row>
    <row r="151" spans="1:4" ht="12.75" hidden="1">
      <c r="A151" s="3" t="str">
        <f>""</f>
        <v/>
      </c>
      <c r="B151" s="21" t="s">
        <v>426</v>
      </c>
      <c r="C151" s="24" t="s">
        <v>204</v>
      </c>
      <c r="D151" s="22">
        <f>SUM(D152:D156)</f>
        <v>0</v>
      </c>
    </row>
    <row r="152" spans="1:4" ht="31.5" hidden="1">
      <c r="A152" s="3" t="str">
        <f>""</f>
        <v/>
      </c>
      <c r="B152" s="21" t="s">
        <v>427</v>
      </c>
      <c r="C152" s="24" t="s">
        <v>428</v>
      </c>
      <c r="D152" s="2"/>
    </row>
    <row r="153" spans="1:4" ht="12.75" hidden="1">
      <c r="A153" s="3" t="str">
        <f>""</f>
        <v/>
      </c>
      <c r="B153" s="21" t="s">
        <v>429</v>
      </c>
      <c r="C153" s="24" t="s">
        <v>430</v>
      </c>
      <c r="D153" s="2"/>
    </row>
    <row r="154" spans="1:4" ht="12.75" hidden="1">
      <c r="A154" s="3" t="str">
        <f>""</f>
        <v/>
      </c>
      <c r="B154" s="21" t="s">
        <v>431</v>
      </c>
      <c r="C154" s="24" t="s">
        <v>432</v>
      </c>
      <c r="D154" s="2"/>
    </row>
    <row r="155" spans="1:4" ht="12.75" hidden="1">
      <c r="A155" s="3" t="str">
        <f>""</f>
        <v/>
      </c>
      <c r="B155" s="21" t="s">
        <v>433</v>
      </c>
      <c r="C155" s="21" t="s">
        <v>434</v>
      </c>
      <c r="D155" s="2"/>
    </row>
    <row r="156" spans="1:4" ht="12.75" hidden="1">
      <c r="A156" s="3" t="str">
        <f>""</f>
        <v/>
      </c>
      <c r="B156" s="21" t="s">
        <v>1884</v>
      </c>
      <c r="C156" s="25" t="s">
        <v>435</v>
      </c>
      <c r="D156" s="2"/>
    </row>
    <row r="157" spans="1:4" ht="12.75" hidden="1">
      <c r="A157" s="3" t="str">
        <f>""</f>
        <v/>
      </c>
      <c r="B157" s="21" t="s">
        <v>436</v>
      </c>
      <c r="C157" s="21" t="s">
        <v>208</v>
      </c>
      <c r="D157" s="2"/>
    </row>
    <row r="158" spans="1:4" ht="12.75" hidden="1">
      <c r="A158" s="3" t="str">
        <f>""</f>
        <v/>
      </c>
      <c r="B158" s="21" t="s">
        <v>58</v>
      </c>
      <c r="C158" s="21" t="s">
        <v>203</v>
      </c>
      <c r="D158" s="2"/>
    </row>
    <row r="159" spans="1:4" ht="12.75" hidden="1">
      <c r="A159" s="3" t="str">
        <f>""</f>
        <v/>
      </c>
      <c r="B159" s="21" t="s">
        <v>57</v>
      </c>
      <c r="C159" s="21" t="s">
        <v>56</v>
      </c>
      <c r="D159" s="2"/>
    </row>
    <row r="160" spans="1:4" ht="12.75" hidden="1">
      <c r="A160" s="3" t="str">
        <f>""</f>
        <v/>
      </c>
      <c r="B160" s="21" t="s">
        <v>47</v>
      </c>
      <c r="C160" s="24" t="s">
        <v>281</v>
      </c>
      <c r="D160" s="2"/>
    </row>
    <row r="161" spans="1:4" ht="12.75" hidden="1">
      <c r="A161" s="3" t="str">
        <f>""</f>
        <v/>
      </c>
      <c r="B161" s="21" t="s">
        <v>282</v>
      </c>
      <c r="C161" s="24" t="s">
        <v>283</v>
      </c>
      <c r="D161" s="22">
        <f>SUM(D162,D168)</f>
        <v>0</v>
      </c>
    </row>
    <row r="162" spans="1:4" ht="12.75" hidden="1">
      <c r="A162" s="3" t="str">
        <f>""</f>
        <v/>
      </c>
      <c r="B162" s="21" t="s">
        <v>437</v>
      </c>
      <c r="C162" s="24" t="s">
        <v>205</v>
      </c>
      <c r="D162" s="22">
        <f>SUM(D163:D167)</f>
        <v>0</v>
      </c>
    </row>
    <row r="163" spans="1:4" ht="12.75" hidden="1">
      <c r="A163" s="3" t="str">
        <f>""</f>
        <v/>
      </c>
      <c r="B163" s="21" t="s">
        <v>438</v>
      </c>
      <c r="C163" s="24" t="s">
        <v>439</v>
      </c>
      <c r="D163" s="2"/>
    </row>
    <row r="164" spans="1:4" ht="12.75" hidden="1">
      <c r="A164" s="3" t="str">
        <f>""</f>
        <v/>
      </c>
      <c r="B164" s="21" t="s">
        <v>440</v>
      </c>
      <c r="C164" s="21" t="s">
        <v>441</v>
      </c>
      <c r="D164" s="2"/>
    </row>
    <row r="165" spans="1:4" ht="12.75" hidden="1">
      <c r="A165" s="3" t="str">
        <f>""</f>
        <v/>
      </c>
      <c r="B165" s="21" t="s">
        <v>442</v>
      </c>
      <c r="C165" s="21" t="s">
        <v>443</v>
      </c>
      <c r="D165" s="2"/>
    </row>
    <row r="166" spans="1:4" ht="12.75" hidden="1">
      <c r="A166" s="3" t="str">
        <f>""</f>
        <v/>
      </c>
      <c r="B166" s="21" t="s">
        <v>444</v>
      </c>
      <c r="C166" s="21" t="s">
        <v>445</v>
      </c>
      <c r="D166" s="2"/>
    </row>
    <row r="167" spans="1:4" ht="12.75" hidden="1">
      <c r="A167" s="3" t="str">
        <f>""</f>
        <v/>
      </c>
      <c r="B167" s="21" t="s">
        <v>446</v>
      </c>
      <c r="C167" s="21" t="s">
        <v>447</v>
      </c>
      <c r="D167" s="2"/>
    </row>
    <row r="168" spans="1:4" ht="12.75" hidden="1">
      <c r="A168" s="3" t="str">
        <f>""</f>
        <v/>
      </c>
      <c r="B168" s="21" t="s">
        <v>448</v>
      </c>
      <c r="C168" s="21" t="s">
        <v>206</v>
      </c>
      <c r="D168" s="2"/>
    </row>
    <row r="169" spans="1:4" ht="12.75" hidden="1">
      <c r="A169" s="3" t="str">
        <f>""</f>
        <v/>
      </c>
      <c r="B169" s="21" t="s">
        <v>284</v>
      </c>
      <c r="C169" s="21" t="s">
        <v>285</v>
      </c>
      <c r="D169" s="2"/>
    </row>
    <row r="170" spans="1:4" ht="12.75" hidden="1">
      <c r="A170" s="3" t="str">
        <f>""</f>
        <v/>
      </c>
      <c r="B170" s="18" t="s">
        <v>286</v>
      </c>
      <c r="C170" s="18" t="s">
        <v>287</v>
      </c>
      <c r="D170" s="20">
        <f>SUM(D171,D174,D177:D178,D225)</f>
        <v>0</v>
      </c>
    </row>
    <row r="171" spans="1:4" ht="12.75" hidden="1">
      <c r="A171" s="3" t="str">
        <f>""</f>
        <v/>
      </c>
      <c r="B171" s="21" t="s">
        <v>288</v>
      </c>
      <c r="C171" s="21" t="s">
        <v>289</v>
      </c>
      <c r="D171" s="22">
        <f>+SUM(D172:D173)</f>
        <v>0</v>
      </c>
    </row>
    <row r="172" spans="1:4" ht="12.75" hidden="1">
      <c r="A172" s="3" t="str">
        <f>""</f>
        <v/>
      </c>
      <c r="B172" s="21" t="s">
        <v>290</v>
      </c>
      <c r="C172" s="21" t="s">
        <v>291</v>
      </c>
      <c r="D172" s="2"/>
    </row>
    <row r="173" spans="1:4" ht="12.75" hidden="1">
      <c r="A173" s="3" t="str">
        <f>""</f>
        <v/>
      </c>
      <c r="B173" s="21" t="s">
        <v>292</v>
      </c>
      <c r="C173" s="21" t="s">
        <v>293</v>
      </c>
      <c r="D173" s="2"/>
    </row>
    <row r="174" spans="1:4" ht="12.75" hidden="1">
      <c r="A174" s="3" t="str">
        <f>""</f>
        <v/>
      </c>
      <c r="B174" s="21" t="s">
        <v>294</v>
      </c>
      <c r="C174" s="21" t="s">
        <v>295</v>
      </c>
      <c r="D174" s="22">
        <f>SUM(D175:D176)</f>
        <v>0</v>
      </c>
    </row>
    <row r="175" spans="1:4" ht="12.75" hidden="1">
      <c r="A175" s="3" t="str">
        <f>""</f>
        <v/>
      </c>
      <c r="B175" s="21" t="s">
        <v>296</v>
      </c>
      <c r="C175" s="21" t="s">
        <v>297</v>
      </c>
      <c r="D175" s="2"/>
    </row>
    <row r="176" spans="1:4" ht="12.75" hidden="1">
      <c r="A176" s="3" t="str">
        <f>""</f>
        <v/>
      </c>
      <c r="B176" s="21" t="s">
        <v>298</v>
      </c>
      <c r="C176" s="21" t="s">
        <v>299</v>
      </c>
      <c r="D176" s="2"/>
    </row>
    <row r="177" spans="1:4" ht="12.75" hidden="1">
      <c r="A177" s="3" t="str">
        <f>""</f>
        <v/>
      </c>
      <c r="B177" s="21" t="s">
        <v>300</v>
      </c>
      <c r="C177" s="21" t="s">
        <v>301</v>
      </c>
      <c r="D177" s="2"/>
    </row>
    <row r="178" spans="1:4" ht="12.75" hidden="1">
      <c r="A178" s="3" t="str">
        <f>""</f>
        <v/>
      </c>
      <c r="B178" s="21" t="s">
        <v>302</v>
      </c>
      <c r="C178" s="21" t="s">
        <v>303</v>
      </c>
      <c r="D178" s="22">
        <f>SUM(D179,D195,D196,D197,D198,D199,D220)</f>
        <v>0</v>
      </c>
    </row>
    <row r="179" spans="1:4" ht="12.75" hidden="1">
      <c r="A179" s="3" t="str">
        <f>""</f>
        <v/>
      </c>
      <c r="B179" s="21" t="s">
        <v>304</v>
      </c>
      <c r="C179" s="21" t="s">
        <v>181</v>
      </c>
      <c r="D179" s="22">
        <f>SUM(D180,D185,D190)</f>
        <v>0</v>
      </c>
    </row>
    <row r="180" spans="1:4" ht="12.75" hidden="1">
      <c r="A180" s="3" t="str">
        <f>""</f>
        <v/>
      </c>
      <c r="B180" s="21" t="s">
        <v>305</v>
      </c>
      <c r="C180" s="21" t="s">
        <v>183</v>
      </c>
      <c r="D180" s="22">
        <f>SUM(D181:D184)</f>
        <v>0</v>
      </c>
    </row>
    <row r="181" spans="1:4" ht="12.75" hidden="1">
      <c r="A181" s="3" t="str">
        <f>""</f>
        <v/>
      </c>
      <c r="B181" s="21" t="s">
        <v>306</v>
      </c>
      <c r="C181" s="21" t="s">
        <v>263</v>
      </c>
      <c r="D181" s="2"/>
    </row>
    <row r="182" spans="1:4" ht="12.75" hidden="1">
      <c r="A182" s="3" t="str">
        <f>""</f>
        <v/>
      </c>
      <c r="B182" s="21" t="s">
        <v>307</v>
      </c>
      <c r="C182" s="21" t="s">
        <v>308</v>
      </c>
      <c r="D182" s="2"/>
    </row>
    <row r="183" spans="1:4" ht="12.75" hidden="1">
      <c r="A183" s="3" t="str">
        <f>""</f>
        <v/>
      </c>
      <c r="B183" s="21" t="s">
        <v>309</v>
      </c>
      <c r="C183" s="21" t="s">
        <v>228</v>
      </c>
      <c r="D183" s="2"/>
    </row>
    <row r="184" spans="1:4" ht="12.75" hidden="1">
      <c r="A184" s="3" t="str">
        <f>""</f>
        <v/>
      </c>
      <c r="B184" s="21" t="s">
        <v>310</v>
      </c>
      <c r="C184" s="21" t="s">
        <v>230</v>
      </c>
      <c r="D184" s="2"/>
    </row>
    <row r="185" spans="1:4" ht="12.75" hidden="1">
      <c r="A185" s="3" t="str">
        <f>""</f>
        <v/>
      </c>
      <c r="B185" s="21" t="s">
        <v>311</v>
      </c>
      <c r="C185" s="21" t="s">
        <v>232</v>
      </c>
      <c r="D185" s="22">
        <f>SUM(D186:D189)</f>
        <v>0</v>
      </c>
    </row>
    <row r="186" spans="1:4" ht="12.75" hidden="1">
      <c r="A186" s="3" t="str">
        <f>""</f>
        <v/>
      </c>
      <c r="B186" s="21" t="s">
        <v>312</v>
      </c>
      <c r="C186" s="21" t="s">
        <v>263</v>
      </c>
      <c r="D186" s="2"/>
    </row>
    <row r="187" spans="1:4" ht="12.75" hidden="1">
      <c r="A187" s="3" t="str">
        <f>""</f>
        <v/>
      </c>
      <c r="B187" s="21" t="s">
        <v>313</v>
      </c>
      <c r="C187" s="21" t="s">
        <v>308</v>
      </c>
      <c r="D187" s="2"/>
    </row>
    <row r="188" spans="1:4" ht="12.75" hidden="1">
      <c r="A188" s="3" t="str">
        <f>""</f>
        <v/>
      </c>
      <c r="B188" s="21" t="s">
        <v>314</v>
      </c>
      <c r="C188" s="21" t="s">
        <v>228</v>
      </c>
      <c r="D188" s="2"/>
    </row>
    <row r="189" spans="1:4" ht="12.75" hidden="1">
      <c r="A189" s="3" t="str">
        <f>""</f>
        <v/>
      </c>
      <c r="B189" s="21" t="s">
        <v>315</v>
      </c>
      <c r="C189" s="21" t="s">
        <v>259</v>
      </c>
      <c r="D189" s="2"/>
    </row>
    <row r="190" spans="1:4" ht="12.75" hidden="1">
      <c r="A190" s="3" t="str">
        <f>""</f>
        <v/>
      </c>
      <c r="B190" s="21" t="s">
        <v>316</v>
      </c>
      <c r="C190" s="21" t="s">
        <v>261</v>
      </c>
      <c r="D190" s="22">
        <f>SUM(D191:D194)</f>
        <v>0</v>
      </c>
    </row>
    <row r="191" spans="1:4" ht="12.75" hidden="1">
      <c r="A191" s="3" t="str">
        <f>""</f>
        <v/>
      </c>
      <c r="B191" s="21" t="s">
        <v>317</v>
      </c>
      <c r="C191" s="21" t="s">
        <v>318</v>
      </c>
      <c r="D191" s="2"/>
    </row>
    <row r="192" spans="1:4" ht="12.75" hidden="1">
      <c r="A192" s="3" t="str">
        <f>""</f>
        <v/>
      </c>
      <c r="B192" s="21" t="s">
        <v>319</v>
      </c>
      <c r="C192" s="21" t="s">
        <v>308</v>
      </c>
      <c r="D192" s="2"/>
    </row>
    <row r="193" spans="1:4" ht="12.75" hidden="1">
      <c r="A193" s="3" t="str">
        <f>""</f>
        <v/>
      </c>
      <c r="B193" s="21" t="s">
        <v>320</v>
      </c>
      <c r="C193" s="21" t="s">
        <v>228</v>
      </c>
      <c r="D193" s="2"/>
    </row>
    <row r="194" spans="1:4" ht="12.75" hidden="1">
      <c r="A194" s="3" t="str">
        <f>""</f>
        <v/>
      </c>
      <c r="B194" s="21" t="s">
        <v>321</v>
      </c>
      <c r="C194" s="21" t="s">
        <v>266</v>
      </c>
      <c r="D194" s="2"/>
    </row>
    <row r="195" spans="1:4" ht="12.75" hidden="1">
      <c r="A195" s="3" t="str">
        <f>""</f>
        <v/>
      </c>
      <c r="B195" s="21" t="s">
        <v>322</v>
      </c>
      <c r="C195" s="21" t="s">
        <v>276</v>
      </c>
      <c r="D195" s="2"/>
    </row>
    <row r="196" spans="1:4" ht="12.75" hidden="1">
      <c r="A196" s="3" t="str">
        <f>""</f>
        <v/>
      </c>
      <c r="B196" s="21" t="s">
        <v>323</v>
      </c>
      <c r="C196" s="21" t="s">
        <v>278</v>
      </c>
      <c r="D196" s="2"/>
    </row>
    <row r="197" spans="1:4" ht="12.75" hidden="1">
      <c r="A197" s="3" t="str">
        <f>""</f>
        <v/>
      </c>
      <c r="B197" s="21" t="s">
        <v>324</v>
      </c>
      <c r="C197" s="21" t="s">
        <v>280</v>
      </c>
      <c r="D197" s="2"/>
    </row>
    <row r="198" spans="1:4" ht="12.75" hidden="1">
      <c r="A198" s="3" t="str">
        <f>""</f>
        <v/>
      </c>
      <c r="B198" s="21" t="s">
        <v>325</v>
      </c>
      <c r="C198" s="21" t="s">
        <v>326</v>
      </c>
      <c r="D198" s="2"/>
    </row>
    <row r="199" spans="1:4" ht="12.75" hidden="1">
      <c r="A199" s="3" t="str">
        <f>""</f>
        <v/>
      </c>
      <c r="B199" s="21" t="s">
        <v>327</v>
      </c>
      <c r="C199" s="21" t="s">
        <v>1</v>
      </c>
      <c r="D199" s="22">
        <f>SUM(D200,D207,D214,D218:D219)</f>
        <v>0</v>
      </c>
    </row>
    <row r="200" spans="1:4" ht="12.75" hidden="1">
      <c r="A200" s="3" t="str">
        <f>""</f>
        <v/>
      </c>
      <c r="B200" s="21" t="s">
        <v>328</v>
      </c>
      <c r="C200" s="21" t="s">
        <v>329</v>
      </c>
      <c r="D200" s="22">
        <f>SUM(D201:D206)</f>
        <v>0</v>
      </c>
    </row>
    <row r="201" spans="1:4" ht="12.75" hidden="1">
      <c r="A201" s="3" t="str">
        <f>""</f>
        <v/>
      </c>
      <c r="B201" s="21" t="s">
        <v>330</v>
      </c>
      <c r="C201" s="21" t="s">
        <v>19</v>
      </c>
      <c r="D201" s="2"/>
    </row>
    <row r="202" spans="1:4" ht="12.75" hidden="1">
      <c r="A202" s="3" t="str">
        <f>""</f>
        <v/>
      </c>
      <c r="B202" s="21" t="s">
        <v>331</v>
      </c>
      <c r="C202" s="21" t="s">
        <v>7</v>
      </c>
      <c r="D202" s="2"/>
    </row>
    <row r="203" spans="1:4" ht="12.75" hidden="1">
      <c r="A203" s="3" t="str">
        <f>""</f>
        <v/>
      </c>
      <c r="B203" s="21" t="s">
        <v>332</v>
      </c>
      <c r="C203" s="21" t="s">
        <v>13</v>
      </c>
      <c r="D203" s="2"/>
    </row>
    <row r="204" spans="1:4" ht="12.75" hidden="1">
      <c r="A204" s="3" t="str">
        <f>""</f>
        <v/>
      </c>
      <c r="B204" s="21" t="s">
        <v>333</v>
      </c>
      <c r="C204" s="21" t="s">
        <v>334</v>
      </c>
      <c r="D204" s="2"/>
    </row>
    <row r="205" spans="1:4" ht="12.75" hidden="1">
      <c r="A205" s="3" t="str">
        <f>""</f>
        <v/>
      </c>
      <c r="B205" s="21" t="s">
        <v>335</v>
      </c>
      <c r="C205" s="21" t="s">
        <v>336</v>
      </c>
      <c r="D205" s="2"/>
    </row>
    <row r="206" spans="1:4" ht="12.75" hidden="1">
      <c r="A206" s="3" t="str">
        <f>""</f>
        <v/>
      </c>
      <c r="B206" s="21" t="s">
        <v>337</v>
      </c>
      <c r="C206" s="21" t="s">
        <v>15</v>
      </c>
      <c r="D206" s="2"/>
    </row>
    <row r="207" spans="1:4" ht="12.75" hidden="1">
      <c r="A207" s="3" t="str">
        <f>""</f>
        <v/>
      </c>
      <c r="B207" s="21" t="s">
        <v>338</v>
      </c>
      <c r="C207" s="21" t="s">
        <v>339</v>
      </c>
      <c r="D207" s="22">
        <f>SUM(D208:D213)</f>
        <v>0</v>
      </c>
    </row>
    <row r="208" spans="1:4" ht="12.75" hidden="1">
      <c r="A208" s="3" t="str">
        <f>""</f>
        <v/>
      </c>
      <c r="B208" s="21" t="s">
        <v>340</v>
      </c>
      <c r="C208" s="21" t="s">
        <v>19</v>
      </c>
      <c r="D208" s="2"/>
    </row>
    <row r="209" spans="1:4" ht="12.75" hidden="1">
      <c r="A209" s="3" t="str">
        <f>""</f>
        <v/>
      </c>
      <c r="B209" s="21" t="s">
        <v>341</v>
      </c>
      <c r="C209" s="21" t="s">
        <v>7</v>
      </c>
      <c r="D209" s="2"/>
    </row>
    <row r="210" spans="1:4" ht="12.75" hidden="1">
      <c r="A210" s="3" t="str">
        <f>""</f>
        <v/>
      </c>
      <c r="B210" s="21" t="s">
        <v>342</v>
      </c>
      <c r="C210" s="21" t="s">
        <v>13</v>
      </c>
      <c r="D210" s="2"/>
    </row>
    <row r="211" spans="1:4" ht="12.75" hidden="1">
      <c r="A211" s="3" t="str">
        <f>""</f>
        <v/>
      </c>
      <c r="B211" s="21" t="s">
        <v>343</v>
      </c>
      <c r="C211" s="21" t="s">
        <v>334</v>
      </c>
      <c r="D211" s="2"/>
    </row>
    <row r="212" spans="1:4" ht="12.75" hidden="1">
      <c r="A212" s="3" t="str">
        <f>""</f>
        <v/>
      </c>
      <c r="B212" s="21" t="s">
        <v>344</v>
      </c>
      <c r="C212" s="21" t="s">
        <v>336</v>
      </c>
      <c r="D212" s="2"/>
    </row>
    <row r="213" spans="1:4" ht="12.75" hidden="1">
      <c r="A213" s="3" t="str">
        <f>""</f>
        <v/>
      </c>
      <c r="B213" s="21" t="s">
        <v>345</v>
      </c>
      <c r="C213" s="21" t="s">
        <v>22</v>
      </c>
      <c r="D213" s="2"/>
    </row>
    <row r="214" spans="1:4" ht="12.75" hidden="1">
      <c r="A214" s="3" t="str">
        <f>""</f>
        <v/>
      </c>
      <c r="B214" s="21" t="s">
        <v>346</v>
      </c>
      <c r="C214" s="21" t="s">
        <v>347</v>
      </c>
      <c r="D214" s="22">
        <f>SUM(D215:D217)</f>
        <v>0</v>
      </c>
    </row>
    <row r="215" spans="1:4" ht="12.75" hidden="1">
      <c r="A215" s="3" t="str">
        <f>""</f>
        <v/>
      </c>
      <c r="B215" s="21" t="s">
        <v>348</v>
      </c>
      <c r="C215" s="21" t="s">
        <v>349</v>
      </c>
      <c r="D215" s="2"/>
    </row>
    <row r="216" spans="1:4" ht="12.75" hidden="1">
      <c r="A216" s="3" t="str">
        <f>""</f>
        <v/>
      </c>
      <c r="B216" s="21" t="s">
        <v>350</v>
      </c>
      <c r="C216" s="21" t="s">
        <v>7</v>
      </c>
      <c r="D216" s="2"/>
    </row>
    <row r="217" spans="1:4" ht="12.75" hidden="1">
      <c r="A217" s="3" t="str">
        <f>""</f>
        <v/>
      </c>
      <c r="B217" s="21" t="s">
        <v>351</v>
      </c>
      <c r="C217" s="21" t="s">
        <v>28</v>
      </c>
      <c r="D217" s="2"/>
    </row>
    <row r="218" spans="1:4" ht="12.75" hidden="1">
      <c r="A218" s="3" t="str">
        <f>""</f>
        <v/>
      </c>
      <c r="B218" s="21" t="s">
        <v>352</v>
      </c>
      <c r="C218" s="21" t="s">
        <v>353</v>
      </c>
      <c r="D218" s="2"/>
    </row>
    <row r="219" spans="1:4" ht="12.75" hidden="1">
      <c r="A219" s="3" t="str">
        <f>""</f>
        <v/>
      </c>
      <c r="B219" s="21" t="s">
        <v>354</v>
      </c>
      <c r="C219" s="21" t="s">
        <v>32</v>
      </c>
      <c r="D219" s="2"/>
    </row>
    <row r="220" spans="1:4" ht="12.75" hidden="1">
      <c r="A220" s="3" t="str">
        <f>""</f>
        <v/>
      </c>
      <c r="B220" s="21" t="s">
        <v>355</v>
      </c>
      <c r="C220" s="21" t="s">
        <v>34</v>
      </c>
      <c r="D220" s="22">
        <f>SUM(D221:D224)</f>
        <v>0</v>
      </c>
    </row>
    <row r="221" spans="1:4" ht="12.75" hidden="1">
      <c r="A221" s="3" t="str">
        <f>""</f>
        <v/>
      </c>
      <c r="B221" s="21" t="s">
        <v>356</v>
      </c>
      <c r="C221" s="21" t="s">
        <v>36</v>
      </c>
      <c r="D221" s="2"/>
    </row>
    <row r="222" spans="1:4" ht="12.75" hidden="1">
      <c r="A222" s="3" t="str">
        <f>""</f>
        <v/>
      </c>
      <c r="B222" s="21" t="s">
        <v>357</v>
      </c>
      <c r="C222" s="21" t="s">
        <v>38</v>
      </c>
      <c r="D222" s="2"/>
    </row>
    <row r="223" spans="1:4" ht="12.75" hidden="1">
      <c r="A223" s="3" t="str">
        <f>""</f>
        <v/>
      </c>
      <c r="B223" s="21" t="s">
        <v>358</v>
      </c>
      <c r="C223" s="21" t="s">
        <v>40</v>
      </c>
      <c r="D223" s="2"/>
    </row>
    <row r="224" spans="1:4" ht="12.75" hidden="1">
      <c r="A224" s="3" t="str">
        <f>""</f>
        <v/>
      </c>
      <c r="B224" s="21" t="s">
        <v>359</v>
      </c>
      <c r="C224" s="21" t="s">
        <v>42</v>
      </c>
      <c r="D224" s="2"/>
    </row>
    <row r="225" spans="1:4" ht="12.75" hidden="1">
      <c r="A225" s="3" t="str">
        <f>""</f>
        <v/>
      </c>
      <c r="B225" s="21" t="s">
        <v>360</v>
      </c>
      <c r="C225" s="21" t="s">
        <v>361</v>
      </c>
      <c r="D225" s="2"/>
    </row>
    <row r="226" spans="1:4" ht="12.75" hidden="1">
      <c r="A226" s="3" t="str">
        <f>""</f>
        <v/>
      </c>
      <c r="B226" s="18" t="s">
        <v>642</v>
      </c>
      <c r="C226" s="18" t="s">
        <v>362</v>
      </c>
      <c r="D226" s="20">
        <f>SUM(D227,D231,D235)</f>
        <v>0</v>
      </c>
    </row>
    <row r="227" spans="1:4" ht="12.75" hidden="1">
      <c r="A227" s="3" t="str">
        <f>""</f>
        <v/>
      </c>
      <c r="B227" s="21" t="s">
        <v>363</v>
      </c>
      <c r="C227" s="21" t="s">
        <v>364</v>
      </c>
      <c r="D227" s="22">
        <f>SUM(D228:D230)</f>
        <v>0</v>
      </c>
    </row>
    <row r="228" spans="1:5" ht="12.75" hidden="1">
      <c r="A228" s="3" t="str">
        <f>""</f>
        <v/>
      </c>
      <c r="B228" s="21" t="s">
        <v>365</v>
      </c>
      <c r="C228" s="21" t="s">
        <v>366</v>
      </c>
      <c r="D228" s="2"/>
      <c r="E228" s="42"/>
    </row>
    <row r="229" spans="1:5" ht="12.75" hidden="1">
      <c r="A229" s="3" t="str">
        <f>""</f>
        <v/>
      </c>
      <c r="B229" s="21" t="s">
        <v>367</v>
      </c>
      <c r="C229" s="21" t="s">
        <v>368</v>
      </c>
      <c r="D229" s="2"/>
      <c r="E229" s="42"/>
    </row>
    <row r="230" spans="1:5" ht="12.75" hidden="1">
      <c r="A230" s="3" t="str">
        <f>""</f>
        <v/>
      </c>
      <c r="B230" s="21" t="s">
        <v>369</v>
      </c>
      <c r="C230" s="21" t="s">
        <v>370</v>
      </c>
      <c r="D230" s="2"/>
      <c r="E230" s="42"/>
    </row>
    <row r="231" spans="1:4" ht="12.75" hidden="1">
      <c r="A231" s="3" t="str">
        <f>""</f>
        <v/>
      </c>
      <c r="B231" s="21" t="s">
        <v>371</v>
      </c>
      <c r="C231" s="21" t="s">
        <v>643</v>
      </c>
      <c r="D231" s="22">
        <f>SUM(D232:D234)</f>
        <v>0</v>
      </c>
    </row>
    <row r="232" spans="1:5" ht="12.75" hidden="1">
      <c r="A232" s="3" t="str">
        <f>""</f>
        <v/>
      </c>
      <c r="B232" s="21" t="s">
        <v>372</v>
      </c>
      <c r="C232" s="21" t="s">
        <v>373</v>
      </c>
      <c r="D232" s="2"/>
      <c r="E232" s="42"/>
    </row>
    <row r="233" spans="1:5" ht="12.75" hidden="1">
      <c r="A233" s="3" t="str">
        <f>""</f>
        <v/>
      </c>
      <c r="B233" s="21" t="s">
        <v>374</v>
      </c>
      <c r="C233" s="21" t="s">
        <v>375</v>
      </c>
      <c r="D233" s="2"/>
      <c r="E233" s="42"/>
    </row>
    <row r="234" spans="1:5" ht="12.75" hidden="1">
      <c r="A234" s="3" t="str">
        <f>""</f>
        <v/>
      </c>
      <c r="B234" s="21" t="s">
        <v>376</v>
      </c>
      <c r="C234" s="21" t="s">
        <v>377</v>
      </c>
      <c r="D234" s="2"/>
      <c r="E234" s="42"/>
    </row>
    <row r="235" spans="1:5" ht="12.75" hidden="1">
      <c r="A235" s="3" t="str">
        <f>""</f>
        <v/>
      </c>
      <c r="B235" s="21" t="s">
        <v>644</v>
      </c>
      <c r="C235" s="21" t="s">
        <v>408</v>
      </c>
      <c r="D235" s="2"/>
      <c r="E235" s="42"/>
    </row>
    <row r="236" spans="1:4" ht="12.75" hidden="1">
      <c r="A236" s="3" t="str">
        <f>""</f>
        <v/>
      </c>
      <c r="B236" s="18" t="s">
        <v>48</v>
      </c>
      <c r="C236" s="18" t="s">
        <v>49</v>
      </c>
      <c r="D236" s="20">
        <f>SUM(D237:D241)</f>
        <v>0</v>
      </c>
    </row>
    <row r="237" spans="1:4" ht="12.75" hidden="1">
      <c r="A237" s="3" t="str">
        <f>""</f>
        <v/>
      </c>
      <c r="B237" s="9" t="s">
        <v>1887</v>
      </c>
      <c r="C237" s="26" t="s">
        <v>388</v>
      </c>
      <c r="D237" s="2"/>
    </row>
    <row r="238" spans="2:4" ht="12.75" hidden="1">
      <c r="B238" s="9" t="s">
        <v>1888</v>
      </c>
      <c r="C238" s="26" t="s">
        <v>402</v>
      </c>
      <c r="D238" s="2"/>
    </row>
    <row r="239" spans="2:4" ht="12.75" hidden="1">
      <c r="B239" s="9" t="s">
        <v>1889</v>
      </c>
      <c r="C239" s="26" t="s">
        <v>1885</v>
      </c>
      <c r="D239" s="2"/>
    </row>
    <row r="240" spans="2:4" ht="12.75" hidden="1">
      <c r="B240" s="9" t="s">
        <v>1890</v>
      </c>
      <c r="C240" s="26" t="s">
        <v>1886</v>
      </c>
      <c r="D240" s="2"/>
    </row>
    <row r="241" spans="1:4" ht="12.75" hidden="1">
      <c r="A241" s="3" t="str">
        <f>""</f>
        <v/>
      </c>
      <c r="B241" s="9" t="s">
        <v>1891</v>
      </c>
      <c r="C241" s="26" t="s">
        <v>389</v>
      </c>
      <c r="D241" s="2"/>
    </row>
    <row r="242" spans="1:4" ht="12.75" hidden="1">
      <c r="A242" s="3" t="str">
        <f>""</f>
        <v/>
      </c>
      <c r="B242" s="27" t="s">
        <v>50</v>
      </c>
      <c r="C242" s="28" t="s">
        <v>51</v>
      </c>
      <c r="D242" s="1"/>
    </row>
    <row r="243" spans="1:5" s="29" customFormat="1" ht="12.75" hidden="1">
      <c r="A243" s="3" t="str">
        <f>""</f>
        <v/>
      </c>
      <c r="C243" s="30" t="s">
        <v>125</v>
      </c>
      <c r="D243" s="16"/>
      <c r="E243" s="7"/>
    </row>
    <row r="244" spans="1:4" ht="12.75">
      <c r="A244" s="3" t="str">
        <f>""</f>
        <v/>
      </c>
      <c r="B244" s="9"/>
      <c r="C244" s="26"/>
      <c r="D244" s="22"/>
    </row>
    <row r="245" spans="1:4" ht="36" customHeight="1">
      <c r="A245" s="3" t="str">
        <f>""</f>
        <v/>
      </c>
      <c r="B245" s="251" t="s">
        <v>2174</v>
      </c>
      <c r="C245" s="251"/>
      <c r="D245" s="251"/>
    </row>
    <row r="246" spans="1:4" ht="12.75">
      <c r="A246" s="3" t="str">
        <f>""</f>
        <v/>
      </c>
      <c r="B246" s="9"/>
      <c r="C246" s="26"/>
      <c r="D246" s="22"/>
    </row>
    <row r="247" spans="1:4" ht="15.75">
      <c r="A247" s="3" t="str">
        <f>""</f>
        <v/>
      </c>
      <c r="B247" s="9"/>
      <c r="C247" s="26"/>
      <c r="D247" s="22"/>
    </row>
    <row r="248" spans="1:4" ht="15.75">
      <c r="A248" s="3" t="str">
        <f>""</f>
        <v/>
      </c>
      <c r="B248" s="9"/>
      <c r="C248" s="26"/>
      <c r="D248" s="22"/>
    </row>
    <row r="249" spans="1:4" ht="12.75">
      <c r="A249" s="3" t="str">
        <f>""</f>
        <v/>
      </c>
      <c r="B249" s="9"/>
      <c r="C249" s="26"/>
      <c r="D249" s="22"/>
    </row>
    <row r="250" spans="1:4" ht="12.75">
      <c r="A250" s="3" t="str">
        <f>""</f>
        <v/>
      </c>
      <c r="B250" s="9"/>
      <c r="C250" s="26"/>
      <c r="D250" s="22"/>
    </row>
    <row r="251" spans="1:4" ht="12.75">
      <c r="A251" s="3" t="str">
        <f>""</f>
        <v/>
      </c>
      <c r="B251" s="9"/>
      <c r="C251" s="26"/>
      <c r="D251" s="22"/>
    </row>
    <row r="252" spans="1:4" ht="12.75">
      <c r="A252" s="3" t="str">
        <f>""</f>
        <v/>
      </c>
      <c r="B252" s="9"/>
      <c r="C252" s="26"/>
      <c r="D252" s="22"/>
    </row>
    <row r="253" spans="1:4" ht="12.75">
      <c r="A253" s="3" t="str">
        <f>""</f>
        <v/>
      </c>
      <c r="B253" s="9"/>
      <c r="C253" s="26"/>
      <c r="D253" s="22"/>
    </row>
    <row r="254" spans="1:4" ht="12.75">
      <c r="A254" s="3" t="str">
        <f>""</f>
        <v/>
      </c>
      <c r="B254" s="9"/>
      <c r="C254" s="26"/>
      <c r="D254" s="22"/>
    </row>
    <row r="255" spans="1:4" ht="12.75">
      <c r="A255" s="3" t="str">
        <f>""</f>
        <v/>
      </c>
      <c r="B255" s="9"/>
      <c r="C255" s="26"/>
      <c r="D255" s="22"/>
    </row>
    <row r="256" spans="1:4" ht="12.75">
      <c r="A256" s="3" t="str">
        <f>""</f>
        <v/>
      </c>
      <c r="B256" s="9"/>
      <c r="C256" s="26"/>
      <c r="D256" s="22"/>
    </row>
    <row r="257" spans="1:4" ht="12.75">
      <c r="A257" s="3" t="str">
        <f>""</f>
        <v/>
      </c>
      <c r="B257" s="9"/>
      <c r="C257" s="26"/>
      <c r="D257" s="22"/>
    </row>
    <row r="258" spans="1:4" ht="12.75">
      <c r="A258" s="3" t="str">
        <f>""</f>
        <v/>
      </c>
      <c r="B258" s="9"/>
      <c r="C258" s="26"/>
      <c r="D258" s="22"/>
    </row>
    <row r="259" spans="1:4" ht="12.75">
      <c r="A259" s="3" t="str">
        <f>""</f>
        <v/>
      </c>
      <c r="B259" s="9"/>
      <c r="C259" s="26"/>
      <c r="D259" s="22"/>
    </row>
    <row r="260" spans="1:4" ht="12.75">
      <c r="A260" s="3" t="str">
        <f>""</f>
        <v/>
      </c>
      <c r="B260" s="9"/>
      <c r="C260" s="26"/>
      <c r="D260" s="22"/>
    </row>
    <row r="261" spans="1:4" ht="12.75">
      <c r="A261" s="3" t="str">
        <f>""</f>
        <v/>
      </c>
      <c r="B261" s="9"/>
      <c r="C261" s="26"/>
      <c r="D261" s="22"/>
    </row>
    <row r="262" spans="1:4" ht="12.75">
      <c r="A262" s="3" t="str">
        <f>""</f>
        <v/>
      </c>
      <c r="B262" s="9"/>
      <c r="C262" s="26"/>
      <c r="D262" s="22"/>
    </row>
    <row r="263" spans="1:4" ht="12.75">
      <c r="A263" s="3" t="str">
        <f>""</f>
        <v/>
      </c>
      <c r="B263" s="9"/>
      <c r="C263" s="26"/>
      <c r="D263" s="22"/>
    </row>
    <row r="264" spans="1:4" ht="12.75">
      <c r="A264" s="3" t="str">
        <f>""</f>
        <v/>
      </c>
      <c r="B264" s="9"/>
      <c r="C264" s="26"/>
      <c r="D264" s="22"/>
    </row>
    <row r="265" spans="1:4" ht="12.75">
      <c r="A265" s="3" t="str">
        <f>""</f>
        <v/>
      </c>
      <c r="B265" s="9"/>
      <c r="C265" s="26"/>
      <c r="D265" s="22"/>
    </row>
    <row r="266" spans="1:4" ht="12.75">
      <c r="A266" s="3" t="str">
        <f>""</f>
        <v/>
      </c>
      <c r="B266" s="9"/>
      <c r="C266" s="26"/>
      <c r="D266" s="22"/>
    </row>
    <row r="267" spans="1:4" ht="12.75">
      <c r="A267" s="3" t="str">
        <f>""</f>
        <v/>
      </c>
      <c r="B267" s="9"/>
      <c r="C267" s="26"/>
      <c r="D267" s="22"/>
    </row>
    <row r="268" spans="1:4" ht="12.75">
      <c r="A268" s="3" t="str">
        <f>""</f>
        <v/>
      </c>
      <c r="B268" s="9"/>
      <c r="C268" s="26"/>
      <c r="D268" s="22"/>
    </row>
    <row r="269" spans="1:4" ht="12.75">
      <c r="A269" s="3" t="str">
        <f>""</f>
        <v/>
      </c>
      <c r="B269" s="9"/>
      <c r="C269" s="26"/>
      <c r="D269" s="22"/>
    </row>
    <row r="270" spans="1:4" ht="12.75">
      <c r="A270" s="3" t="str">
        <f>""</f>
        <v/>
      </c>
      <c r="B270" s="9"/>
      <c r="C270" s="26"/>
      <c r="D270" s="22"/>
    </row>
    <row r="271" spans="1:4" ht="12.75">
      <c r="A271" s="3" t="str">
        <f>""</f>
        <v/>
      </c>
      <c r="B271" s="9"/>
      <c r="C271" s="26"/>
      <c r="D271" s="22"/>
    </row>
    <row r="272" spans="1:4" ht="12.75">
      <c r="A272" s="3" t="str">
        <f>""</f>
        <v/>
      </c>
      <c r="B272" s="9"/>
      <c r="C272" s="26"/>
      <c r="D272" s="22"/>
    </row>
    <row r="273" spans="1:4" ht="12.75">
      <c r="A273" s="3" t="str">
        <f>""</f>
        <v/>
      </c>
      <c r="B273" s="9"/>
      <c r="C273" s="26"/>
      <c r="D273" s="22"/>
    </row>
    <row r="274" spans="1:4" ht="12.75">
      <c r="A274" s="9"/>
      <c r="B274" s="9"/>
      <c r="C274" s="26"/>
      <c r="D274" s="22"/>
    </row>
    <row r="275" spans="1:4" ht="12.75">
      <c r="A275" s="9"/>
      <c r="B275" s="9"/>
      <c r="C275" s="26"/>
      <c r="D275" s="22"/>
    </row>
    <row r="276" spans="1:4" ht="12.75">
      <c r="A276" s="9"/>
      <c r="B276" s="9"/>
      <c r="C276" s="26"/>
      <c r="D276" s="22"/>
    </row>
    <row r="277" spans="1:4" ht="12.75">
      <c r="A277" s="9"/>
      <c r="B277" s="9"/>
      <c r="C277" s="26"/>
      <c r="D277" s="22"/>
    </row>
    <row r="278" spans="1:4" ht="12.75">
      <c r="A278" s="9"/>
      <c r="B278" s="9"/>
      <c r="C278" s="26"/>
      <c r="D278" s="22"/>
    </row>
    <row r="279" spans="1:4" ht="12.75">
      <c r="A279" s="9"/>
      <c r="B279" s="9"/>
      <c r="C279" s="26"/>
      <c r="D279" s="22"/>
    </row>
    <row r="280" spans="1:4" ht="12.75">
      <c r="A280" s="9"/>
      <c r="B280" s="9"/>
      <c r="C280" s="26"/>
      <c r="D280" s="22"/>
    </row>
    <row r="281" spans="1:4" ht="12.75">
      <c r="A281" s="9"/>
      <c r="B281" s="9"/>
      <c r="C281" s="26"/>
      <c r="D281" s="22"/>
    </row>
    <row r="282" spans="1:4" ht="12.75">
      <c r="A282" s="9"/>
      <c r="B282" s="9"/>
      <c r="C282" s="26"/>
      <c r="D282" s="22"/>
    </row>
    <row r="283" spans="1:4" ht="12.75">
      <c r="A283" s="9"/>
      <c r="B283" s="9"/>
      <c r="C283" s="26"/>
      <c r="D283" s="22"/>
    </row>
    <row r="284" spans="1:4" ht="12.75">
      <c r="A284" s="9"/>
      <c r="B284" s="9"/>
      <c r="C284" s="26"/>
      <c r="D284" s="22"/>
    </row>
    <row r="285" spans="1:4" ht="12.75">
      <c r="A285" s="9"/>
      <c r="B285" s="9"/>
      <c r="C285" s="26"/>
      <c r="D285" s="9"/>
    </row>
    <row r="286" spans="1:4" ht="12.75">
      <c r="A286" s="9"/>
      <c r="B286" s="9"/>
      <c r="C286" s="26"/>
      <c r="D286" s="9"/>
    </row>
    <row r="287" spans="1:4" ht="12.75">
      <c r="A287" s="9"/>
      <c r="B287" s="9"/>
      <c r="C287" s="26"/>
      <c r="D287" s="9"/>
    </row>
    <row r="288" spans="1:4" ht="12.75">
      <c r="A288" s="9"/>
      <c r="B288" s="9"/>
      <c r="C288" s="26"/>
      <c r="D288" s="9"/>
    </row>
    <row r="289" spans="1:4" ht="12.75">
      <c r="A289" s="9"/>
      <c r="B289" s="9"/>
      <c r="C289" s="26"/>
      <c r="D289" s="9"/>
    </row>
    <row r="290" spans="1:4" ht="12.75">
      <c r="A290" s="9"/>
      <c r="B290" s="9"/>
      <c r="C290" s="26"/>
      <c r="D290" s="9"/>
    </row>
    <row r="291" spans="1:4" ht="12.75">
      <c r="A291" s="9"/>
      <c r="B291" s="9"/>
      <c r="C291" s="26"/>
      <c r="D291" s="9"/>
    </row>
    <row r="292" spans="1:4" ht="12.75">
      <c r="A292" s="9"/>
      <c r="B292" s="9"/>
      <c r="C292" s="26"/>
      <c r="D292" s="9"/>
    </row>
    <row r="293" spans="1:4" ht="12.75">
      <c r="A293" s="9"/>
      <c r="B293" s="9"/>
      <c r="C293" s="26"/>
      <c r="D293" s="9"/>
    </row>
    <row r="294" spans="1:4" ht="12.75">
      <c r="A294" s="9"/>
      <c r="B294" s="9"/>
      <c r="C294" s="26"/>
      <c r="D294" s="9"/>
    </row>
    <row r="295" spans="1:4" ht="12.75">
      <c r="A295" s="9"/>
      <c r="B295" s="9"/>
      <c r="C295" s="26"/>
      <c r="D295" s="9"/>
    </row>
    <row r="296" spans="1:4" ht="12.75">
      <c r="A296" s="9"/>
      <c r="B296" s="9"/>
      <c r="C296" s="26"/>
      <c r="D296" s="9"/>
    </row>
    <row r="297" spans="1:4" ht="12.75">
      <c r="A297" s="9"/>
      <c r="B297" s="9"/>
      <c r="C297" s="26"/>
      <c r="D297" s="9"/>
    </row>
    <row r="298" spans="1:4" ht="12.75">
      <c r="A298" s="9"/>
      <c r="B298" s="9"/>
      <c r="C298" s="26"/>
      <c r="D298" s="9"/>
    </row>
    <row r="299" spans="1:4" ht="12.75">
      <c r="A299" s="9"/>
      <c r="B299" s="9"/>
      <c r="C299" s="26"/>
      <c r="D299" s="9"/>
    </row>
    <row r="300" spans="1:4" ht="12.75">
      <c r="A300" s="9"/>
      <c r="B300" s="9"/>
      <c r="C300" s="26"/>
      <c r="D300" s="9"/>
    </row>
    <row r="301" spans="1:4" ht="12.75">
      <c r="A301" s="9"/>
      <c r="B301" s="9"/>
      <c r="C301" s="26"/>
      <c r="D301" s="9"/>
    </row>
    <row r="302" spans="1:4" ht="12.75">
      <c r="A302" s="9"/>
      <c r="B302" s="9"/>
      <c r="C302" s="26"/>
      <c r="D302" s="9"/>
    </row>
    <row r="303" spans="1:4" ht="12.75">
      <c r="A303" s="9"/>
      <c r="B303" s="9"/>
      <c r="C303" s="26"/>
      <c r="D303" s="9"/>
    </row>
    <row r="304" spans="1:4" ht="12.75">
      <c r="A304" s="9"/>
      <c r="B304" s="9"/>
      <c r="C304" s="26"/>
      <c r="D304" s="9"/>
    </row>
    <row r="305" spans="1:4" ht="12.75">
      <c r="A305" s="9"/>
      <c r="B305" s="9"/>
      <c r="C305" s="26"/>
      <c r="D305" s="9"/>
    </row>
    <row r="306" spans="1:4" ht="12.75">
      <c r="A306" s="9"/>
      <c r="B306" s="9"/>
      <c r="C306" s="26"/>
      <c r="D306" s="9"/>
    </row>
    <row r="307" spans="1:4" ht="12.75">
      <c r="A307" s="9"/>
      <c r="B307" s="9"/>
      <c r="C307" s="26"/>
      <c r="D307" s="9"/>
    </row>
    <row r="308" spans="1:4" ht="12.75">
      <c r="A308" s="9"/>
      <c r="B308" s="9"/>
      <c r="C308" s="26"/>
      <c r="D308" s="9"/>
    </row>
    <row r="309" spans="1:4" ht="12.75">
      <c r="A309" s="9"/>
      <c r="B309" s="9"/>
      <c r="C309" s="26"/>
      <c r="D309" s="9"/>
    </row>
    <row r="310" spans="1:4" ht="12.75">
      <c r="A310" s="9"/>
      <c r="B310" s="9"/>
      <c r="C310" s="26"/>
      <c r="D310" s="9"/>
    </row>
    <row r="311" spans="1:4" ht="12.75">
      <c r="A311" s="9"/>
      <c r="B311" s="9"/>
      <c r="C311" s="26"/>
      <c r="D311" s="9"/>
    </row>
    <row r="312" spans="1:4" ht="12.75">
      <c r="A312" s="9"/>
      <c r="B312" s="9"/>
      <c r="C312" s="26"/>
      <c r="D312" s="9"/>
    </row>
    <row r="313" spans="1:4" ht="12.75">
      <c r="A313" s="9"/>
      <c r="B313" s="9"/>
      <c r="C313" s="26"/>
      <c r="D313" s="9"/>
    </row>
    <row r="314" spans="1:4" ht="12.75">
      <c r="A314" s="9"/>
      <c r="B314" s="9"/>
      <c r="C314" s="26"/>
      <c r="D314" s="9"/>
    </row>
    <row r="315" spans="1:4" ht="12.75">
      <c r="A315" s="9"/>
      <c r="B315" s="9"/>
      <c r="C315" s="26"/>
      <c r="D315" s="9"/>
    </row>
    <row r="316" spans="1:4" ht="12.75">
      <c r="A316" s="9"/>
      <c r="B316" s="9"/>
      <c r="C316" s="26"/>
      <c r="D316" s="9"/>
    </row>
    <row r="317" spans="1:4" ht="12.75">
      <c r="A317" s="9"/>
      <c r="B317" s="9"/>
      <c r="C317" s="26"/>
      <c r="D317" s="9"/>
    </row>
    <row r="318" spans="1:4" ht="12.75">
      <c r="A318" s="9"/>
      <c r="B318" s="9"/>
      <c r="C318" s="26"/>
      <c r="D318" s="9"/>
    </row>
    <row r="319" spans="1:4" ht="12.75">
      <c r="A319" s="9"/>
      <c r="B319" s="9"/>
      <c r="C319" s="26"/>
      <c r="D319" s="9"/>
    </row>
    <row r="320" spans="1:4" ht="12.75">
      <c r="A320" s="9"/>
      <c r="B320" s="9"/>
      <c r="C320" s="26"/>
      <c r="D320" s="9"/>
    </row>
    <row r="321" spans="1:4" ht="12.75">
      <c r="A321" s="9"/>
      <c r="B321" s="9"/>
      <c r="C321" s="26"/>
      <c r="D321" s="9"/>
    </row>
    <row r="322" spans="1:4" ht="12.75">
      <c r="A322" s="9"/>
      <c r="B322" s="9"/>
      <c r="C322" s="26"/>
      <c r="D322" s="9"/>
    </row>
    <row r="323" spans="1:4" ht="12.75">
      <c r="A323" s="9"/>
      <c r="B323" s="9"/>
      <c r="C323" s="26"/>
      <c r="D323" s="9"/>
    </row>
    <row r="324" spans="1:4" ht="12.75">
      <c r="A324" s="9"/>
      <c r="B324" s="9"/>
      <c r="C324" s="26"/>
      <c r="D324" s="9"/>
    </row>
    <row r="325" spans="1:4" ht="12.75">
      <c r="A325" s="9"/>
      <c r="B325" s="9"/>
      <c r="C325" s="26"/>
      <c r="D325" s="9"/>
    </row>
    <row r="326" spans="1:4" ht="12.75">
      <c r="A326" s="9"/>
      <c r="B326" s="9"/>
      <c r="C326" s="26"/>
      <c r="D326" s="9"/>
    </row>
    <row r="327" spans="1:4" ht="12.75">
      <c r="A327" s="9"/>
      <c r="B327" s="9"/>
      <c r="C327" s="26"/>
      <c r="D327" s="9"/>
    </row>
    <row r="328" spans="1:4" ht="12.75">
      <c r="A328" s="9"/>
      <c r="B328" s="9"/>
      <c r="C328" s="26"/>
      <c r="D328" s="9"/>
    </row>
    <row r="329" spans="1:4" ht="12.75">
      <c r="A329" s="9"/>
      <c r="B329" s="9"/>
      <c r="C329" s="26"/>
      <c r="D329" s="9"/>
    </row>
    <row r="330" spans="1:4" ht="12.75">
      <c r="A330" s="9"/>
      <c r="B330" s="9"/>
      <c r="C330" s="26"/>
      <c r="D330" s="9"/>
    </row>
    <row r="331" spans="1:4" ht="12.75">
      <c r="A331" s="9"/>
      <c r="B331" s="9"/>
      <c r="C331" s="26"/>
      <c r="D331" s="9"/>
    </row>
    <row r="332" spans="1:4" ht="12.75">
      <c r="A332" s="9"/>
      <c r="B332" s="9"/>
      <c r="C332" s="26"/>
      <c r="D332" s="9"/>
    </row>
    <row r="333" spans="1:4" ht="12.75">
      <c r="A333" s="9"/>
      <c r="B333" s="9"/>
      <c r="C333" s="26"/>
      <c r="D333" s="9"/>
    </row>
    <row r="334" spans="1:4" ht="12.75">
      <c r="A334" s="9"/>
      <c r="B334" s="9"/>
      <c r="C334" s="26"/>
      <c r="D334" s="9"/>
    </row>
    <row r="335" spans="1:4" ht="12.75">
      <c r="A335" s="9"/>
      <c r="B335" s="9"/>
      <c r="C335" s="26"/>
      <c r="D335" s="9"/>
    </row>
    <row r="336" spans="1:4" ht="12.75">
      <c r="A336" s="9"/>
      <c r="B336" s="9"/>
      <c r="C336" s="26"/>
      <c r="D336" s="9"/>
    </row>
    <row r="337" spans="1:4" ht="12.75">
      <c r="A337" s="9"/>
      <c r="B337" s="9"/>
      <c r="C337" s="26"/>
      <c r="D337" s="9"/>
    </row>
    <row r="338" spans="1:4" ht="12.75">
      <c r="A338" s="9"/>
      <c r="B338" s="9"/>
      <c r="C338" s="26"/>
      <c r="D338" s="9"/>
    </row>
    <row r="339" spans="1:4" ht="12.75">
      <c r="A339" s="9"/>
      <c r="B339" s="9"/>
      <c r="C339" s="26"/>
      <c r="D339" s="9"/>
    </row>
    <row r="340" spans="1:4" ht="12.75">
      <c r="A340" s="9"/>
      <c r="B340" s="9"/>
      <c r="C340" s="26"/>
      <c r="D340" s="9"/>
    </row>
    <row r="341" spans="1:4" ht="12.75">
      <c r="A341" s="9"/>
      <c r="B341" s="9"/>
      <c r="C341" s="26"/>
      <c r="D341" s="9"/>
    </row>
    <row r="342" spans="1:4" ht="12.75">
      <c r="A342" s="9"/>
      <c r="B342" s="9"/>
      <c r="C342" s="26"/>
      <c r="D342" s="9"/>
    </row>
    <row r="343" spans="1:4" ht="12.75">
      <c r="A343" s="9"/>
      <c r="B343" s="9"/>
      <c r="C343" s="26"/>
      <c r="D343" s="9"/>
    </row>
    <row r="344" spans="1:4" ht="12.75">
      <c r="A344" s="9"/>
      <c r="B344" s="9"/>
      <c r="C344" s="26"/>
      <c r="D344" s="9"/>
    </row>
    <row r="345" spans="1:4" ht="12.75">
      <c r="A345" s="9"/>
      <c r="B345" s="9"/>
      <c r="C345" s="26"/>
      <c r="D345" s="9"/>
    </row>
    <row r="346" spans="1:4" ht="12.75">
      <c r="A346" s="9"/>
      <c r="B346" s="9"/>
      <c r="C346" s="26"/>
      <c r="D346" s="9"/>
    </row>
    <row r="347" spans="1:4" ht="12.75">
      <c r="A347" s="9"/>
      <c r="B347" s="9"/>
      <c r="C347" s="26"/>
      <c r="D347" s="9"/>
    </row>
    <row r="348" spans="1:4" ht="12.75">
      <c r="A348" s="9"/>
      <c r="B348" s="9"/>
      <c r="C348" s="26"/>
      <c r="D348" s="9"/>
    </row>
    <row r="349" spans="1:4" ht="12.75">
      <c r="A349" s="9"/>
      <c r="B349" s="9"/>
      <c r="C349" s="26"/>
      <c r="D349" s="9"/>
    </row>
    <row r="350" spans="1:4" ht="12.75">
      <c r="A350" s="9"/>
      <c r="B350" s="9"/>
      <c r="C350" s="26"/>
      <c r="D350" s="9"/>
    </row>
    <row r="351" spans="1:4" ht="12.75">
      <c r="A351" s="9"/>
      <c r="B351" s="9"/>
      <c r="C351" s="26"/>
      <c r="D351" s="9"/>
    </row>
    <row r="352" spans="1:4" ht="12.75">
      <c r="A352" s="9"/>
      <c r="B352" s="9"/>
      <c r="C352" s="26"/>
      <c r="D352" s="9"/>
    </row>
    <row r="353" spans="1:4" ht="12.75">
      <c r="A353" s="9"/>
      <c r="B353" s="9"/>
      <c r="C353" s="26"/>
      <c r="D353" s="9"/>
    </row>
    <row r="354" spans="1:4" ht="12.75">
      <c r="A354" s="9"/>
      <c r="B354" s="9"/>
      <c r="C354" s="26"/>
      <c r="D354" s="9"/>
    </row>
    <row r="355" spans="1:4" ht="12.75">
      <c r="A355" s="9"/>
      <c r="B355" s="9"/>
      <c r="C355" s="26"/>
      <c r="D355" s="9"/>
    </row>
    <row r="356" spans="1:4" ht="12.75">
      <c r="A356" s="9"/>
      <c r="B356" s="9"/>
      <c r="C356" s="26"/>
      <c r="D356" s="9"/>
    </row>
    <row r="357" spans="1:4" ht="12.75">
      <c r="A357" s="9"/>
      <c r="B357" s="9"/>
      <c r="C357" s="26"/>
      <c r="D357" s="9"/>
    </row>
    <row r="358" spans="1:4" ht="12.75">
      <c r="A358" s="9"/>
      <c r="B358" s="9"/>
      <c r="C358" s="26"/>
      <c r="D358" s="9"/>
    </row>
    <row r="359" spans="1:4" ht="12.75">
      <c r="A359" s="9"/>
      <c r="B359" s="9"/>
      <c r="C359" s="26"/>
      <c r="D359" s="9"/>
    </row>
    <row r="360" spans="1:4" ht="12.75">
      <c r="A360" s="9"/>
      <c r="B360" s="9"/>
      <c r="C360" s="26"/>
      <c r="D360" s="9"/>
    </row>
    <row r="361" spans="1:4" ht="12.75">
      <c r="A361" s="9"/>
      <c r="B361" s="9"/>
      <c r="C361" s="26"/>
      <c r="D361" s="9"/>
    </row>
    <row r="362" spans="1:4" ht="12.75">
      <c r="A362" s="9"/>
      <c r="B362" s="9"/>
      <c r="C362" s="26"/>
      <c r="D362" s="9"/>
    </row>
    <row r="363" spans="1:4" ht="12.75">
      <c r="A363" s="9"/>
      <c r="B363" s="9"/>
      <c r="C363" s="26"/>
      <c r="D363" s="9"/>
    </row>
    <row r="364" spans="1:4" ht="12.75">
      <c r="A364" s="9"/>
      <c r="B364" s="9"/>
      <c r="C364" s="26"/>
      <c r="D364" s="9"/>
    </row>
    <row r="365" spans="1:4" ht="12.75">
      <c r="A365" s="9"/>
      <c r="B365" s="9"/>
      <c r="C365" s="26"/>
      <c r="D365" s="9"/>
    </row>
    <row r="366" spans="1:4" ht="12.75">
      <c r="A366" s="9"/>
      <c r="B366" s="9"/>
      <c r="C366" s="26"/>
      <c r="D366" s="9"/>
    </row>
    <row r="367" spans="1:4" ht="12.75">
      <c r="A367" s="9"/>
      <c r="B367" s="9"/>
      <c r="C367" s="26"/>
      <c r="D367" s="9"/>
    </row>
    <row r="368" spans="1:4" ht="12.75">
      <c r="A368" s="9"/>
      <c r="B368" s="9"/>
      <c r="C368" s="26"/>
      <c r="D368" s="9"/>
    </row>
    <row r="369" spans="1:4" ht="12.75">
      <c r="A369" s="9"/>
      <c r="B369" s="9"/>
      <c r="C369" s="26"/>
      <c r="D369" s="9"/>
    </row>
    <row r="370" spans="1:4" ht="12.75">
      <c r="A370" s="9"/>
      <c r="B370" s="9"/>
      <c r="C370" s="26"/>
      <c r="D370" s="9"/>
    </row>
    <row r="371" spans="1:4" ht="12.75">
      <c r="A371" s="9"/>
      <c r="B371" s="9"/>
      <c r="C371" s="26"/>
      <c r="D371" s="9"/>
    </row>
    <row r="372" spans="1:4" ht="12.75">
      <c r="A372" s="9"/>
      <c r="B372" s="9"/>
      <c r="C372" s="26"/>
      <c r="D372" s="9"/>
    </row>
    <row r="373" spans="1:4" ht="12.75">
      <c r="A373" s="9"/>
      <c r="B373" s="9"/>
      <c r="C373" s="26"/>
      <c r="D373" s="9"/>
    </row>
    <row r="374" spans="1:4" ht="12.75">
      <c r="A374" s="9"/>
      <c r="B374" s="9"/>
      <c r="C374" s="26"/>
      <c r="D374" s="9"/>
    </row>
    <row r="375" spans="1:4" ht="12.75">
      <c r="A375" s="9"/>
      <c r="B375" s="9"/>
      <c r="C375" s="26"/>
      <c r="D375" s="9"/>
    </row>
    <row r="376" spans="1:4" ht="12.75">
      <c r="A376" s="9"/>
      <c r="B376" s="9"/>
      <c r="C376" s="26"/>
      <c r="D376" s="9"/>
    </row>
    <row r="377" spans="1:4" ht="12.75">
      <c r="A377" s="9"/>
      <c r="B377" s="9"/>
      <c r="C377" s="26"/>
      <c r="D377" s="9"/>
    </row>
    <row r="378" spans="1:4" ht="12.75">
      <c r="A378" s="9"/>
      <c r="B378" s="9"/>
      <c r="C378" s="26"/>
      <c r="D378" s="9"/>
    </row>
    <row r="379" spans="1:4" ht="12.75">
      <c r="A379" s="9"/>
      <c r="B379" s="9"/>
      <c r="C379" s="26"/>
      <c r="D379" s="9"/>
    </row>
    <row r="380" spans="1:4" ht="12.75">
      <c r="A380" s="9"/>
      <c r="B380" s="9"/>
      <c r="C380" s="26"/>
      <c r="D380" s="9"/>
    </row>
    <row r="381" spans="1:4" ht="12.75">
      <c r="A381" s="9"/>
      <c r="B381" s="9"/>
      <c r="C381" s="26"/>
      <c r="D381" s="9"/>
    </row>
    <row r="382" spans="1:4" ht="12.75">
      <c r="A382" s="9"/>
      <c r="B382" s="9"/>
      <c r="C382" s="26"/>
      <c r="D382" s="9"/>
    </row>
    <row r="383" spans="1:4" ht="12.75">
      <c r="A383" s="9"/>
      <c r="B383" s="9"/>
      <c r="C383" s="26"/>
      <c r="D383" s="9"/>
    </row>
    <row r="384" spans="1:4" ht="12.75">
      <c r="A384" s="9"/>
      <c r="B384" s="9"/>
      <c r="C384" s="26"/>
      <c r="D384" s="9"/>
    </row>
    <row r="385" spans="1:4" ht="12.75">
      <c r="A385" s="9"/>
      <c r="B385" s="9"/>
      <c r="C385" s="26"/>
      <c r="D385" s="9"/>
    </row>
    <row r="386" spans="1:4" ht="12.75">
      <c r="A386" s="9"/>
      <c r="B386" s="9"/>
      <c r="C386" s="26"/>
      <c r="D386" s="9"/>
    </row>
    <row r="387" spans="1:4" ht="12.75">
      <c r="A387" s="9"/>
      <c r="B387" s="9"/>
      <c r="C387" s="26"/>
      <c r="D387" s="9"/>
    </row>
    <row r="388" spans="1:4" ht="12.75">
      <c r="A388" s="9"/>
      <c r="B388" s="9"/>
      <c r="C388" s="26"/>
      <c r="D388" s="9"/>
    </row>
    <row r="389" spans="1:4" ht="12.75">
      <c r="A389" s="9"/>
      <c r="B389" s="9"/>
      <c r="C389" s="26"/>
      <c r="D389" s="9"/>
    </row>
    <row r="390" spans="1:4" ht="12.75">
      <c r="A390" s="9"/>
      <c r="B390" s="9"/>
      <c r="C390" s="26"/>
      <c r="D390" s="9"/>
    </row>
    <row r="391" spans="1:4" ht="12.75">
      <c r="A391" s="9"/>
      <c r="B391" s="9"/>
      <c r="C391" s="26"/>
      <c r="D391" s="9"/>
    </row>
    <row r="392" spans="1:4" ht="12.75">
      <c r="A392" s="9"/>
      <c r="B392" s="9"/>
      <c r="C392" s="26"/>
      <c r="D392" s="9"/>
    </row>
    <row r="393" spans="1:4" ht="12.75">
      <c r="A393" s="9"/>
      <c r="B393" s="9"/>
      <c r="C393" s="26"/>
      <c r="D393" s="9"/>
    </row>
    <row r="394" spans="1:4" ht="12.75">
      <c r="A394" s="9"/>
      <c r="B394" s="9"/>
      <c r="C394" s="26"/>
      <c r="D394" s="9"/>
    </row>
    <row r="395" spans="1:4" ht="12.75">
      <c r="A395" s="9"/>
      <c r="B395" s="9"/>
      <c r="C395" s="26"/>
      <c r="D395" s="9"/>
    </row>
    <row r="396" spans="1:4" ht="12.75">
      <c r="A396" s="9"/>
      <c r="B396" s="9"/>
      <c r="C396" s="26"/>
      <c r="D396" s="9"/>
    </row>
    <row r="397" spans="1:4" ht="12.75">
      <c r="A397" s="9"/>
      <c r="B397" s="9"/>
      <c r="C397" s="26"/>
      <c r="D397" s="9"/>
    </row>
    <row r="398" spans="1:4" ht="12.75">
      <c r="A398" s="9"/>
      <c r="B398" s="9"/>
      <c r="C398" s="26"/>
      <c r="D398" s="9"/>
    </row>
    <row r="399" spans="1:4" ht="12.75">
      <c r="A399" s="9"/>
      <c r="B399" s="9"/>
      <c r="C399" s="26"/>
      <c r="D399" s="9"/>
    </row>
    <row r="400" spans="1:4" ht="12.75">
      <c r="A400" s="9"/>
      <c r="B400" s="9"/>
      <c r="C400" s="26"/>
      <c r="D400" s="9"/>
    </row>
    <row r="401" spans="1:4" ht="12.75">
      <c r="A401" s="9"/>
      <c r="B401" s="9"/>
      <c r="C401" s="26"/>
      <c r="D401" s="9"/>
    </row>
    <row r="402" spans="1:4" ht="12.75">
      <c r="A402" s="9"/>
      <c r="B402" s="9"/>
      <c r="C402" s="26"/>
      <c r="D402" s="9"/>
    </row>
    <row r="403" spans="1:4" ht="12.75">
      <c r="A403" s="9"/>
      <c r="B403" s="9"/>
      <c r="C403" s="26"/>
      <c r="D403" s="9"/>
    </row>
    <row r="404" spans="1:4" ht="12.75">
      <c r="A404" s="9"/>
      <c r="B404" s="9"/>
      <c r="C404" s="26"/>
      <c r="D404" s="9"/>
    </row>
    <row r="405" spans="1:4" ht="12.75">
      <c r="A405" s="9"/>
      <c r="B405" s="9"/>
      <c r="C405" s="26"/>
      <c r="D405" s="9"/>
    </row>
    <row r="406" spans="1:4" ht="12.75">
      <c r="A406" s="9"/>
      <c r="B406" s="9"/>
      <c r="C406" s="26"/>
      <c r="D406" s="9"/>
    </row>
    <row r="407" spans="2:4" ht="12.75">
      <c r="B407" s="9"/>
      <c r="C407" s="26"/>
      <c r="D407" s="9"/>
    </row>
    <row r="408" spans="2:4" ht="12.75">
      <c r="B408" s="9"/>
      <c r="C408" s="26"/>
      <c r="D408" s="9"/>
    </row>
    <row r="409" spans="2:4" ht="12.75">
      <c r="B409" s="9"/>
      <c r="C409" s="26"/>
      <c r="D409" s="9"/>
    </row>
    <row r="410" spans="2:4" ht="12.75">
      <c r="B410" s="9"/>
      <c r="C410" s="26"/>
      <c r="D410" s="9"/>
    </row>
    <row r="411" spans="2:4" ht="12.75">
      <c r="B411" s="9"/>
      <c r="C411" s="26"/>
      <c r="D411" s="9"/>
    </row>
    <row r="412" spans="2:4" ht="12.75">
      <c r="B412" s="9"/>
      <c r="C412" s="26"/>
      <c r="D412" s="9"/>
    </row>
    <row r="413" spans="2:4" ht="12.75">
      <c r="B413" s="9"/>
      <c r="C413" s="26"/>
      <c r="D413" s="9"/>
    </row>
    <row r="414" spans="2:4" ht="12.75">
      <c r="B414" s="9"/>
      <c r="C414" s="26"/>
      <c r="D414" s="9"/>
    </row>
    <row r="415" spans="2:4" ht="12.75">
      <c r="B415" s="9"/>
      <c r="C415" s="26"/>
      <c r="D415" s="9"/>
    </row>
    <row r="416" spans="2:4" ht="12.75">
      <c r="B416" s="9"/>
      <c r="C416" s="26"/>
      <c r="D416" s="9"/>
    </row>
    <row r="417" spans="2:4" ht="12.75">
      <c r="B417" s="9"/>
      <c r="C417" s="26"/>
      <c r="D417" s="9"/>
    </row>
    <row r="418" spans="2:4" ht="12.75">
      <c r="B418" s="9"/>
      <c r="C418" s="26"/>
      <c r="D418" s="9"/>
    </row>
    <row r="419" spans="2:4" ht="12.75">
      <c r="B419" s="9"/>
      <c r="C419" s="26"/>
      <c r="D419" s="9"/>
    </row>
    <row r="420" spans="2:4" ht="12.75">
      <c r="B420" s="9"/>
      <c r="C420" s="26"/>
      <c r="D420" s="9"/>
    </row>
    <row r="421" spans="2:4" ht="12.75">
      <c r="B421" s="9"/>
      <c r="C421" s="26"/>
      <c r="D421" s="9"/>
    </row>
    <row r="422" spans="2:4" ht="12.75">
      <c r="B422" s="9"/>
      <c r="C422" s="26"/>
      <c r="D422" s="9"/>
    </row>
    <row r="423" spans="2:4" ht="12.75">
      <c r="B423" s="9"/>
      <c r="C423" s="26"/>
      <c r="D423" s="9"/>
    </row>
    <row r="424" spans="2:4" ht="12.75">
      <c r="B424" s="9"/>
      <c r="C424" s="26"/>
      <c r="D424" s="9"/>
    </row>
    <row r="425" spans="2:4" ht="12.75">
      <c r="B425" s="9"/>
      <c r="C425" s="26"/>
      <c r="D425" s="9"/>
    </row>
    <row r="426" spans="2:4" ht="12.75">
      <c r="B426" s="9"/>
      <c r="C426" s="26"/>
      <c r="D426" s="9"/>
    </row>
    <row r="427" spans="2:4" ht="12.75">
      <c r="B427" s="9"/>
      <c r="C427" s="26"/>
      <c r="D427" s="9"/>
    </row>
    <row r="428" spans="2:4" ht="12.75">
      <c r="B428" s="9"/>
      <c r="C428" s="26"/>
      <c r="D428" s="9"/>
    </row>
    <row r="429" spans="2:4" ht="12.75">
      <c r="B429" s="9"/>
      <c r="C429" s="26"/>
      <c r="D429" s="9"/>
    </row>
    <row r="430" spans="2:4" ht="12.75">
      <c r="B430" s="9"/>
      <c r="C430" s="26"/>
      <c r="D430" s="9"/>
    </row>
    <row r="431" spans="2:4" ht="12.75">
      <c r="B431" s="9"/>
      <c r="C431" s="26"/>
      <c r="D431" s="9"/>
    </row>
    <row r="432" spans="2:4" ht="12.75">
      <c r="B432" s="9"/>
      <c r="C432" s="26"/>
      <c r="D432" s="9"/>
    </row>
    <row r="433" spans="2:4" ht="12.75">
      <c r="B433" s="9"/>
      <c r="C433" s="26"/>
      <c r="D433" s="9"/>
    </row>
    <row r="434" spans="2:4" ht="12.75">
      <c r="B434" s="9"/>
      <c r="C434" s="26"/>
      <c r="D434" s="9"/>
    </row>
    <row r="435" spans="2:4" ht="12.75">
      <c r="B435" s="9"/>
      <c r="C435" s="26"/>
      <c r="D435" s="9"/>
    </row>
    <row r="436" spans="2:4" ht="12.75">
      <c r="B436" s="9"/>
      <c r="C436" s="26"/>
      <c r="D436" s="9"/>
    </row>
    <row r="437" spans="2:4" ht="12.75">
      <c r="B437" s="9"/>
      <c r="C437" s="26"/>
      <c r="D437" s="9"/>
    </row>
    <row r="438" spans="2:4" ht="12.75">
      <c r="B438" s="9"/>
      <c r="C438" s="26"/>
      <c r="D438" s="9"/>
    </row>
    <row r="439" spans="2:4" ht="12.75">
      <c r="B439" s="9"/>
      <c r="C439" s="26"/>
      <c r="D439" s="9"/>
    </row>
    <row r="440" spans="2:4" ht="12.75">
      <c r="B440" s="9"/>
      <c r="C440" s="26"/>
      <c r="D440" s="9"/>
    </row>
    <row r="441" spans="2:4" ht="12.75">
      <c r="B441" s="9"/>
      <c r="C441" s="26"/>
      <c r="D441" s="9"/>
    </row>
    <row r="442" spans="2:4" ht="12.75">
      <c r="B442" s="9"/>
      <c r="C442" s="26"/>
      <c r="D442" s="9"/>
    </row>
    <row r="443" spans="2:4" ht="12.75">
      <c r="B443" s="9"/>
      <c r="C443" s="26"/>
      <c r="D443" s="9"/>
    </row>
    <row r="444" spans="2:4" ht="12.75">
      <c r="B444" s="9"/>
      <c r="C444" s="26"/>
      <c r="D444" s="9"/>
    </row>
    <row r="445" spans="2:4" ht="12.75">
      <c r="B445" s="9"/>
      <c r="C445" s="26"/>
      <c r="D445" s="9"/>
    </row>
    <row r="446" spans="2:4" ht="12.75">
      <c r="B446" s="9"/>
      <c r="C446" s="26"/>
      <c r="D446" s="9"/>
    </row>
    <row r="447" spans="2:4" ht="12.75">
      <c r="B447" s="9"/>
      <c r="C447" s="26"/>
      <c r="D447" s="9"/>
    </row>
    <row r="448" spans="2:4" ht="12.75">
      <c r="B448" s="9"/>
      <c r="C448" s="26"/>
      <c r="D448" s="9"/>
    </row>
    <row r="449" spans="2:4" ht="12.75">
      <c r="B449" s="9"/>
      <c r="C449" s="26"/>
      <c r="D449" s="9"/>
    </row>
    <row r="450" spans="2:4" ht="12.75">
      <c r="B450" s="9"/>
      <c r="C450" s="26"/>
      <c r="D450" s="9"/>
    </row>
    <row r="451" spans="2:4" ht="12.75">
      <c r="B451" s="9"/>
      <c r="C451" s="26"/>
      <c r="D451" s="9"/>
    </row>
    <row r="452" spans="2:4" ht="12.75">
      <c r="B452" s="9"/>
      <c r="C452" s="26"/>
      <c r="D452" s="9"/>
    </row>
    <row r="453" spans="2:4" ht="12.75">
      <c r="B453" s="9"/>
      <c r="C453" s="26"/>
      <c r="D453" s="9"/>
    </row>
    <row r="454" spans="2:4" ht="12.75">
      <c r="B454" s="9"/>
      <c r="C454" s="26"/>
      <c r="D454" s="9"/>
    </row>
    <row r="455" spans="2:4" ht="12.75">
      <c r="B455" s="9"/>
      <c r="C455" s="26"/>
      <c r="D455" s="9"/>
    </row>
    <row r="456" spans="2:4" ht="12.75">
      <c r="B456" s="9"/>
      <c r="C456" s="26"/>
      <c r="D456" s="9"/>
    </row>
    <row r="457" spans="2:4" ht="12.75">
      <c r="B457" s="9"/>
      <c r="C457" s="26"/>
      <c r="D457" s="9"/>
    </row>
    <row r="458" spans="2:4" ht="12.75">
      <c r="B458" s="9"/>
      <c r="C458" s="26"/>
      <c r="D458" s="9"/>
    </row>
    <row r="459" spans="2:4" ht="12.75">
      <c r="B459" s="9"/>
      <c r="C459" s="26"/>
      <c r="D459" s="9"/>
    </row>
    <row r="460" spans="2:4" ht="12.75">
      <c r="B460" s="9"/>
      <c r="C460" s="26"/>
      <c r="D460" s="9"/>
    </row>
    <row r="461" spans="2:4" ht="12.75">
      <c r="B461" s="9"/>
      <c r="C461" s="26"/>
      <c r="D461" s="9"/>
    </row>
    <row r="462" spans="2:4" ht="12.75">
      <c r="B462" s="9"/>
      <c r="C462" s="26"/>
      <c r="D462" s="9"/>
    </row>
    <row r="463" spans="2:4" ht="12.75">
      <c r="B463" s="9"/>
      <c r="C463" s="26"/>
      <c r="D463" s="9"/>
    </row>
    <row r="464" spans="2:4" ht="12.75">
      <c r="B464" s="9"/>
      <c r="C464" s="26"/>
      <c r="D464" s="9"/>
    </row>
    <row r="465" spans="2:4" ht="12.75">
      <c r="B465" s="9"/>
      <c r="C465" s="26"/>
      <c r="D465" s="9"/>
    </row>
    <row r="466" spans="2:4" ht="12.75">
      <c r="B466" s="9"/>
      <c r="C466" s="26"/>
      <c r="D466" s="9"/>
    </row>
    <row r="467" spans="2:4" ht="12.75">
      <c r="B467" s="9"/>
      <c r="C467" s="26"/>
      <c r="D467" s="9"/>
    </row>
    <row r="468" spans="2:4" ht="12.75">
      <c r="B468" s="9"/>
      <c r="C468" s="26"/>
      <c r="D468" s="9"/>
    </row>
    <row r="469" spans="2:4" ht="12.75">
      <c r="B469" s="9"/>
      <c r="C469" s="26"/>
      <c r="D469" s="9"/>
    </row>
    <row r="470" spans="2:4" ht="12.75">
      <c r="B470" s="9"/>
      <c r="C470" s="26"/>
      <c r="D470" s="9"/>
    </row>
    <row r="471" spans="2:4" ht="12.75">
      <c r="B471" s="9"/>
      <c r="C471" s="26"/>
      <c r="D471" s="9"/>
    </row>
    <row r="472" spans="2:4" ht="12.75">
      <c r="B472" s="9"/>
      <c r="C472" s="26"/>
      <c r="D472" s="9"/>
    </row>
    <row r="473" spans="2:4" ht="12.75">
      <c r="B473" s="9"/>
      <c r="C473" s="26"/>
      <c r="D473" s="9"/>
    </row>
    <row r="474" spans="2:4" ht="12.75">
      <c r="B474" s="9"/>
      <c r="C474" s="26"/>
      <c r="D474" s="9"/>
    </row>
    <row r="475" spans="2:4" ht="12.75">
      <c r="B475" s="9"/>
      <c r="C475" s="26"/>
      <c r="D475" s="9"/>
    </row>
    <row r="476" spans="2:4" ht="12.75">
      <c r="B476" s="9"/>
      <c r="C476" s="26"/>
      <c r="D476" s="9"/>
    </row>
    <row r="477" spans="2:4" ht="12.75">
      <c r="B477" s="9"/>
      <c r="C477" s="26"/>
      <c r="D477" s="9"/>
    </row>
    <row r="478" spans="2:4" ht="12.75">
      <c r="B478" s="9"/>
      <c r="C478" s="26"/>
      <c r="D478" s="9"/>
    </row>
    <row r="479" spans="2:4" ht="12.75">
      <c r="B479" s="9"/>
      <c r="C479" s="26"/>
      <c r="D479" s="9"/>
    </row>
    <row r="480" spans="2:4" ht="12.75">
      <c r="B480" s="9"/>
      <c r="C480" s="26"/>
      <c r="D480" s="9"/>
    </row>
    <row r="481" spans="2:4" ht="12.75">
      <c r="B481" s="9"/>
      <c r="C481" s="26"/>
      <c r="D481" s="9"/>
    </row>
    <row r="482" spans="2:4" ht="12.75">
      <c r="B482" s="9"/>
      <c r="C482" s="26"/>
      <c r="D482" s="9"/>
    </row>
    <row r="483" spans="2:4" ht="12.75">
      <c r="B483" s="9"/>
      <c r="C483" s="26"/>
      <c r="D483" s="9"/>
    </row>
    <row r="484" spans="2:4" ht="12.75">
      <c r="B484" s="9"/>
      <c r="C484" s="26"/>
      <c r="D484" s="9"/>
    </row>
    <row r="485" spans="2:4" ht="12.75">
      <c r="B485" s="9"/>
      <c r="C485" s="26"/>
      <c r="D485" s="9"/>
    </row>
    <row r="486" spans="2:4" ht="12.75">
      <c r="B486" s="9"/>
      <c r="C486" s="26"/>
      <c r="D486" s="9"/>
    </row>
    <row r="487" spans="2:4" ht="12.75">
      <c r="B487" s="9"/>
      <c r="C487" s="26"/>
      <c r="D487" s="9"/>
    </row>
    <row r="488" spans="2:4" ht="12.75">
      <c r="B488" s="9"/>
      <c r="C488" s="26"/>
      <c r="D488" s="9"/>
    </row>
    <row r="489" spans="2:4" ht="12.75">
      <c r="B489" s="9"/>
      <c r="C489" s="26"/>
      <c r="D489" s="9"/>
    </row>
    <row r="490" spans="2:4" ht="12.75">
      <c r="B490" s="9"/>
      <c r="C490" s="26"/>
      <c r="D490" s="9"/>
    </row>
    <row r="491" spans="2:4" ht="12.75">
      <c r="B491" s="9"/>
      <c r="C491" s="26"/>
      <c r="D491" s="9"/>
    </row>
    <row r="492" spans="2:4" ht="12.75">
      <c r="B492" s="9"/>
      <c r="C492" s="26"/>
      <c r="D492" s="9"/>
    </row>
    <row r="493" spans="2:4" ht="12.75">
      <c r="B493" s="9"/>
      <c r="C493" s="26"/>
      <c r="D493" s="9"/>
    </row>
    <row r="494" spans="2:4" ht="12.75">
      <c r="B494" s="9"/>
      <c r="C494" s="26"/>
      <c r="D494" s="9"/>
    </row>
    <row r="495" spans="2:4" ht="12.75">
      <c r="B495" s="9"/>
      <c r="C495" s="26"/>
      <c r="D495" s="9"/>
    </row>
    <row r="496" spans="2:4" ht="12.75">
      <c r="B496" s="9"/>
      <c r="C496" s="26"/>
      <c r="D496" s="9"/>
    </row>
    <row r="497" spans="2:4" ht="12.75">
      <c r="B497" s="9"/>
      <c r="C497" s="26"/>
      <c r="D497" s="9"/>
    </row>
    <row r="498" spans="2:4" ht="12.75">
      <c r="B498" s="9"/>
      <c r="C498" s="26"/>
      <c r="D498" s="9"/>
    </row>
    <row r="499" spans="2:4" ht="12.75">
      <c r="B499" s="9"/>
      <c r="C499" s="26"/>
      <c r="D499" s="9"/>
    </row>
    <row r="500" spans="2:4" ht="12.75">
      <c r="B500" s="9"/>
      <c r="C500" s="26"/>
      <c r="D500" s="9"/>
    </row>
    <row r="501" spans="2:4" ht="12.75">
      <c r="B501" s="9"/>
      <c r="C501" s="26"/>
      <c r="D501" s="9"/>
    </row>
    <row r="502" spans="2:4" ht="12.75">
      <c r="B502" s="9"/>
      <c r="C502" s="26"/>
      <c r="D502" s="9"/>
    </row>
    <row r="503" spans="2:4" ht="12.75">
      <c r="B503" s="9"/>
      <c r="C503" s="26"/>
      <c r="D503" s="9"/>
    </row>
    <row r="504" spans="2:4" ht="12.75">
      <c r="B504" s="9"/>
      <c r="C504" s="26"/>
      <c r="D504" s="9"/>
    </row>
    <row r="505" spans="2:4" ht="12.75">
      <c r="B505" s="9"/>
      <c r="C505" s="26"/>
      <c r="D505" s="9"/>
    </row>
    <row r="506" spans="2:4" ht="12.75">
      <c r="B506" s="9"/>
      <c r="C506" s="26"/>
      <c r="D506" s="9"/>
    </row>
    <row r="507" spans="2:4" ht="12.75">
      <c r="B507" s="9"/>
      <c r="C507" s="26"/>
      <c r="D507" s="9"/>
    </row>
    <row r="508" spans="2:4" ht="12.75">
      <c r="B508" s="9"/>
      <c r="C508" s="26"/>
      <c r="D508" s="9"/>
    </row>
    <row r="509" spans="2:4" ht="12.75">
      <c r="B509" s="9"/>
      <c r="C509" s="26"/>
      <c r="D509" s="9"/>
    </row>
    <row r="510" spans="2:4" ht="12.75">
      <c r="B510" s="9"/>
      <c r="C510" s="26"/>
      <c r="D510" s="9"/>
    </row>
    <row r="511" spans="2:4" ht="12.75">
      <c r="B511" s="9"/>
      <c r="C511" s="26"/>
      <c r="D511" s="9"/>
    </row>
    <row r="512" spans="2:4" ht="12.75">
      <c r="B512" s="9"/>
      <c r="C512" s="26"/>
      <c r="D512" s="9"/>
    </row>
    <row r="513" spans="2:4" ht="12.75">
      <c r="B513" s="9"/>
      <c r="C513" s="26"/>
      <c r="D513" s="31"/>
    </row>
    <row r="514" spans="2:4" ht="12.75">
      <c r="B514" s="9"/>
      <c r="C514" s="26"/>
      <c r="D514" s="31"/>
    </row>
    <row r="515" spans="2:4" ht="12.75">
      <c r="B515" s="9"/>
      <c r="C515" s="26"/>
      <c r="D515" s="31"/>
    </row>
    <row r="516" spans="2:4" ht="12.75">
      <c r="B516" s="9"/>
      <c r="C516" s="26"/>
      <c r="D516" s="31"/>
    </row>
    <row r="517" spans="2:4" ht="12.75">
      <c r="B517" s="9"/>
      <c r="C517" s="26"/>
      <c r="D517" s="31"/>
    </row>
    <row r="518" spans="2:4" ht="12.75">
      <c r="B518" s="9"/>
      <c r="C518" s="26"/>
      <c r="D518" s="31"/>
    </row>
    <row r="519" spans="2:4" ht="12.75">
      <c r="B519" s="9"/>
      <c r="C519" s="26"/>
      <c r="D519" s="31"/>
    </row>
    <row r="520" spans="2:4" ht="12.75">
      <c r="B520" s="9"/>
      <c r="C520" s="26"/>
      <c r="D520" s="31"/>
    </row>
    <row r="521" spans="2:4" ht="12.75">
      <c r="B521" s="9"/>
      <c r="C521" s="26"/>
      <c r="D521" s="31"/>
    </row>
    <row r="522" spans="2:4" ht="12.75">
      <c r="B522" s="9"/>
      <c r="C522" s="26"/>
      <c r="D522" s="31"/>
    </row>
    <row r="523" spans="2:4" ht="12.75">
      <c r="B523" s="9"/>
      <c r="C523" s="26"/>
      <c r="D523" s="31"/>
    </row>
    <row r="524" spans="2:4" ht="12.75">
      <c r="B524" s="9"/>
      <c r="C524" s="26"/>
      <c r="D524" s="31"/>
    </row>
    <row r="525" spans="2:4" ht="12.75">
      <c r="B525" s="9"/>
      <c r="C525" s="26"/>
      <c r="D525" s="31"/>
    </row>
    <row r="526" spans="2:4" ht="12.75">
      <c r="B526" s="9"/>
      <c r="C526" s="26"/>
      <c r="D526" s="31"/>
    </row>
    <row r="527" spans="2:4" ht="12.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65" operator="equal" stopIfTrue="1">
      <formula>""</formula>
    </cfRule>
  </conditionalFormatting>
  <conditionalFormatting sqref="B11">
    <cfRule type="expression" priority="49" dxfId="69" stopIfTrue="1">
      <formula>#REF!&lt;&gt;#REF!</formula>
    </cfRule>
  </conditionalFormatting>
  <conditionalFormatting sqref="D243 D10:D11">
    <cfRule type="expression" priority="51" dxfId="69" stopIfTrue="1">
      <formula>#REF!&lt;&gt;$J10</formula>
    </cfRule>
  </conditionalFormatting>
  <dataValidations count="2" disablePrompts="1">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G181"/>
  <sheetViews>
    <sheetView showGridLines="0" showRowColHeaders="0" workbookViewId="0" topLeftCell="A1">
      <pane ySplit="9" topLeftCell="A10" activePane="bottomLeft" state="frozen"/>
      <selection pane="topLeft" activeCell="E10" sqref="E10"/>
      <selection pane="bottomLeft" activeCell="B126" sqref="B126"/>
    </sheetView>
  </sheetViews>
  <sheetFormatPr defaultColWidth="0" defaultRowHeight="12.75"/>
  <cols>
    <col min="1" max="1" width="43.83203125" style="64" customWidth="1"/>
    <col min="2" max="2" width="24" style="69" customWidth="1"/>
    <col min="3" max="3" width="72.83203125" style="73" customWidth="1"/>
    <col min="4" max="4" width="25.5" style="73" customWidth="1"/>
    <col min="5" max="104" width="9.33203125" style="64" customWidth="1"/>
    <col min="105" max="16384" width="0" style="64" hidden="1" customWidth="1"/>
  </cols>
  <sheetData>
    <row r="1" spans="2:5" s="4" customFormat="1" ht="15.75">
      <c r="B1" s="33"/>
      <c r="C1" s="34"/>
      <c r="D1" s="5"/>
      <c r="E1" s="9"/>
    </row>
    <row r="2" spans="2:6" s="4" customFormat="1" ht="15.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15.75" customHeight="1">
      <c r="A5" s="125"/>
      <c r="B5" s="125"/>
      <c r="C5" s="125"/>
      <c r="D5" s="125"/>
      <c r="E5" s="32"/>
      <c r="F5" s="32"/>
    </row>
    <row r="6" spans="1:5" s="9" customFormat="1" ht="15.75">
      <c r="A6" s="7"/>
      <c r="B6" s="36"/>
      <c r="C6" s="36" t="str">
        <f>""</f>
        <v/>
      </c>
      <c r="D6" s="37"/>
      <c r="E6" s="8"/>
    </row>
    <row r="7" spans="1:5" s="9" customFormat="1" ht="15.75">
      <c r="A7" s="8"/>
      <c r="B7" s="252" t="str">
        <f>UPPER(MENU!B14)</f>
        <v>04 DEMONSTRATIVO DA DESPESA REALIZADA POR FUNÇÕES E SUBFUNÇÕES</v>
      </c>
      <c r="C7" s="252"/>
      <c r="D7" s="252"/>
      <c r="E7" s="8"/>
    </row>
    <row r="8" spans="1:5" s="9" customFormat="1" ht="15.75">
      <c r="A8" s="8"/>
      <c r="D8" s="31"/>
      <c r="E8" s="8"/>
    </row>
    <row r="9" spans="1:5" s="9" customFormat="1" ht="15.75">
      <c r="A9" s="44"/>
      <c r="B9" s="39" t="s">
        <v>1048</v>
      </c>
      <c r="C9" s="39" t="s">
        <v>121</v>
      </c>
      <c r="D9" s="131" t="s">
        <v>384</v>
      </c>
      <c r="E9" s="8"/>
    </row>
    <row r="10" spans="1:4" s="50" customFormat="1" ht="15.75">
      <c r="A10" s="45"/>
      <c r="B10" s="46"/>
      <c r="C10" s="47"/>
      <c r="D10" s="48"/>
    </row>
    <row r="11" spans="1:4" s="50" customFormat="1" ht="15.75">
      <c r="A11" s="45"/>
      <c r="B11" s="251" t="s">
        <v>6677</v>
      </c>
      <c r="C11" s="251"/>
      <c r="D11" s="251"/>
    </row>
    <row r="12" spans="1:4" s="50" customFormat="1" ht="15.75">
      <c r="A12" s="45"/>
      <c r="B12" s="9"/>
      <c r="C12" s="26"/>
      <c r="D12" s="22"/>
    </row>
    <row r="13" spans="1:4" s="50" customFormat="1" ht="15.75">
      <c r="A13" s="45"/>
      <c r="B13" s="9"/>
      <c r="C13" s="26"/>
      <c r="D13" s="22"/>
    </row>
    <row r="14" spans="1:4" s="50" customFormat="1" ht="15.75">
      <c r="A14" s="45"/>
      <c r="B14" s="46"/>
      <c r="C14" s="47"/>
      <c r="D14" s="48"/>
    </row>
    <row r="15" spans="1:4" s="50" customFormat="1" ht="15.75">
      <c r="A15" s="45"/>
      <c r="B15" s="46"/>
      <c r="C15" s="47"/>
      <c r="D15" s="48"/>
    </row>
    <row r="16" spans="1:4" s="50" customFormat="1" ht="15.75">
      <c r="A16" s="45"/>
      <c r="B16" s="46"/>
      <c r="C16" s="47"/>
      <c r="D16" s="48"/>
    </row>
    <row r="17" spans="1:7" s="50" customFormat="1" ht="15.75" hidden="1">
      <c r="A17" s="45"/>
      <c r="B17" s="88" t="s">
        <v>648</v>
      </c>
      <c r="C17" s="89" t="s">
        <v>1051</v>
      </c>
      <c r="D17" s="90">
        <f>SUM(D18:D27,D35:D36,D40:D56)</f>
        <v>0</v>
      </c>
      <c r="G17" s="200" t="s">
        <v>2175</v>
      </c>
    </row>
    <row r="18" spans="1:7" ht="15.75" hidden="1">
      <c r="A18" s="14"/>
      <c r="B18" s="50" t="s">
        <v>651</v>
      </c>
      <c r="C18" s="50" t="s">
        <v>910</v>
      </c>
      <c r="D18" s="87"/>
      <c r="G18" s="200" t="s">
        <v>2175</v>
      </c>
    </row>
    <row r="19" spans="2:7" ht="15.75" hidden="1">
      <c r="B19" s="50" t="s">
        <v>677</v>
      </c>
      <c r="C19" s="50" t="s">
        <v>912</v>
      </c>
      <c r="D19" s="87"/>
      <c r="G19" s="200" t="s">
        <v>2175</v>
      </c>
    </row>
    <row r="20" spans="2:7" ht="15.75" hidden="1">
      <c r="B20" s="50" t="s">
        <v>703</v>
      </c>
      <c r="C20" s="50" t="s">
        <v>914</v>
      </c>
      <c r="D20" s="87"/>
      <c r="G20" s="200" t="s">
        <v>2175</v>
      </c>
    </row>
    <row r="21" spans="2:7" ht="15.75" hidden="1">
      <c r="B21" s="50" t="s">
        <v>800</v>
      </c>
      <c r="C21" s="50" t="s">
        <v>916</v>
      </c>
      <c r="D21" s="87"/>
      <c r="G21" s="200" t="s">
        <v>2175</v>
      </c>
    </row>
    <row r="22" spans="2:7" ht="15.75" hidden="1">
      <c r="B22" s="50" t="s">
        <v>871</v>
      </c>
      <c r="C22" s="50" t="s">
        <v>918</v>
      </c>
      <c r="D22" s="87"/>
      <c r="G22" s="200" t="s">
        <v>2175</v>
      </c>
    </row>
    <row r="23" spans="2:7" ht="15.75" hidden="1">
      <c r="B23" s="50" t="s">
        <v>873</v>
      </c>
      <c r="C23" s="50" t="s">
        <v>920</v>
      </c>
      <c r="D23" s="87"/>
      <c r="G23" s="200" t="s">
        <v>2175</v>
      </c>
    </row>
    <row r="24" spans="2:7" ht="15.75" hidden="1">
      <c r="B24" s="50" t="s">
        <v>875</v>
      </c>
      <c r="C24" s="50" t="s">
        <v>922</v>
      </c>
      <c r="D24" s="87"/>
      <c r="G24" s="200" t="s">
        <v>2175</v>
      </c>
    </row>
    <row r="25" spans="2:7" ht="15.75" hidden="1">
      <c r="B25" s="50" t="s">
        <v>924</v>
      </c>
      <c r="C25" s="50" t="s">
        <v>1072</v>
      </c>
      <c r="D25" s="87"/>
      <c r="G25" s="200" t="s">
        <v>2175</v>
      </c>
    </row>
    <row r="26" spans="2:7" ht="15.75" hidden="1">
      <c r="B26" s="50" t="s">
        <v>926</v>
      </c>
      <c r="C26" s="50" t="s">
        <v>927</v>
      </c>
      <c r="D26" s="87"/>
      <c r="G26" s="200" t="s">
        <v>2175</v>
      </c>
    </row>
    <row r="27" spans="2:7" ht="15.75" hidden="1">
      <c r="B27" s="50" t="s">
        <v>929</v>
      </c>
      <c r="C27" s="50" t="s">
        <v>52</v>
      </c>
      <c r="D27" s="48">
        <f>SUM(D28:D34)</f>
        <v>0</v>
      </c>
      <c r="G27" s="200" t="s">
        <v>2175</v>
      </c>
    </row>
    <row r="28" spans="1:7" ht="15.75" hidden="1">
      <c r="A28" s="84"/>
      <c r="B28" s="50" t="s">
        <v>931</v>
      </c>
      <c r="C28" s="85" t="s">
        <v>106</v>
      </c>
      <c r="D28" s="87"/>
      <c r="G28" s="200" t="s">
        <v>2175</v>
      </c>
    </row>
    <row r="29" spans="1:7" ht="15.75" hidden="1">
      <c r="A29" s="86"/>
      <c r="B29" s="50" t="s">
        <v>933</v>
      </c>
      <c r="C29" s="85" t="s">
        <v>107</v>
      </c>
      <c r="D29" s="87"/>
      <c r="G29" s="200" t="s">
        <v>2175</v>
      </c>
    </row>
    <row r="30" spans="1:7" ht="15.75" hidden="1">
      <c r="A30" s="86"/>
      <c r="B30" s="50" t="s">
        <v>935</v>
      </c>
      <c r="C30" s="85" t="s">
        <v>108</v>
      </c>
      <c r="D30" s="87"/>
      <c r="G30" s="200" t="s">
        <v>2175</v>
      </c>
    </row>
    <row r="31" spans="1:7" ht="15.75" hidden="1">
      <c r="A31" s="86"/>
      <c r="B31" s="50" t="s">
        <v>937</v>
      </c>
      <c r="C31" s="85" t="s">
        <v>109</v>
      </c>
      <c r="D31" s="87"/>
      <c r="G31" s="200" t="s">
        <v>2175</v>
      </c>
    </row>
    <row r="32" spans="1:7" ht="15.75" hidden="1">
      <c r="A32" s="86"/>
      <c r="B32" s="50" t="s">
        <v>939</v>
      </c>
      <c r="C32" s="85" t="s">
        <v>110</v>
      </c>
      <c r="D32" s="87"/>
      <c r="G32" s="200" t="s">
        <v>2175</v>
      </c>
    </row>
    <row r="33" spans="1:7" ht="15.75" hidden="1">
      <c r="A33" s="86"/>
      <c r="B33" s="50" t="s">
        <v>941</v>
      </c>
      <c r="C33" s="85" t="s">
        <v>111</v>
      </c>
      <c r="D33" s="87"/>
      <c r="G33" s="200" t="s">
        <v>2175</v>
      </c>
    </row>
    <row r="34" spans="1:7" ht="15.75" hidden="1">
      <c r="A34" s="86"/>
      <c r="B34" s="50" t="s">
        <v>943</v>
      </c>
      <c r="C34" s="85" t="s">
        <v>112</v>
      </c>
      <c r="D34" s="87"/>
      <c r="G34" s="200" t="s">
        <v>2175</v>
      </c>
    </row>
    <row r="35" spans="1:7" ht="15.75" hidden="1">
      <c r="A35" s="86"/>
      <c r="B35" s="50" t="s">
        <v>945</v>
      </c>
      <c r="C35" s="50" t="s">
        <v>946</v>
      </c>
      <c r="D35" s="87"/>
      <c r="G35" s="200" t="s">
        <v>2175</v>
      </c>
    </row>
    <row r="36" spans="2:7" ht="15.75" hidden="1">
      <c r="B36" s="50" t="s">
        <v>948</v>
      </c>
      <c r="C36" s="50" t="s">
        <v>105</v>
      </c>
      <c r="D36" s="48">
        <f>SUM(D37:D39)</f>
        <v>0</v>
      </c>
      <c r="G36" s="200" t="s">
        <v>2175</v>
      </c>
    </row>
    <row r="37" spans="2:7" ht="15.75" hidden="1">
      <c r="B37" s="50" t="s">
        <v>950</v>
      </c>
      <c r="C37" s="85" t="s">
        <v>113</v>
      </c>
      <c r="D37" s="87"/>
      <c r="G37" s="200" t="s">
        <v>2175</v>
      </c>
    </row>
    <row r="38" spans="2:7" ht="15.75" hidden="1">
      <c r="B38" s="50" t="s">
        <v>952</v>
      </c>
      <c r="C38" s="85" t="s">
        <v>114</v>
      </c>
      <c r="D38" s="87"/>
      <c r="G38" s="200" t="s">
        <v>2175</v>
      </c>
    </row>
    <row r="39" spans="2:7" ht="15.75" hidden="1">
      <c r="B39" s="50" t="s">
        <v>954</v>
      </c>
      <c r="C39" s="85" t="s">
        <v>112</v>
      </c>
      <c r="D39" s="87"/>
      <c r="G39" s="200" t="s">
        <v>2175</v>
      </c>
    </row>
    <row r="40" spans="2:7" ht="15.75" hidden="1">
      <c r="B40" s="50" t="s">
        <v>956</v>
      </c>
      <c r="C40" s="50" t="s">
        <v>957</v>
      </c>
      <c r="D40" s="87"/>
      <c r="G40" s="200" t="s">
        <v>2175</v>
      </c>
    </row>
    <row r="41" spans="2:7" ht="15.75" hidden="1">
      <c r="B41" s="50" t="s">
        <v>959</v>
      </c>
      <c r="C41" s="50" t="s">
        <v>960</v>
      </c>
      <c r="D41" s="87"/>
      <c r="G41" s="200" t="s">
        <v>2175</v>
      </c>
    </row>
    <row r="42" spans="2:7" ht="15.75" hidden="1">
      <c r="B42" s="50" t="s">
        <v>962</v>
      </c>
      <c r="C42" s="50" t="s">
        <v>963</v>
      </c>
      <c r="D42" s="87"/>
      <c r="G42" s="200" t="s">
        <v>2175</v>
      </c>
    </row>
    <row r="43" spans="2:7" ht="15.75" hidden="1">
      <c r="B43" s="50" t="s">
        <v>965</v>
      </c>
      <c r="C43" s="50" t="s">
        <v>966</v>
      </c>
      <c r="D43" s="87"/>
      <c r="G43" s="200" t="s">
        <v>2175</v>
      </c>
    </row>
    <row r="44" spans="2:7" ht="15.75" hidden="1">
      <c r="B44" s="50" t="s">
        <v>968</v>
      </c>
      <c r="C44" s="50" t="s">
        <v>969</v>
      </c>
      <c r="D44" s="87"/>
      <c r="G44" s="200" t="s">
        <v>2175</v>
      </c>
    </row>
    <row r="45" spans="2:7" ht="15.75" hidden="1">
      <c r="B45" s="50" t="s">
        <v>971</v>
      </c>
      <c r="C45" s="50" t="s">
        <v>972</v>
      </c>
      <c r="D45" s="87"/>
      <c r="G45" s="200" t="s">
        <v>2175</v>
      </c>
    </row>
    <row r="46" spans="2:7" ht="15.75" hidden="1">
      <c r="B46" s="50" t="s">
        <v>974</v>
      </c>
      <c r="C46" s="50" t="s">
        <v>975</v>
      </c>
      <c r="D46" s="87"/>
      <c r="G46" s="200" t="s">
        <v>2175</v>
      </c>
    </row>
    <row r="47" spans="2:7" ht="15.75" hidden="1">
      <c r="B47" s="50" t="s">
        <v>977</v>
      </c>
      <c r="C47" s="50" t="s">
        <v>978</v>
      </c>
      <c r="D47" s="87"/>
      <c r="G47" s="200" t="s">
        <v>2175</v>
      </c>
    </row>
    <row r="48" spans="2:7" ht="15.75" hidden="1">
      <c r="B48" s="50" t="s">
        <v>980</v>
      </c>
      <c r="C48" s="50" t="s">
        <v>981</v>
      </c>
      <c r="D48" s="87"/>
      <c r="G48" s="200" t="s">
        <v>2175</v>
      </c>
    </row>
    <row r="49" spans="2:7" ht="15.75" hidden="1">
      <c r="B49" s="50" t="s">
        <v>983</v>
      </c>
      <c r="C49" s="50" t="s">
        <v>984</v>
      </c>
      <c r="D49" s="87"/>
      <c r="G49" s="200" t="s">
        <v>2175</v>
      </c>
    </row>
    <row r="50" spans="2:7" ht="15.75" hidden="1">
      <c r="B50" s="50" t="s">
        <v>986</v>
      </c>
      <c r="C50" s="50" t="s">
        <v>987</v>
      </c>
      <c r="D50" s="87"/>
      <c r="G50" s="200" t="s">
        <v>2175</v>
      </c>
    </row>
    <row r="51" spans="2:7" ht="15.75" hidden="1">
      <c r="B51" s="50" t="s">
        <v>989</v>
      </c>
      <c r="C51" s="50" t="s">
        <v>990</v>
      </c>
      <c r="D51" s="87"/>
      <c r="G51" s="200" t="s">
        <v>2175</v>
      </c>
    </row>
    <row r="52" spans="2:7" ht="15.75" hidden="1">
      <c r="B52" s="50" t="s">
        <v>992</v>
      </c>
      <c r="C52" s="50" t="s">
        <v>993</v>
      </c>
      <c r="D52" s="87"/>
      <c r="G52" s="200" t="s">
        <v>2175</v>
      </c>
    </row>
    <row r="53" spans="2:7" ht="15.75" hidden="1">
      <c r="B53" s="50" t="s">
        <v>995</v>
      </c>
      <c r="C53" s="50" t="s">
        <v>996</v>
      </c>
      <c r="D53" s="87"/>
      <c r="G53" s="200" t="s">
        <v>2175</v>
      </c>
    </row>
    <row r="54" spans="2:7" ht="15.75" hidden="1">
      <c r="B54" s="50" t="s">
        <v>998</v>
      </c>
      <c r="C54" s="50" t="s">
        <v>999</v>
      </c>
      <c r="D54" s="87"/>
      <c r="G54" s="200" t="s">
        <v>2175</v>
      </c>
    </row>
    <row r="55" spans="2:7" ht="15.75" hidden="1">
      <c r="B55" s="50" t="s">
        <v>1001</v>
      </c>
      <c r="C55" s="50" t="s">
        <v>1002</v>
      </c>
      <c r="D55" s="87"/>
      <c r="G55" s="200" t="s">
        <v>2175</v>
      </c>
    </row>
    <row r="56" spans="2:7" ht="15.75" hidden="1">
      <c r="B56" s="50" t="s">
        <v>1004</v>
      </c>
      <c r="C56" s="50" t="s">
        <v>1005</v>
      </c>
      <c r="D56" s="87"/>
      <c r="G56" s="200" t="s">
        <v>2175</v>
      </c>
    </row>
    <row r="57" spans="2:4" ht="15.75">
      <c r="B57" s="50"/>
      <c r="C57" s="62"/>
      <c r="D57" s="60"/>
    </row>
    <row r="58" spans="2:4" ht="15.75">
      <c r="B58" s="62"/>
      <c r="C58" s="60"/>
      <c r="D58" s="60"/>
    </row>
    <row r="59" spans="2:4" ht="15.75">
      <c r="B59" s="62"/>
      <c r="C59" s="60"/>
      <c r="D59" s="60"/>
    </row>
    <row r="60" spans="2:4" ht="15.75">
      <c r="B60" s="62"/>
      <c r="C60" s="60"/>
      <c r="D60" s="60"/>
    </row>
    <row r="61" spans="2:4" ht="15.75">
      <c r="B61" s="62"/>
      <c r="C61" s="60"/>
      <c r="D61" s="60"/>
    </row>
    <row r="62" spans="2:4" ht="15.75">
      <c r="B62" s="62"/>
      <c r="C62" s="60"/>
      <c r="D62" s="60"/>
    </row>
    <row r="63" spans="2:4" ht="15.75">
      <c r="B63" s="62"/>
      <c r="C63" s="60"/>
      <c r="D63" s="60"/>
    </row>
    <row r="64" spans="2:4" ht="15.75">
      <c r="B64" s="62"/>
      <c r="C64" s="60"/>
      <c r="D64" s="60"/>
    </row>
    <row r="65" spans="2:4" ht="15.75">
      <c r="B65" s="62"/>
      <c r="C65" s="60"/>
      <c r="D65" s="60"/>
    </row>
    <row r="66" spans="2:4" ht="15.75">
      <c r="B66" s="62"/>
      <c r="C66" s="60"/>
      <c r="D66" s="60"/>
    </row>
    <row r="67" spans="2:4" ht="15.75">
      <c r="B67" s="62"/>
      <c r="C67" s="60"/>
      <c r="D67" s="60"/>
    </row>
    <row r="68" spans="2:4" ht="15.75">
      <c r="B68" s="62"/>
      <c r="C68" s="60"/>
      <c r="D68" s="60"/>
    </row>
    <row r="69" spans="2:4" ht="15.75">
      <c r="B69" s="62"/>
      <c r="C69" s="60"/>
      <c r="D69" s="60"/>
    </row>
    <row r="70" spans="2:4" ht="15.75">
      <c r="B70" s="62"/>
      <c r="C70" s="60"/>
      <c r="D70" s="60"/>
    </row>
    <row r="71" spans="2:4" ht="15.75">
      <c r="B71" s="62"/>
      <c r="C71" s="60"/>
      <c r="D71" s="60"/>
    </row>
    <row r="72" spans="2:4" ht="15.75">
      <c r="B72" s="62"/>
      <c r="C72" s="60"/>
      <c r="D72" s="60"/>
    </row>
    <row r="73" spans="2:4" ht="15.75">
      <c r="B73" s="62"/>
      <c r="C73" s="60"/>
      <c r="D73" s="60"/>
    </row>
    <row r="74" spans="2:4" ht="15.75">
      <c r="B74" s="62"/>
      <c r="C74" s="60"/>
      <c r="D74" s="60"/>
    </row>
    <row r="75" spans="2:4" ht="15.75">
      <c r="B75" s="62"/>
      <c r="C75" s="60"/>
      <c r="D75" s="60"/>
    </row>
    <row r="76" spans="2:4" ht="15.75">
      <c r="B76" s="62"/>
      <c r="C76" s="60"/>
      <c r="D76" s="60"/>
    </row>
    <row r="77" spans="2:4" ht="15.75">
      <c r="B77" s="62"/>
      <c r="C77" s="60"/>
      <c r="D77" s="60"/>
    </row>
    <row r="78" spans="2:4" ht="15.75">
      <c r="B78" s="62"/>
      <c r="C78" s="60"/>
      <c r="D78" s="60"/>
    </row>
    <row r="79" spans="2:4" ht="15.75">
      <c r="B79" s="62"/>
      <c r="C79" s="60"/>
      <c r="D79" s="60"/>
    </row>
    <row r="80" spans="2:4" ht="15.75">
      <c r="B80" s="62"/>
      <c r="C80" s="60"/>
      <c r="D80" s="60"/>
    </row>
    <row r="81" spans="2:4" ht="15.75">
      <c r="B81" s="62"/>
      <c r="C81" s="60"/>
      <c r="D81" s="60"/>
    </row>
    <row r="82" spans="2:4" ht="15.75">
      <c r="B82" s="62"/>
      <c r="C82" s="60"/>
      <c r="D82" s="60"/>
    </row>
    <row r="83" spans="2:4" ht="15.75">
      <c r="B83" s="62"/>
      <c r="C83" s="60"/>
      <c r="D83" s="60"/>
    </row>
    <row r="84" spans="2:4" ht="15.75">
      <c r="B84" s="62"/>
      <c r="C84" s="60"/>
      <c r="D84" s="60"/>
    </row>
    <row r="85" spans="2:4" ht="15.75">
      <c r="B85" s="62"/>
      <c r="C85" s="60"/>
      <c r="D85" s="60"/>
    </row>
    <row r="86" spans="2:4" ht="15.75">
      <c r="B86" s="62"/>
      <c r="C86" s="60"/>
      <c r="D86" s="60"/>
    </row>
    <row r="87" spans="2:4" ht="15.75">
      <c r="B87" s="62"/>
      <c r="C87" s="60"/>
      <c r="D87" s="60"/>
    </row>
    <row r="88" spans="2:4" ht="15.75">
      <c r="B88" s="62"/>
      <c r="C88" s="60"/>
      <c r="D88" s="60"/>
    </row>
    <row r="89" spans="2:4" ht="15.75">
      <c r="B89" s="62"/>
      <c r="C89" s="60"/>
      <c r="D89" s="60"/>
    </row>
    <row r="90" spans="2:4" ht="15.75">
      <c r="B90" s="62"/>
      <c r="C90" s="60"/>
      <c r="D90" s="60"/>
    </row>
    <row r="91" spans="2:4" ht="15.75">
      <c r="B91" s="62"/>
      <c r="C91" s="60"/>
      <c r="D91" s="60"/>
    </row>
    <row r="92" spans="2:4" ht="15.75">
      <c r="B92" s="62"/>
      <c r="C92" s="60"/>
      <c r="D92" s="60"/>
    </row>
    <row r="93" spans="2:4" ht="15.75">
      <c r="B93" s="62"/>
      <c r="C93" s="60"/>
      <c r="D93" s="60"/>
    </row>
    <row r="94" spans="2:4" ht="15.75">
      <c r="B94" s="62"/>
      <c r="C94" s="60"/>
      <c r="D94" s="60"/>
    </row>
    <row r="95" spans="2:4" ht="15.75">
      <c r="B95" s="62"/>
      <c r="C95" s="60"/>
      <c r="D95" s="60"/>
    </row>
    <row r="96" spans="2:4" ht="15.75">
      <c r="B96" s="62"/>
      <c r="C96" s="60"/>
      <c r="D96" s="60"/>
    </row>
    <row r="97" spans="2:4" ht="15.75">
      <c r="B97" s="62"/>
      <c r="C97" s="60"/>
      <c r="D97" s="60"/>
    </row>
    <row r="98" spans="2:4" ht="15.75">
      <c r="B98" s="62"/>
      <c r="C98" s="60"/>
      <c r="D98" s="60"/>
    </row>
    <row r="99" spans="2:4" ht="15.75">
      <c r="B99" s="62"/>
      <c r="C99" s="60"/>
      <c r="D99" s="60"/>
    </row>
    <row r="100" spans="2:4" ht="15.75">
      <c r="B100" s="62"/>
      <c r="C100" s="60"/>
      <c r="D100" s="60"/>
    </row>
    <row r="101" spans="2:4" ht="15.75">
      <c r="B101" s="62"/>
      <c r="C101" s="60"/>
      <c r="D101" s="60"/>
    </row>
    <row r="102" spans="2:4" ht="15.75">
      <c r="B102" s="62"/>
      <c r="C102" s="60"/>
      <c r="D102" s="60"/>
    </row>
    <row r="103" spans="2:4" ht="15.75">
      <c r="B103" s="62"/>
      <c r="C103" s="60"/>
      <c r="D103" s="60"/>
    </row>
    <row r="104" spans="2:4" ht="15.75">
      <c r="B104" s="62"/>
      <c r="C104" s="60"/>
      <c r="D104" s="60"/>
    </row>
    <row r="105" spans="2:4" ht="15.75">
      <c r="B105" s="62"/>
      <c r="C105" s="60"/>
      <c r="D105" s="60"/>
    </row>
    <row r="106" spans="2:4" ht="15.75">
      <c r="B106" s="62"/>
      <c r="C106" s="60"/>
      <c r="D106" s="60"/>
    </row>
    <row r="107" spans="2:4" ht="15.75">
      <c r="B107" s="62"/>
      <c r="C107" s="60"/>
      <c r="D107" s="60"/>
    </row>
    <row r="108" spans="2:4" ht="15.75">
      <c r="B108" s="62"/>
      <c r="C108" s="60"/>
      <c r="D108" s="60"/>
    </row>
    <row r="109" spans="2:4" ht="15.75">
      <c r="B109" s="62"/>
      <c r="C109" s="60"/>
      <c r="D109" s="60"/>
    </row>
    <row r="110" spans="2:4" ht="15.75">
      <c r="B110" s="62"/>
      <c r="C110" s="60"/>
      <c r="D110" s="60"/>
    </row>
    <row r="111" spans="2:4" ht="15.75">
      <c r="B111" s="62"/>
      <c r="C111" s="60"/>
      <c r="D111" s="60"/>
    </row>
    <row r="112" spans="2:4" ht="15.75">
      <c r="B112" s="62"/>
      <c r="C112" s="60"/>
      <c r="D112" s="60"/>
    </row>
    <row r="113" spans="2:4" ht="15.75">
      <c r="B113" s="62"/>
      <c r="C113" s="60"/>
      <c r="D113" s="60"/>
    </row>
    <row r="114" spans="2:4" ht="15.75">
      <c r="B114" s="62"/>
      <c r="C114" s="60"/>
      <c r="D114" s="60"/>
    </row>
    <row r="115" spans="2:4" ht="15.75">
      <c r="B115" s="62"/>
      <c r="C115" s="60"/>
      <c r="D115" s="60"/>
    </row>
    <row r="116" spans="2:4" ht="15.75">
      <c r="B116" s="62"/>
      <c r="C116" s="60"/>
      <c r="D116" s="60"/>
    </row>
    <row r="117" spans="2:4" ht="15.75">
      <c r="B117" s="62"/>
      <c r="C117" s="60"/>
      <c r="D117" s="60"/>
    </row>
    <row r="118" spans="2:4" ht="15.75">
      <c r="B118" s="62"/>
      <c r="C118" s="60"/>
      <c r="D118" s="60"/>
    </row>
    <row r="119" spans="2:4" ht="15.75">
      <c r="B119" s="62"/>
      <c r="C119" s="60"/>
      <c r="D119" s="60"/>
    </row>
    <row r="120" spans="2:4" ht="15.75">
      <c r="B120" s="62"/>
      <c r="C120" s="60"/>
      <c r="D120" s="60"/>
    </row>
    <row r="121" spans="2:4" ht="15.75">
      <c r="B121" s="62"/>
      <c r="C121" s="60"/>
      <c r="D121" s="60"/>
    </row>
    <row r="122" spans="2:4" ht="15.75">
      <c r="B122" s="62"/>
      <c r="C122" s="60"/>
      <c r="D122" s="60"/>
    </row>
    <row r="123" spans="2:4" ht="15.75">
      <c r="B123" s="62"/>
      <c r="C123" s="60"/>
      <c r="D123" s="60"/>
    </row>
    <row r="124" spans="2:4" ht="15.75">
      <c r="B124" s="62"/>
      <c r="C124" s="60"/>
      <c r="D124" s="60"/>
    </row>
    <row r="125" spans="2:4" ht="15.75">
      <c r="B125" s="62"/>
      <c r="C125" s="60"/>
      <c r="D125" s="60"/>
    </row>
    <row r="126" spans="2:4" ht="15.75">
      <c r="B126" s="62"/>
      <c r="C126" s="60"/>
      <c r="D126" s="60"/>
    </row>
    <row r="127" spans="2:4" ht="15.75">
      <c r="B127" s="62"/>
      <c r="C127" s="60"/>
      <c r="D127" s="60"/>
    </row>
    <row r="128" spans="2:4" ht="15.75">
      <c r="B128" s="62"/>
      <c r="C128" s="60"/>
      <c r="D128" s="60"/>
    </row>
    <row r="129" spans="2:4" ht="15.75">
      <c r="B129" s="62"/>
      <c r="C129" s="60"/>
      <c r="D129" s="60"/>
    </row>
    <row r="130" spans="2:4" ht="15.75">
      <c r="B130" s="62"/>
      <c r="C130" s="60"/>
      <c r="D130" s="60"/>
    </row>
    <row r="131" spans="2:4" ht="15.75">
      <c r="B131" s="62"/>
      <c r="C131" s="60"/>
      <c r="D131" s="60"/>
    </row>
    <row r="132" spans="2:4" ht="15.75">
      <c r="B132" s="62"/>
      <c r="C132" s="60"/>
      <c r="D132" s="60"/>
    </row>
    <row r="133" spans="2:4" ht="15.75">
      <c r="B133" s="62"/>
      <c r="C133" s="60"/>
      <c r="D133" s="60"/>
    </row>
    <row r="134" spans="2:4" ht="15.75">
      <c r="B134" s="62"/>
      <c r="C134" s="60"/>
      <c r="D134" s="60"/>
    </row>
    <row r="135" spans="2:4" ht="15.75">
      <c r="B135" s="62"/>
      <c r="C135" s="60"/>
      <c r="D135" s="60"/>
    </row>
    <row r="136" spans="2:4" ht="15.75">
      <c r="B136" s="62"/>
      <c r="C136" s="60"/>
      <c r="D136" s="60"/>
    </row>
    <row r="137" spans="2:4" ht="15.75">
      <c r="B137" s="62"/>
      <c r="C137" s="60"/>
      <c r="D137" s="60"/>
    </row>
    <row r="138" spans="2:4" ht="15.75">
      <c r="B138" s="62"/>
      <c r="C138" s="60"/>
      <c r="D138" s="60"/>
    </row>
    <row r="139" spans="2:4" ht="15.75">
      <c r="B139" s="62"/>
      <c r="C139" s="60"/>
      <c r="D139" s="60"/>
    </row>
    <row r="140" spans="2:4" ht="15.75">
      <c r="B140" s="62"/>
      <c r="C140" s="60"/>
      <c r="D140" s="60"/>
    </row>
    <row r="141" spans="2:4" ht="15.75">
      <c r="B141" s="62"/>
      <c r="C141" s="60"/>
      <c r="D141" s="60"/>
    </row>
    <row r="142" spans="2:4" ht="15.75">
      <c r="B142" s="62"/>
      <c r="C142" s="60"/>
      <c r="D142" s="60"/>
    </row>
    <row r="143" spans="2:4" ht="15.75">
      <c r="B143" s="62"/>
      <c r="C143" s="60"/>
      <c r="D143" s="60"/>
    </row>
    <row r="144" spans="2:4" ht="15.75">
      <c r="B144" s="62"/>
      <c r="C144" s="60"/>
      <c r="D144" s="60"/>
    </row>
    <row r="145" spans="2:4" ht="15.75">
      <c r="B145" s="62"/>
      <c r="C145" s="60"/>
      <c r="D145" s="60"/>
    </row>
    <row r="146" spans="2:4" ht="15.75">
      <c r="B146" s="62"/>
      <c r="C146" s="60"/>
      <c r="D146" s="60"/>
    </row>
    <row r="147" spans="2:4" ht="15.75">
      <c r="B147" s="62"/>
      <c r="C147" s="60"/>
      <c r="D147" s="60"/>
    </row>
    <row r="148" spans="2:4" ht="15.75">
      <c r="B148" s="62"/>
      <c r="C148" s="60"/>
      <c r="D148" s="60"/>
    </row>
    <row r="149" spans="2:4" ht="15.75">
      <c r="B149" s="62"/>
      <c r="C149" s="60"/>
      <c r="D149" s="60"/>
    </row>
    <row r="150" spans="2:4" ht="15.75">
      <c r="B150" s="62"/>
      <c r="C150" s="60"/>
      <c r="D150" s="60"/>
    </row>
    <row r="151" spans="2:4" ht="15.75">
      <c r="B151" s="62"/>
      <c r="C151" s="60"/>
      <c r="D151" s="60"/>
    </row>
    <row r="152" spans="2:4" ht="15.75">
      <c r="B152" s="62"/>
      <c r="C152" s="60"/>
      <c r="D152" s="60"/>
    </row>
    <row r="153" spans="2:4" ht="15.75">
      <c r="B153" s="62"/>
      <c r="C153" s="60"/>
      <c r="D153" s="60"/>
    </row>
    <row r="154" spans="2:4" ht="15.75">
      <c r="B154" s="62"/>
      <c r="C154" s="60"/>
      <c r="D154" s="60"/>
    </row>
    <row r="155" spans="2:4" ht="15.75">
      <c r="B155" s="62"/>
      <c r="C155" s="60"/>
      <c r="D155" s="60"/>
    </row>
    <row r="156" spans="2:4" ht="15.75">
      <c r="B156" s="62"/>
      <c r="C156" s="60"/>
      <c r="D156" s="60"/>
    </row>
    <row r="157" spans="2:4" ht="15.75">
      <c r="B157" s="62"/>
      <c r="C157" s="60"/>
      <c r="D157" s="60"/>
    </row>
    <row r="158" spans="2:4" ht="15.75">
      <c r="B158" s="62"/>
      <c r="C158" s="60"/>
      <c r="D158" s="60"/>
    </row>
    <row r="159" spans="2:4" ht="15.75">
      <c r="B159" s="62"/>
      <c r="C159" s="60"/>
      <c r="D159" s="60"/>
    </row>
    <row r="160" spans="2:4" ht="15.75">
      <c r="B160" s="62"/>
      <c r="C160" s="60"/>
      <c r="D160" s="60"/>
    </row>
    <row r="161" spans="2:4" ht="15.75">
      <c r="B161" s="62"/>
      <c r="C161" s="60"/>
      <c r="D161" s="60"/>
    </row>
    <row r="162" spans="2:4" ht="15.75">
      <c r="B162" s="62"/>
      <c r="C162" s="60"/>
      <c r="D162" s="60"/>
    </row>
    <row r="163" spans="2:4" ht="15.75">
      <c r="B163" s="62"/>
      <c r="C163" s="60"/>
      <c r="D163" s="60"/>
    </row>
    <row r="164" spans="2:4" ht="15.75">
      <c r="B164" s="62"/>
      <c r="C164" s="60"/>
      <c r="D164" s="60"/>
    </row>
    <row r="165" spans="2:4" ht="15.75">
      <c r="B165" s="62"/>
      <c r="C165" s="60"/>
      <c r="D165" s="60"/>
    </row>
    <row r="166" spans="2:4" ht="15.75">
      <c r="B166" s="62"/>
      <c r="C166" s="60"/>
      <c r="D166" s="60"/>
    </row>
    <row r="167" spans="2:4" ht="15.75">
      <c r="B167" s="62"/>
      <c r="C167" s="60"/>
      <c r="D167" s="60"/>
    </row>
    <row r="168" spans="2:4" ht="15.75">
      <c r="B168" s="62"/>
      <c r="C168" s="60"/>
      <c r="D168" s="60"/>
    </row>
    <row r="169" spans="2:4" ht="15.75">
      <c r="B169" s="62"/>
      <c r="C169" s="60"/>
      <c r="D169" s="60"/>
    </row>
    <row r="170" spans="2:4" ht="15.75">
      <c r="B170" s="62"/>
      <c r="C170" s="60"/>
      <c r="D170" s="60"/>
    </row>
    <row r="171" spans="2:4" ht="15.75">
      <c r="B171" s="62"/>
      <c r="C171" s="60"/>
      <c r="D171" s="60"/>
    </row>
    <row r="172" spans="2:4" ht="15.75">
      <c r="B172" s="62"/>
      <c r="C172" s="60"/>
      <c r="D172" s="60"/>
    </row>
    <row r="173" spans="2:4" ht="15.75">
      <c r="B173" s="62"/>
      <c r="C173" s="60"/>
      <c r="D173" s="60"/>
    </row>
    <row r="174" spans="2:4" ht="15.75">
      <c r="B174" s="62"/>
      <c r="C174" s="60"/>
      <c r="D174" s="60"/>
    </row>
    <row r="175" spans="2:4" ht="15.75">
      <c r="B175" s="62"/>
      <c r="C175" s="60"/>
      <c r="D175" s="60"/>
    </row>
    <row r="176" spans="2:4" ht="15.75">
      <c r="B176" s="62"/>
      <c r="C176" s="60"/>
      <c r="D176" s="60"/>
    </row>
    <row r="177" spans="2:4" ht="15.75">
      <c r="B177" s="62"/>
      <c r="C177" s="60"/>
      <c r="D177" s="60"/>
    </row>
    <row r="178" spans="2:4" ht="15.75">
      <c r="B178" s="62"/>
      <c r="C178" s="60"/>
      <c r="D178" s="60"/>
    </row>
    <row r="179" spans="2:4" ht="15.75">
      <c r="B179" s="62"/>
      <c r="C179" s="60"/>
      <c r="D179" s="60"/>
    </row>
    <row r="180" spans="2:4" ht="15.75">
      <c r="B180" s="62"/>
      <c r="C180" s="60"/>
      <c r="D180" s="60"/>
    </row>
    <row r="181" spans="2:4" ht="15.75">
      <c r="B181" s="62"/>
      <c r="C181" s="60"/>
      <c r="D181" s="60"/>
    </row>
  </sheetData>
  <sheetProtection password="C61A" sheet="1" selectLockedCells="1"/>
  <mergeCells count="4">
    <mergeCell ref="B7:D7"/>
    <mergeCell ref="B2:D2"/>
    <mergeCell ref="B3:D3"/>
    <mergeCell ref="B11:D11"/>
  </mergeCells>
  <conditionalFormatting sqref="D18:D56">
    <cfRule type="cellIs" priority="5" dxfId="65" operator="equal" stopIfTrue="1">
      <formula>""</formula>
    </cfRule>
  </conditionalFormatting>
  <conditionalFormatting sqref="A28:A35">
    <cfRule type="expression" priority="6" dxfId="86" stopIfTrue="1">
      <formula>OR(#REF!&gt;0,#REF!&lt;0)</formula>
    </cfRule>
  </conditionalFormatting>
  <conditionalFormatting sqref="D18">
    <cfRule type="expression" priority="7" dxfId="69" stopIfTrue="1">
      <formula>#REF!&lt;&gt;$G18</formula>
    </cfRule>
  </conditionalFormatting>
  <conditionalFormatting sqref="D10 D14:D17">
    <cfRule type="expression" priority="11" dxfId="69" stopIfTrue="1">
      <formula>#REF!&lt;&gt;$F10</formula>
    </cfRule>
  </conditionalFormatting>
  <dataValidations count="1">
    <dataValidation type="decimal" operator="lessThan" allowBlank="1" showInputMessage="1" showErrorMessage="1" sqref="D18:D5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J98"/>
  <sheetViews>
    <sheetView showGridLines="0" showRowColHeaders="0" zoomScale="115" zoomScaleNormal="115" workbookViewId="0" topLeftCell="A1">
      <pane ySplit="8" topLeftCell="A57" activePane="bottomLeft" state="frozen"/>
      <selection pane="topLeft" activeCell="E10" sqref="E10"/>
      <selection pane="bottomLeft" activeCell="D57" sqref="D57:D59"/>
    </sheetView>
  </sheetViews>
  <sheetFormatPr defaultColWidth="0" defaultRowHeight="12.75"/>
  <cols>
    <col min="1" max="1" width="34.5" style="45" customWidth="1"/>
    <col min="2" max="2" width="27.16015625" style="50" customWidth="1"/>
    <col min="3" max="3" width="113.83203125" style="62" customWidth="1"/>
    <col min="4" max="4" width="27.16015625" style="60" customWidth="1"/>
    <col min="5" max="5" width="13.16015625" style="49" customWidth="1"/>
    <col min="6" max="6" width="9.33203125" style="49" customWidth="1"/>
    <col min="7" max="108" width="9.33203125" style="50" customWidth="1"/>
    <col min="109" max="16384" width="0" style="50" hidden="1" customWidth="1"/>
  </cols>
  <sheetData>
    <row r="1" spans="2:5" s="4" customFormat="1" ht="12.75">
      <c r="B1" s="33"/>
      <c r="C1" s="34"/>
      <c r="D1" s="5"/>
      <c r="E1" s="9"/>
    </row>
    <row r="2" spans="2:6" s="4" customFormat="1" ht="12.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24.75" customHeight="1">
      <c r="A5" s="125"/>
      <c r="B5" s="125"/>
      <c r="C5" s="125"/>
      <c r="D5" s="125"/>
      <c r="E5" s="32"/>
      <c r="F5" s="32"/>
    </row>
    <row r="6" spans="1:8" s="9" customFormat="1" ht="12.75">
      <c r="A6" s="8"/>
      <c r="B6" s="252" t="str">
        <f>UPPER(MENU!B15)</f>
        <v>05 DEMONSTRATIVO DA DESPESA TOTAL COM PESSOAL</v>
      </c>
      <c r="C6" s="252"/>
      <c r="D6" s="252"/>
      <c r="G6" s="7"/>
      <c r="H6" s="8"/>
    </row>
    <row r="7" spans="1:8" s="9" customFormat="1" ht="28.5" customHeight="1">
      <c r="A7" s="8"/>
      <c r="B7" s="253" t="s">
        <v>1281</v>
      </c>
      <c r="C7" s="253"/>
      <c r="D7" s="253"/>
      <c r="G7" s="7"/>
      <c r="H7" s="8"/>
    </row>
    <row r="8" spans="1:8" s="9" customFormat="1" ht="12.75">
      <c r="A8" s="44"/>
      <c r="B8" s="39" t="s">
        <v>1048</v>
      </c>
      <c r="C8" s="39" t="s">
        <v>121</v>
      </c>
      <c r="D8" s="131" t="s">
        <v>384</v>
      </c>
      <c r="G8" s="7"/>
      <c r="H8" s="8"/>
    </row>
    <row r="9" spans="2:4" ht="12.75">
      <c r="B9" s="46"/>
      <c r="C9" s="47"/>
      <c r="D9" s="48"/>
    </row>
    <row r="10" spans="1:4" ht="12.75">
      <c r="A10" s="175"/>
      <c r="B10" s="51" t="s">
        <v>648</v>
      </c>
      <c r="C10" s="52" t="s">
        <v>649</v>
      </c>
      <c r="D10" s="53">
        <f>SUM(D11,D36,D55)</f>
        <v>42276675.800000004</v>
      </c>
    </row>
    <row r="11" spans="1:5" ht="12.75">
      <c r="A11" s="175"/>
      <c r="B11" s="51" t="s">
        <v>1392</v>
      </c>
      <c r="C11" s="54" t="s">
        <v>1909</v>
      </c>
      <c r="D11" s="53">
        <f>SUM(D12:D20)-D31</f>
        <v>35713201.61000001</v>
      </c>
      <c r="E11" s="49">
        <f>IF(D11="",1,0)</f>
        <v>0</v>
      </c>
    </row>
    <row r="12" spans="1:5" ht="12.75">
      <c r="A12" s="175"/>
      <c r="B12" s="55" t="s">
        <v>1394</v>
      </c>
      <c r="C12" s="56" t="s">
        <v>380</v>
      </c>
      <c r="D12" s="40">
        <v>7602708.94</v>
      </c>
      <c r="E12" s="49">
        <f aca="true" t="shared" si="0" ref="E12:E29">IF(D12="",1,0)</f>
        <v>0</v>
      </c>
    </row>
    <row r="13" spans="1:5" ht="12.75">
      <c r="A13" s="175"/>
      <c r="B13" s="55" t="s">
        <v>1395</v>
      </c>
      <c r="C13" s="56" t="s">
        <v>381</v>
      </c>
      <c r="D13" s="40"/>
      <c r="E13" s="49">
        <f t="shared" si="0"/>
        <v>1</v>
      </c>
    </row>
    <row r="14" spans="1:5" ht="12.75">
      <c r="A14" s="175"/>
      <c r="B14" s="55" t="s">
        <v>1396</v>
      </c>
      <c r="C14" s="56" t="s">
        <v>655</v>
      </c>
      <c r="D14" s="40">
        <v>21488629.29</v>
      </c>
      <c r="E14" s="49">
        <f t="shared" si="0"/>
        <v>0</v>
      </c>
    </row>
    <row r="15" spans="1:5" ht="12.75">
      <c r="A15" s="175"/>
      <c r="B15" s="55" t="s">
        <v>1397</v>
      </c>
      <c r="C15" s="56" t="s">
        <v>657</v>
      </c>
      <c r="D15" s="40">
        <v>5813204.25</v>
      </c>
      <c r="E15" s="49">
        <f t="shared" si="0"/>
        <v>0</v>
      </c>
    </row>
    <row r="16" spans="1:5" ht="12.75">
      <c r="A16" s="175"/>
      <c r="B16" s="55" t="s">
        <v>1398</v>
      </c>
      <c r="C16" s="56" t="s">
        <v>659</v>
      </c>
      <c r="D16" s="40">
        <v>541956.18</v>
      </c>
      <c r="E16" s="49">
        <f t="shared" si="0"/>
        <v>0</v>
      </c>
    </row>
    <row r="17" spans="1:5" ht="12.75">
      <c r="A17" s="175"/>
      <c r="B17" s="55" t="s">
        <v>1399</v>
      </c>
      <c r="C17" s="56" t="s">
        <v>383</v>
      </c>
      <c r="D17" s="40">
        <v>230642.95</v>
      </c>
      <c r="E17" s="49">
        <f t="shared" si="0"/>
        <v>0</v>
      </c>
    </row>
    <row r="18" spans="1:5" ht="12.75">
      <c r="A18" s="175"/>
      <c r="B18" s="55" t="s">
        <v>1400</v>
      </c>
      <c r="C18" s="56" t="s">
        <v>382</v>
      </c>
      <c r="D18" s="40">
        <v>13237.04</v>
      </c>
      <c r="E18" s="49">
        <f t="shared" si="0"/>
        <v>0</v>
      </c>
    </row>
    <row r="19" spans="1:5" ht="12.75">
      <c r="A19" s="175"/>
      <c r="B19" s="55" t="s">
        <v>1401</v>
      </c>
      <c r="C19" s="56" t="s">
        <v>663</v>
      </c>
      <c r="D19" s="40">
        <v>22822.96</v>
      </c>
      <c r="E19" s="49">
        <f t="shared" si="0"/>
        <v>0</v>
      </c>
    </row>
    <row r="20" spans="1:10" ht="12.75">
      <c r="A20" s="175"/>
      <c r="B20" s="55" t="s">
        <v>1402</v>
      </c>
      <c r="C20" s="56" t="s">
        <v>665</v>
      </c>
      <c r="D20" s="57">
        <f>SUM(D21:D30)</f>
        <v>0</v>
      </c>
      <c r="E20" s="49">
        <f t="shared" si="0"/>
        <v>0</v>
      </c>
      <c r="J20" s="21"/>
    </row>
    <row r="21" spans="1:10" ht="12.75">
      <c r="A21" s="175"/>
      <c r="B21" s="55" t="s">
        <v>1403</v>
      </c>
      <c r="C21" s="63"/>
      <c r="D21" s="40"/>
      <c r="E21" s="49">
        <f t="shared" si="0"/>
        <v>1</v>
      </c>
      <c r="J21" s="21"/>
    </row>
    <row r="22" spans="1:10" ht="12.75">
      <c r="A22" s="175"/>
      <c r="B22" s="55" t="s">
        <v>1404</v>
      </c>
      <c r="C22" s="63"/>
      <c r="D22" s="40"/>
      <c r="E22" s="49">
        <f t="shared" si="0"/>
        <v>1</v>
      </c>
      <c r="J22" s="21"/>
    </row>
    <row r="23" spans="1:10" ht="12.75">
      <c r="A23" s="175"/>
      <c r="B23" s="55" t="s">
        <v>1405</v>
      </c>
      <c r="C23" s="63"/>
      <c r="D23" s="40"/>
      <c r="E23" s="49">
        <f t="shared" si="0"/>
        <v>1</v>
      </c>
      <c r="J23" s="21"/>
    </row>
    <row r="24" spans="1:10" ht="12.75">
      <c r="A24" s="175"/>
      <c r="B24" s="55" t="s">
        <v>1406</v>
      </c>
      <c r="C24" s="63"/>
      <c r="D24" s="40"/>
      <c r="E24" s="49">
        <f t="shared" si="0"/>
        <v>1</v>
      </c>
      <c r="J24" s="21"/>
    </row>
    <row r="25" spans="1:10" ht="12.75">
      <c r="A25" s="175"/>
      <c r="B25" s="55" t="s">
        <v>1407</v>
      </c>
      <c r="C25" s="63"/>
      <c r="D25" s="40"/>
      <c r="E25" s="49">
        <f t="shared" si="0"/>
        <v>1</v>
      </c>
      <c r="J25" s="21"/>
    </row>
    <row r="26" spans="1:10" ht="12.75">
      <c r="A26" s="175"/>
      <c r="B26" s="55" t="s">
        <v>1408</v>
      </c>
      <c r="C26" s="63"/>
      <c r="D26" s="40"/>
      <c r="E26" s="49">
        <f t="shared" si="0"/>
        <v>1</v>
      </c>
      <c r="J26" s="21"/>
    </row>
    <row r="27" spans="1:10" ht="12.75">
      <c r="A27" s="175"/>
      <c r="B27" s="55" t="s">
        <v>1409</v>
      </c>
      <c r="C27" s="63"/>
      <c r="D27" s="40"/>
      <c r="E27" s="49">
        <f t="shared" si="0"/>
        <v>1</v>
      </c>
      <c r="J27" s="21"/>
    </row>
    <row r="28" spans="1:10" ht="12.75">
      <c r="A28" s="175"/>
      <c r="B28" s="55" t="s">
        <v>1410</v>
      </c>
      <c r="C28" s="63"/>
      <c r="D28" s="40"/>
      <c r="E28" s="49">
        <f t="shared" si="0"/>
        <v>1</v>
      </c>
      <c r="J28" s="21"/>
    </row>
    <row r="29" spans="1:10" ht="12.75">
      <c r="A29" s="175"/>
      <c r="B29" s="55" t="s">
        <v>1411</v>
      </c>
      <c r="C29" s="63"/>
      <c r="D29" s="40"/>
      <c r="E29" s="49">
        <f t="shared" si="0"/>
        <v>1</v>
      </c>
      <c r="J29" s="21"/>
    </row>
    <row r="30" spans="1:4" ht="12.75">
      <c r="A30" s="175"/>
      <c r="B30" s="55" t="s">
        <v>1412</v>
      </c>
      <c r="C30" s="63"/>
      <c r="D30" s="40"/>
    </row>
    <row r="31" spans="1:4" ht="12.75">
      <c r="A31" s="175"/>
      <c r="B31" s="55" t="s">
        <v>1897</v>
      </c>
      <c r="C31" s="56" t="s">
        <v>1898</v>
      </c>
      <c r="D31" s="169">
        <f>SUM(D32:D35)</f>
        <v>0</v>
      </c>
    </row>
    <row r="32" spans="1:4" ht="12.75">
      <c r="A32" s="175"/>
      <c r="B32" s="55" t="s">
        <v>1903</v>
      </c>
      <c r="C32" s="168" t="s">
        <v>1899</v>
      </c>
      <c r="D32" s="40"/>
    </row>
    <row r="33" spans="1:4" ht="12.75">
      <c r="A33" s="175"/>
      <c r="B33" s="55" t="s">
        <v>1904</v>
      </c>
      <c r="C33" s="168" t="s">
        <v>1900</v>
      </c>
      <c r="D33" s="40"/>
    </row>
    <row r="34" spans="1:4" ht="12.75">
      <c r="A34" s="175"/>
      <c r="B34" s="55" t="s">
        <v>1905</v>
      </c>
      <c r="C34" s="168" t="s">
        <v>1901</v>
      </c>
      <c r="D34" s="40"/>
    </row>
    <row r="35" spans="1:4" ht="12.75">
      <c r="A35" s="175"/>
      <c r="B35" s="55" t="s">
        <v>1906</v>
      </c>
      <c r="C35" s="168" t="s">
        <v>1902</v>
      </c>
      <c r="D35" s="40"/>
    </row>
    <row r="36" spans="1:4" ht="12.75">
      <c r="A36" s="175"/>
      <c r="B36" s="51" t="s">
        <v>1393</v>
      </c>
      <c r="C36" s="54" t="s">
        <v>1910</v>
      </c>
      <c r="D36" s="53">
        <f>SUM(D37:D43)-D54</f>
        <v>6563474.1899999995</v>
      </c>
    </row>
    <row r="37" spans="1:4" ht="12.75">
      <c r="A37" s="175"/>
      <c r="B37" s="55" t="s">
        <v>1413</v>
      </c>
      <c r="C37" s="56" t="s">
        <v>680</v>
      </c>
      <c r="D37" s="40">
        <v>6078090.55</v>
      </c>
    </row>
    <row r="38" spans="1:5" ht="12.75">
      <c r="A38" s="175"/>
      <c r="B38" s="55" t="s">
        <v>1414</v>
      </c>
      <c r="C38" s="56" t="s">
        <v>55</v>
      </c>
      <c r="D38" s="40">
        <v>485383.64</v>
      </c>
      <c r="E38" s="49">
        <f aca="true" t="shared" si="1" ref="E38:E44">IF(D38="",1,0)</f>
        <v>0</v>
      </c>
    </row>
    <row r="39" spans="1:5" ht="12.75">
      <c r="A39" s="175"/>
      <c r="B39" s="55" t="s">
        <v>1415</v>
      </c>
      <c r="C39" s="56" t="s">
        <v>449</v>
      </c>
      <c r="D39" s="40"/>
      <c r="E39" s="49">
        <f t="shared" si="1"/>
        <v>1</v>
      </c>
    </row>
    <row r="40" spans="1:5" ht="12.75">
      <c r="A40" s="175"/>
      <c r="B40" s="55" t="s">
        <v>1416</v>
      </c>
      <c r="C40" s="56" t="s">
        <v>381</v>
      </c>
      <c r="D40" s="40"/>
      <c r="E40" s="49">
        <f t="shared" si="1"/>
        <v>1</v>
      </c>
    </row>
    <row r="41" spans="1:5" ht="12.75">
      <c r="A41" s="175"/>
      <c r="B41" s="55" t="s">
        <v>1417</v>
      </c>
      <c r="C41" s="56" t="s">
        <v>687</v>
      </c>
      <c r="D41" s="40"/>
      <c r="E41" s="49">
        <f t="shared" si="1"/>
        <v>1</v>
      </c>
    </row>
    <row r="42" spans="1:5" ht="12.75">
      <c r="A42" s="175"/>
      <c r="B42" s="55" t="s">
        <v>1418</v>
      </c>
      <c r="C42" s="56" t="s">
        <v>689</v>
      </c>
      <c r="D42" s="40"/>
      <c r="E42" s="49">
        <f t="shared" si="1"/>
        <v>1</v>
      </c>
    </row>
    <row r="43" spans="1:5" ht="12.75">
      <c r="A43" s="175"/>
      <c r="B43" s="55" t="s">
        <v>1419</v>
      </c>
      <c r="C43" s="56" t="s">
        <v>691</v>
      </c>
      <c r="D43" s="57">
        <f>SUM(D44:D53)</f>
        <v>0</v>
      </c>
      <c r="E43" s="49">
        <f t="shared" si="1"/>
        <v>0</v>
      </c>
    </row>
    <row r="44" spans="1:5" ht="12.75">
      <c r="A44" s="175"/>
      <c r="B44" s="55" t="s">
        <v>1420</v>
      </c>
      <c r="C44" s="63"/>
      <c r="D44" s="40"/>
      <c r="E44" s="49">
        <f t="shared" si="1"/>
        <v>1</v>
      </c>
    </row>
    <row r="45" spans="1:10" ht="12.75">
      <c r="A45" s="175"/>
      <c r="B45" s="55" t="s">
        <v>1421</v>
      </c>
      <c r="C45" s="63"/>
      <c r="D45" s="40"/>
      <c r="E45" s="49">
        <f aca="true" t="shared" si="2" ref="E45:E55">IF(D45="",1,0)</f>
        <v>1</v>
      </c>
      <c r="J45" s="21"/>
    </row>
    <row r="46" spans="1:10" ht="12.75">
      <c r="A46" s="175"/>
      <c r="B46" s="55" t="s">
        <v>1422</v>
      </c>
      <c r="C46" s="63"/>
      <c r="D46" s="40"/>
      <c r="E46" s="49">
        <f t="shared" si="2"/>
        <v>1</v>
      </c>
      <c r="J46" s="21"/>
    </row>
    <row r="47" spans="1:10" ht="12.75">
      <c r="A47" s="175"/>
      <c r="B47" s="55" t="s">
        <v>1423</v>
      </c>
      <c r="C47" s="63"/>
      <c r="D47" s="40"/>
      <c r="E47" s="49">
        <f t="shared" si="2"/>
        <v>1</v>
      </c>
      <c r="J47" s="21"/>
    </row>
    <row r="48" spans="1:10" ht="12.75">
      <c r="A48" s="175"/>
      <c r="B48" s="55" t="s">
        <v>1424</v>
      </c>
      <c r="C48" s="63"/>
      <c r="D48" s="40"/>
      <c r="E48" s="49">
        <f t="shared" si="2"/>
        <v>1</v>
      </c>
      <c r="J48" s="21"/>
    </row>
    <row r="49" spans="1:10" ht="12.75">
      <c r="A49" s="175"/>
      <c r="B49" s="55" t="s">
        <v>1425</v>
      </c>
      <c r="C49" s="63"/>
      <c r="D49" s="40"/>
      <c r="E49" s="49">
        <f t="shared" si="2"/>
        <v>1</v>
      </c>
      <c r="J49" s="21"/>
    </row>
    <row r="50" spans="1:10" ht="12.75">
      <c r="A50" s="175"/>
      <c r="B50" s="55" t="s">
        <v>1426</v>
      </c>
      <c r="C50" s="63"/>
      <c r="D50" s="40"/>
      <c r="E50" s="49">
        <f t="shared" si="2"/>
        <v>1</v>
      </c>
      <c r="J50" s="21"/>
    </row>
    <row r="51" spans="1:10" ht="12.75">
      <c r="A51" s="175"/>
      <c r="B51" s="55" t="s">
        <v>1427</v>
      </c>
      <c r="C51" s="63"/>
      <c r="D51" s="40"/>
      <c r="E51" s="49">
        <f t="shared" si="2"/>
        <v>1</v>
      </c>
      <c r="J51" s="21"/>
    </row>
    <row r="52" spans="1:10" ht="12.75">
      <c r="A52" s="175"/>
      <c r="B52" s="55" t="s">
        <v>1428</v>
      </c>
      <c r="C52" s="63"/>
      <c r="D52" s="40"/>
      <c r="E52" s="49">
        <f t="shared" si="2"/>
        <v>1</v>
      </c>
      <c r="J52" s="21"/>
    </row>
    <row r="53" spans="1:10" ht="12.75">
      <c r="A53" s="175"/>
      <c r="B53" s="55" t="s">
        <v>1429</v>
      </c>
      <c r="C53" s="63"/>
      <c r="D53" s="40"/>
      <c r="E53" s="49">
        <f t="shared" si="2"/>
        <v>1</v>
      </c>
      <c r="J53" s="21"/>
    </row>
    <row r="54" spans="1:10" ht="12.75">
      <c r="A54" s="175"/>
      <c r="B54" s="55" t="s">
        <v>1907</v>
      </c>
      <c r="C54" s="56" t="s">
        <v>1908</v>
      </c>
      <c r="D54" s="40"/>
      <c r="J54" s="21"/>
    </row>
    <row r="55" spans="1:10" ht="12.75">
      <c r="A55" s="175"/>
      <c r="B55" s="51" t="s">
        <v>1430</v>
      </c>
      <c r="C55" s="54" t="s">
        <v>1911</v>
      </c>
      <c r="D55" s="41"/>
      <c r="E55" s="49">
        <f t="shared" si="2"/>
        <v>1</v>
      </c>
      <c r="J55" s="21"/>
    </row>
    <row r="56" spans="1:4" ht="12.75">
      <c r="A56" s="175"/>
      <c r="B56" s="51" t="s">
        <v>705</v>
      </c>
      <c r="C56" s="52" t="s">
        <v>706</v>
      </c>
      <c r="D56" s="53">
        <f>SUM(D57:D60,D63)</f>
        <v>6830177.14</v>
      </c>
    </row>
    <row r="57" spans="1:4" ht="12.75">
      <c r="A57" s="175"/>
      <c r="B57" s="55" t="s">
        <v>1431</v>
      </c>
      <c r="C57" s="56" t="s">
        <v>104</v>
      </c>
      <c r="D57" s="40">
        <f>D17</f>
        <v>230642.95</v>
      </c>
    </row>
    <row r="58" spans="1:5" ht="12.75">
      <c r="A58" s="175"/>
      <c r="B58" s="55" t="s">
        <v>1432</v>
      </c>
      <c r="C58" s="56" t="s">
        <v>711</v>
      </c>
      <c r="D58" s="40">
        <f aca="true" t="shared" si="3" ref="D58:D59">D18</f>
        <v>13237.04</v>
      </c>
      <c r="E58" s="49">
        <f>IF(D58="",1,0)</f>
        <v>0</v>
      </c>
    </row>
    <row r="59" spans="1:4" ht="12.75">
      <c r="A59" s="175"/>
      <c r="B59" s="55" t="s">
        <v>1433</v>
      </c>
      <c r="C59" s="56" t="s">
        <v>714</v>
      </c>
      <c r="D59" s="40">
        <f t="shared" si="3"/>
        <v>22822.96</v>
      </c>
    </row>
    <row r="60" spans="1:5" ht="12.75">
      <c r="A60" s="175"/>
      <c r="B60" s="55" t="s">
        <v>1434</v>
      </c>
      <c r="C60" s="56" t="s">
        <v>717</v>
      </c>
      <c r="D60" s="57">
        <f>+D61-D62</f>
        <v>6563474.1899999995</v>
      </c>
      <c r="E60" s="49">
        <f>IF(D60="",1,0)</f>
        <v>0</v>
      </c>
    </row>
    <row r="61" spans="1:4" ht="12.75">
      <c r="A61" s="175"/>
      <c r="B61" s="55" t="s">
        <v>1456</v>
      </c>
      <c r="C61" s="167" t="s">
        <v>1454</v>
      </c>
      <c r="D61" s="40">
        <f>D37+D38</f>
        <v>6563474.1899999995</v>
      </c>
    </row>
    <row r="62" spans="1:4" ht="12.75">
      <c r="A62" s="175"/>
      <c r="B62" s="55" t="s">
        <v>1457</v>
      </c>
      <c r="C62" s="167" t="s">
        <v>1455</v>
      </c>
      <c r="D62" s="40"/>
    </row>
    <row r="63" spans="1:5" ht="12.75">
      <c r="A63" s="175"/>
      <c r="B63" s="55" t="s">
        <v>1435</v>
      </c>
      <c r="C63" s="56" t="s">
        <v>1047</v>
      </c>
      <c r="D63" s="57">
        <f>SUM(D64:D73)</f>
        <v>0</v>
      </c>
      <c r="E63" s="49">
        <f>IF(D63="",1,0)</f>
        <v>0</v>
      </c>
    </row>
    <row r="64" spans="1:5" ht="12.75">
      <c r="A64" s="175"/>
      <c r="B64" s="55" t="s">
        <v>1436</v>
      </c>
      <c r="C64" s="63"/>
      <c r="D64" s="40"/>
      <c r="E64" s="49">
        <f>IF(D64="",1,0)</f>
        <v>1</v>
      </c>
    </row>
    <row r="65" spans="1:4" ht="12.75">
      <c r="A65" s="175"/>
      <c r="B65" s="55" t="s">
        <v>1437</v>
      </c>
      <c r="C65" s="63"/>
      <c r="D65" s="40"/>
    </row>
    <row r="66" spans="1:10" ht="12.75">
      <c r="A66" s="175"/>
      <c r="B66" s="55" t="s">
        <v>1438</v>
      </c>
      <c r="C66" s="63"/>
      <c r="D66" s="40"/>
      <c r="E66" s="49">
        <f aca="true" t="shared" si="4" ref="E66:E74">IF(D66="",1,0)</f>
        <v>1</v>
      </c>
      <c r="J66" s="21"/>
    </row>
    <row r="67" spans="1:10" ht="12.75">
      <c r="A67" s="175"/>
      <c r="B67" s="55" t="s">
        <v>1439</v>
      </c>
      <c r="C67" s="63"/>
      <c r="D67" s="40"/>
      <c r="E67" s="49">
        <f t="shared" si="4"/>
        <v>1</v>
      </c>
      <c r="J67" s="21"/>
    </row>
    <row r="68" spans="1:10" ht="12.75">
      <c r="A68" s="175"/>
      <c r="B68" s="55" t="s">
        <v>1440</v>
      </c>
      <c r="C68" s="63"/>
      <c r="D68" s="40"/>
      <c r="E68" s="49">
        <f t="shared" si="4"/>
        <v>1</v>
      </c>
      <c r="J68" s="21"/>
    </row>
    <row r="69" spans="1:10" ht="12.75">
      <c r="A69" s="175"/>
      <c r="B69" s="55" t="s">
        <v>1441</v>
      </c>
      <c r="C69" s="63"/>
      <c r="D69" s="40"/>
      <c r="E69" s="49">
        <f t="shared" si="4"/>
        <v>1</v>
      </c>
      <c r="J69" s="21"/>
    </row>
    <row r="70" spans="1:10" ht="12.75">
      <c r="A70" s="175"/>
      <c r="B70" s="55" t="s">
        <v>1442</v>
      </c>
      <c r="C70" s="63"/>
      <c r="D70" s="40"/>
      <c r="E70" s="49">
        <f t="shared" si="4"/>
        <v>1</v>
      </c>
      <c r="J70" s="21"/>
    </row>
    <row r="71" spans="1:10" ht="12.75">
      <c r="A71" s="175"/>
      <c r="B71" s="55" t="s">
        <v>1443</v>
      </c>
      <c r="C71" s="63"/>
      <c r="D71" s="40"/>
      <c r="E71" s="49">
        <f t="shared" si="4"/>
        <v>1</v>
      </c>
      <c r="J71" s="21"/>
    </row>
    <row r="72" spans="1:10" ht="12.75">
      <c r="A72" s="175"/>
      <c r="B72" s="55" t="s">
        <v>1444</v>
      </c>
      <c r="C72" s="63"/>
      <c r="D72" s="40"/>
      <c r="E72" s="49">
        <f t="shared" si="4"/>
        <v>1</v>
      </c>
      <c r="J72" s="21"/>
    </row>
    <row r="73" spans="1:10" ht="12.75">
      <c r="A73" s="175"/>
      <c r="B73" s="55" t="s">
        <v>1445</v>
      </c>
      <c r="C73" s="63"/>
      <c r="D73" s="40"/>
      <c r="E73" s="49">
        <f t="shared" si="4"/>
        <v>1</v>
      </c>
      <c r="J73" s="21"/>
    </row>
    <row r="74" spans="1:10" ht="12.75">
      <c r="A74" s="175"/>
      <c r="B74" s="51" t="s">
        <v>731</v>
      </c>
      <c r="C74" s="52" t="s">
        <v>1280</v>
      </c>
      <c r="D74" s="53">
        <f>D10-D56</f>
        <v>35446498.660000004</v>
      </c>
      <c r="E74" s="49">
        <f t="shared" si="4"/>
        <v>0</v>
      </c>
      <c r="J74" s="21"/>
    </row>
    <row r="75" spans="1:10" ht="12.75">
      <c r="A75" s="175"/>
      <c r="C75" s="50"/>
      <c r="D75" s="50"/>
      <c r="E75" s="50"/>
      <c r="F75" s="50"/>
      <c r="J75" s="21"/>
    </row>
    <row r="76" spans="1:4" ht="12.75">
      <c r="A76" s="175"/>
      <c r="B76" s="51" t="s">
        <v>1958</v>
      </c>
      <c r="C76" s="52" t="s">
        <v>1957</v>
      </c>
      <c r="D76" s="40"/>
    </row>
    <row r="77" spans="1:4" ht="12.75">
      <c r="A77" s="175"/>
      <c r="B77" s="58"/>
      <c r="C77" s="50"/>
      <c r="D77" s="59"/>
    </row>
    <row r="78" spans="1:3" ht="12.75">
      <c r="A78" s="175"/>
      <c r="C78" s="50"/>
    </row>
    <row r="79" spans="1:3" ht="12.75">
      <c r="A79" s="175"/>
      <c r="C79" s="50"/>
    </row>
    <row r="80" ht="12.75">
      <c r="C80" s="50"/>
    </row>
    <row r="81" ht="12.75">
      <c r="C81" s="50"/>
    </row>
    <row r="82" ht="12.75">
      <c r="C82" s="50"/>
    </row>
    <row r="83" ht="12.75">
      <c r="C83" s="50"/>
    </row>
    <row r="84" ht="12.75">
      <c r="C84" s="50"/>
    </row>
    <row r="85" ht="12.75">
      <c r="C85" s="50"/>
    </row>
    <row r="86" ht="12.75">
      <c r="C86" s="50"/>
    </row>
    <row r="87" ht="12.75">
      <c r="C87" s="50"/>
    </row>
    <row r="88" ht="12.75">
      <c r="C88" s="50"/>
    </row>
    <row r="89" ht="12.75">
      <c r="C89" s="50"/>
    </row>
    <row r="90" ht="12.75">
      <c r="C90" s="50"/>
    </row>
    <row r="91" ht="12.75">
      <c r="C91" s="50"/>
    </row>
    <row r="92" ht="12.75">
      <c r="C92" s="50"/>
    </row>
    <row r="93" ht="12.75">
      <c r="C93" s="50"/>
    </row>
    <row r="94" ht="12.75">
      <c r="C94" s="50"/>
    </row>
    <row r="95" ht="12.75">
      <c r="C95" s="50"/>
    </row>
    <row r="96" ht="12.75">
      <c r="C96" s="50"/>
    </row>
    <row r="97" ht="12.75">
      <c r="C97" s="50"/>
    </row>
    <row r="98" ht="12.75">
      <c r="C98" s="50"/>
    </row>
  </sheetData>
  <sheetProtection password="C61A" sheet="1" selectLockedCells="1"/>
  <mergeCells count="4">
    <mergeCell ref="B6:D6"/>
    <mergeCell ref="B2:D2"/>
    <mergeCell ref="B3:D3"/>
    <mergeCell ref="B7:D7"/>
  </mergeCells>
  <conditionalFormatting sqref="D9">
    <cfRule type="expression" priority="9" dxfId="69" stopIfTrue="1">
      <formula>$F9&lt;&gt;$I9</formula>
    </cfRule>
  </conditionalFormatting>
  <conditionalFormatting sqref="J20:J29">
    <cfRule type="expression" priority="10" dxfId="69" stopIfTrue="1">
      <formula>AND(#REF!&lt;&gt;"x",J20&lt;&gt;T20)</formula>
    </cfRule>
  </conditionalFormatting>
  <conditionalFormatting sqref="J46:J54">
    <cfRule type="expression" priority="11" dxfId="69" stopIfTrue="1">
      <formula>AND(#REF!&lt;&gt;"x",J46&lt;&gt;T36)</formula>
    </cfRule>
  </conditionalFormatting>
  <conditionalFormatting sqref="J66:J75">
    <cfRule type="expression" priority="12" dxfId="69" stopIfTrue="1">
      <formula>AND(#REF!&lt;&gt;"x",J66&lt;&gt;T45)</formula>
    </cfRule>
  </conditionalFormatting>
  <conditionalFormatting sqref="C21:C35 C37:C54 C66:D74 C54:D54 C31:D35 C56:C74 C76:D76 D10:D35 D37:D55 D57:D73">
    <cfRule type="cellIs" priority="13" dxfId="65" operator="equal" stopIfTrue="1">
      <formula>""</formula>
    </cfRule>
  </conditionalFormatting>
  <conditionalFormatting sqref="B10:B74 B76">
    <cfRule type="expression" priority="15" dxfId="86" stopIfTrue="1">
      <formula>OR(#REF!&gt;0,#REF!&lt;0)</formula>
    </cfRule>
  </conditionalFormatting>
  <conditionalFormatting sqref="J45">
    <cfRule type="expression" priority="16" dxfId="69" stopIfTrue="1">
      <formula>AND(#REF!&lt;&gt;"x",J45&lt;&gt;T30)</formula>
    </cfRule>
  </conditionalFormatting>
  <conditionalFormatting sqref="J55">
    <cfRule type="expression" priority="18" dxfId="69"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699890613556"/>
  </sheetPr>
  <dimension ref="A1:J47"/>
  <sheetViews>
    <sheetView showGridLines="0" showRowColHeaders="0" zoomScale="130" zoomScaleNormal="130" workbookViewId="0" topLeftCell="A1">
      <pane ySplit="8" topLeftCell="A9" activePane="bottomLeft" state="frozen"/>
      <selection pane="topLeft" activeCell="E10" sqref="E10"/>
      <selection pane="bottomLeft" activeCell="D39" sqref="D39"/>
    </sheetView>
  </sheetViews>
  <sheetFormatPr defaultColWidth="0" defaultRowHeight="12.75"/>
  <cols>
    <col min="1" max="1" width="30.33203125" style="45" customWidth="1"/>
    <col min="2" max="2" width="27.16015625" style="50" customWidth="1"/>
    <col min="3" max="3" width="115" style="62" customWidth="1"/>
    <col min="4" max="4" width="27.16015625" style="60" customWidth="1"/>
    <col min="5" max="5" width="13.16015625" style="49" customWidth="1"/>
    <col min="6" max="6" width="9.33203125" style="49" customWidth="1"/>
    <col min="7" max="108" width="9.33203125" style="50" customWidth="1"/>
    <col min="109" max="16384" width="0" style="50" hidden="1" customWidth="1"/>
  </cols>
  <sheetData>
    <row r="1" spans="2:5" s="4" customFormat="1" ht="12.75">
      <c r="B1" s="33"/>
      <c r="C1" s="34"/>
      <c r="D1" s="5"/>
      <c r="E1" s="9"/>
    </row>
    <row r="2" spans="2:6" s="4" customFormat="1" ht="12.75">
      <c r="B2" s="239" t="str">
        <f>"APLICATIVO DE INFORMAÇÕES MUNICIPAIS ESTRUTURADAS "&amp;BDValores!E2&amp;" - PRESTAÇÃO DE CONTAS DO PREFEITO MUNICIPAL"</f>
        <v>APLICATIVO DE INFORMAÇÕES MUNICIPAIS ESTRUTURADAS 2020 - PRESTAÇÃO DE CONTAS DO PREFEITO MUNICIPAL</v>
      </c>
      <c r="C2" s="239"/>
      <c r="D2" s="239"/>
      <c r="E2" s="9"/>
      <c r="F2" s="9"/>
    </row>
    <row r="3" spans="2:6" s="10" customFormat="1" ht="18.75">
      <c r="B3" s="249" t="str">
        <f>IF(SUM!$G$3="","",IF(SUM!$G$3="RECIFE","CIDADE DO RECIFE","MUNICÍPIO DE "&amp;UPPER(SUM!G3)))</f>
        <v>MUNICÍPIO DE JOÃO ALFREDO</v>
      </c>
      <c r="C3" s="249"/>
      <c r="D3" s="249"/>
      <c r="E3" s="32"/>
      <c r="F3" s="32"/>
    </row>
    <row r="4" spans="1:6" s="10" customFormat="1" ht="18.75">
      <c r="A4" s="125"/>
      <c r="B4" s="125"/>
      <c r="C4" s="125"/>
      <c r="D4" s="125"/>
      <c r="E4" s="32"/>
      <c r="F4" s="32"/>
    </row>
    <row r="5" spans="1:6" s="10" customFormat="1" ht="18.75" customHeight="1">
      <c r="A5" s="125"/>
      <c r="B5" s="125"/>
      <c r="C5" s="125"/>
      <c r="D5" s="125"/>
      <c r="E5" s="32"/>
      <c r="F5" s="32"/>
    </row>
    <row r="6" spans="1:8" s="9" customFormat="1" ht="12.75">
      <c r="A6" s="8"/>
      <c r="B6" s="252" t="str">
        <f>UPPER(MENU!B16)</f>
        <v>06 DEMONSTRATIVO DAS DESPESAS COM AÇÕES TÍPICAS DE MANUTENÇÃO E DESENVOLVIMENTO DO ENSINO</v>
      </c>
      <c r="C6" s="252"/>
      <c r="D6" s="252"/>
      <c r="G6" s="7"/>
      <c r="H6" s="8"/>
    </row>
    <row r="7" spans="1:8" s="9" customFormat="1" ht="12.75">
      <c r="A7" s="8"/>
      <c r="D7" s="31"/>
      <c r="G7" s="7"/>
      <c r="H7" s="8"/>
    </row>
    <row r="8" spans="1:8" s="9" customFormat="1" ht="12.75">
      <c r="A8" s="44"/>
      <c r="B8" s="39" t="s">
        <v>1048</v>
      </c>
      <c r="C8" s="39" t="s">
        <v>121</v>
      </c>
      <c r="D8" s="131" t="s">
        <v>384</v>
      </c>
      <c r="G8" s="7"/>
      <c r="H8" s="8"/>
    </row>
    <row r="9" spans="2:4" ht="12.75">
      <c r="B9" s="46"/>
      <c r="C9" s="47"/>
      <c r="D9" s="48"/>
    </row>
    <row r="10" spans="2:5" ht="12.75">
      <c r="B10" s="170" t="s">
        <v>648</v>
      </c>
      <c r="C10" s="88" t="s">
        <v>1949</v>
      </c>
      <c r="D10" s="171">
        <f>SUM(D11:D15)</f>
        <v>24208312.95</v>
      </c>
      <c r="E10" s="59"/>
    </row>
    <row r="11" spans="2:4" ht="12.75">
      <c r="B11" s="58" t="s">
        <v>651</v>
      </c>
      <c r="C11" s="50" t="s">
        <v>1912</v>
      </c>
      <c r="D11" s="40">
        <v>1309483.24</v>
      </c>
    </row>
    <row r="12" spans="2:4" ht="12.75">
      <c r="B12" s="50" t="s">
        <v>677</v>
      </c>
      <c r="C12" s="50" t="s">
        <v>1913</v>
      </c>
      <c r="D12" s="40">
        <v>22898829.71</v>
      </c>
    </row>
    <row r="13" spans="2:4" ht="12.75">
      <c r="B13" s="50" t="s">
        <v>703</v>
      </c>
      <c r="C13" s="50" t="s">
        <v>1914</v>
      </c>
      <c r="D13" s="40"/>
    </row>
    <row r="14" spans="2:5" ht="12.75">
      <c r="B14" s="50" t="s">
        <v>800</v>
      </c>
      <c r="C14" s="50" t="s">
        <v>798</v>
      </c>
      <c r="D14" s="40"/>
      <c r="E14" s="92"/>
    </row>
    <row r="15" spans="2:5" ht="12.75">
      <c r="B15" s="50" t="s">
        <v>871</v>
      </c>
      <c r="C15" s="50" t="s">
        <v>3101</v>
      </c>
      <c r="D15" s="60">
        <f>SUM(D16:D20)</f>
        <v>0</v>
      </c>
      <c r="E15" s="92"/>
    </row>
    <row r="16" spans="2:4" ht="12.75">
      <c r="B16" s="50" t="s">
        <v>1915</v>
      </c>
      <c r="C16" s="50" t="s">
        <v>378</v>
      </c>
      <c r="D16" s="40"/>
    </row>
    <row r="17" spans="2:4" ht="12.75">
      <c r="B17" s="50" t="s">
        <v>1916</v>
      </c>
      <c r="C17" s="50" t="s">
        <v>379</v>
      </c>
      <c r="D17" s="40"/>
    </row>
    <row r="18" spans="2:4" ht="12.75">
      <c r="B18" s="50" t="s">
        <v>1917</v>
      </c>
      <c r="C18" s="50" t="s">
        <v>1918</v>
      </c>
      <c r="D18" s="40"/>
    </row>
    <row r="19" spans="2:4" ht="12.75">
      <c r="B19" s="50" t="s">
        <v>1919</v>
      </c>
      <c r="C19" s="50" t="s">
        <v>1920</v>
      </c>
      <c r="D19" s="40"/>
    </row>
    <row r="20" spans="2:5" ht="12.75">
      <c r="B20" s="50" t="s">
        <v>1921</v>
      </c>
      <c r="C20" s="50" t="s">
        <v>806</v>
      </c>
      <c r="D20" s="60">
        <f>SUM(D21:D25)</f>
        <v>0</v>
      </c>
      <c r="E20" s="92"/>
    </row>
    <row r="21" spans="1:10" s="60" customFormat="1" ht="12.75">
      <c r="A21" s="45"/>
      <c r="B21" s="50" t="s">
        <v>1922</v>
      </c>
      <c r="C21" s="63"/>
      <c r="D21" s="40"/>
      <c r="E21" s="49"/>
      <c r="F21" s="49"/>
      <c r="G21" s="50"/>
      <c r="H21" s="50"/>
      <c r="I21" s="50"/>
      <c r="J21" s="50"/>
    </row>
    <row r="22" spans="1:10" s="60" customFormat="1" ht="12.75">
      <c r="A22" s="45"/>
      <c r="B22" s="50" t="s">
        <v>1923</v>
      </c>
      <c r="C22" s="63"/>
      <c r="D22" s="40"/>
      <c r="E22" s="49"/>
      <c r="F22" s="49"/>
      <c r="G22" s="50"/>
      <c r="H22" s="50"/>
      <c r="I22" s="50"/>
      <c r="J22" s="50"/>
    </row>
    <row r="23" spans="1:10" s="60" customFormat="1" ht="12.75">
      <c r="A23" s="45"/>
      <c r="B23" s="50" t="s">
        <v>1924</v>
      </c>
      <c r="C23" s="63"/>
      <c r="D23" s="40"/>
      <c r="E23" s="49"/>
      <c r="F23" s="49"/>
      <c r="G23" s="50"/>
      <c r="H23" s="50"/>
      <c r="I23" s="50"/>
      <c r="J23" s="50"/>
    </row>
    <row r="24" spans="1:10" s="60" customFormat="1" ht="12.75">
      <c r="A24" s="45"/>
      <c r="B24" s="50" t="s">
        <v>1925</v>
      </c>
      <c r="C24" s="63"/>
      <c r="D24" s="40"/>
      <c r="E24" s="49"/>
      <c r="F24" s="49"/>
      <c r="G24" s="50"/>
      <c r="H24" s="50"/>
      <c r="I24" s="50"/>
      <c r="J24" s="50"/>
    </row>
    <row r="25" spans="1:10" s="60" customFormat="1" ht="12.75">
      <c r="A25" s="45"/>
      <c r="B25" s="50" t="s">
        <v>1926</v>
      </c>
      <c r="C25" s="63"/>
      <c r="D25" s="40"/>
      <c r="E25" s="49"/>
      <c r="F25" s="49"/>
      <c r="G25" s="50"/>
      <c r="H25" s="50"/>
      <c r="I25" s="50"/>
      <c r="J25" s="50"/>
    </row>
    <row r="26" spans="1:10" s="60" customFormat="1" ht="12.75">
      <c r="A26" s="45"/>
      <c r="B26" s="170" t="s">
        <v>705</v>
      </c>
      <c r="C26" s="88" t="s">
        <v>813</v>
      </c>
      <c r="D26" s="171">
        <f>SUM(D27:D34)</f>
        <v>15441779.31</v>
      </c>
      <c r="E26" s="49"/>
      <c r="F26" s="49"/>
      <c r="G26" s="50"/>
      <c r="H26" s="50"/>
      <c r="I26" s="50"/>
      <c r="J26" s="50"/>
    </row>
    <row r="27" spans="1:10" s="60" customFormat="1" ht="12.75">
      <c r="A27" s="45"/>
      <c r="B27" s="50" t="s">
        <v>708</v>
      </c>
      <c r="C27" s="50" t="s">
        <v>815</v>
      </c>
      <c r="D27" s="40">
        <v>10760485.47</v>
      </c>
      <c r="E27" s="92"/>
      <c r="F27" s="49"/>
      <c r="G27" s="50"/>
      <c r="H27" s="50"/>
      <c r="I27" s="50"/>
      <c r="J27" s="50"/>
    </row>
    <row r="28" spans="1:10" s="60" customFormat="1" ht="12.75">
      <c r="A28" s="45"/>
      <c r="B28" s="50" t="s">
        <v>710</v>
      </c>
      <c r="C28" s="50" t="s">
        <v>1927</v>
      </c>
      <c r="D28" s="40">
        <v>1653893.52</v>
      </c>
      <c r="E28" s="92"/>
      <c r="F28" s="49"/>
      <c r="G28" s="50"/>
      <c r="H28" s="50"/>
      <c r="I28" s="50"/>
      <c r="J28" s="50"/>
    </row>
    <row r="29" spans="1:10" s="60" customFormat="1" ht="12.75">
      <c r="A29" s="45"/>
      <c r="B29" s="50" t="s">
        <v>713</v>
      </c>
      <c r="C29" s="50" t="s">
        <v>1948</v>
      </c>
      <c r="D29" s="40"/>
      <c r="E29" s="92"/>
      <c r="F29" s="49"/>
      <c r="G29" s="50"/>
      <c r="H29" s="50"/>
      <c r="I29" s="50"/>
      <c r="J29" s="50"/>
    </row>
    <row r="30" spans="1:10" s="60" customFormat="1" ht="12.75">
      <c r="A30" s="45"/>
      <c r="B30" s="50" t="s">
        <v>716</v>
      </c>
      <c r="C30" s="50" t="s">
        <v>1928</v>
      </c>
      <c r="D30" s="40"/>
      <c r="E30" s="49"/>
      <c r="F30" s="49"/>
      <c r="G30" s="50"/>
      <c r="H30" s="50"/>
      <c r="I30" s="50"/>
      <c r="J30" s="50"/>
    </row>
    <row r="31" spans="1:10" s="60" customFormat="1" ht="12.75">
      <c r="A31" s="45"/>
      <c r="B31" s="50" t="s">
        <v>719</v>
      </c>
      <c r="C31" s="50" t="s">
        <v>1929</v>
      </c>
      <c r="D31" s="40">
        <v>1066759.35</v>
      </c>
      <c r="E31" s="49"/>
      <c r="F31" s="49"/>
      <c r="G31" s="50"/>
      <c r="H31" s="50"/>
      <c r="I31" s="50"/>
      <c r="J31" s="50"/>
    </row>
    <row r="32" spans="1:10" s="60" customFormat="1" ht="12.75">
      <c r="A32" s="45"/>
      <c r="B32" s="50" t="s">
        <v>820</v>
      </c>
      <c r="C32" s="50" t="s">
        <v>1930</v>
      </c>
      <c r="D32" s="40"/>
      <c r="E32" s="49"/>
      <c r="F32" s="49"/>
      <c r="G32" s="50"/>
      <c r="H32" s="50"/>
      <c r="I32" s="50"/>
      <c r="J32" s="50"/>
    </row>
    <row r="33" spans="2:4" ht="31.5">
      <c r="B33" s="172" t="s">
        <v>822</v>
      </c>
      <c r="C33" s="173" t="s">
        <v>1931</v>
      </c>
      <c r="D33" s="174"/>
    </row>
    <row r="34" spans="2:5" ht="31.5">
      <c r="B34" s="172" t="s">
        <v>824</v>
      </c>
      <c r="C34" s="173" t="s">
        <v>1932</v>
      </c>
      <c r="D34" s="60">
        <f>SUM(D35:D41)</f>
        <v>1960640.9700000002</v>
      </c>
      <c r="E34" s="92"/>
    </row>
    <row r="35" spans="2:4" ht="12.75">
      <c r="B35" s="50" t="s">
        <v>825</v>
      </c>
      <c r="C35" s="62" t="s">
        <v>1933</v>
      </c>
      <c r="D35" s="40">
        <v>607137.88</v>
      </c>
    </row>
    <row r="36" spans="2:4" ht="12.75">
      <c r="B36" s="50" t="s">
        <v>826</v>
      </c>
      <c r="C36" s="62" t="s">
        <v>1934</v>
      </c>
      <c r="D36" s="40"/>
    </row>
    <row r="37" spans="2:4" ht="12.75">
      <c r="B37" s="50" t="s">
        <v>827</v>
      </c>
      <c r="C37" s="62" t="s">
        <v>1935</v>
      </c>
      <c r="D37" s="40">
        <v>102901.25</v>
      </c>
    </row>
    <row r="38" spans="2:4" ht="12.75">
      <c r="B38" s="50" t="s">
        <v>828</v>
      </c>
      <c r="C38" s="62" t="s">
        <v>1936</v>
      </c>
      <c r="D38" s="40">
        <v>1250601.84</v>
      </c>
    </row>
    <row r="39" spans="2:4" ht="12.75">
      <c r="B39" s="50" t="s">
        <v>829</v>
      </c>
      <c r="C39" s="62" t="s">
        <v>1937</v>
      </c>
      <c r="D39" s="40"/>
    </row>
    <row r="40" spans="2:4" ht="12.75">
      <c r="B40" s="50" t="s">
        <v>830</v>
      </c>
      <c r="C40" s="62" t="s">
        <v>1938</v>
      </c>
      <c r="D40" s="40"/>
    </row>
    <row r="41" spans="2:5" ht="12.75">
      <c r="B41" s="50" t="s">
        <v>832</v>
      </c>
      <c r="C41" s="62" t="s">
        <v>806</v>
      </c>
      <c r="D41" s="60">
        <f>SUM(D42:D46)</f>
        <v>0</v>
      </c>
      <c r="E41" s="92"/>
    </row>
    <row r="42" spans="2:4" ht="12.75">
      <c r="B42" s="50" t="s">
        <v>834</v>
      </c>
      <c r="C42" s="63"/>
      <c r="D42" s="40"/>
    </row>
    <row r="43" spans="2:4" ht="12.75">
      <c r="B43" s="50" t="s">
        <v>836</v>
      </c>
      <c r="C43" s="63"/>
      <c r="D43" s="40"/>
    </row>
    <row r="44" spans="1:10" s="49" customFormat="1" ht="12.75">
      <c r="A44" s="45"/>
      <c r="B44" s="50" t="s">
        <v>838</v>
      </c>
      <c r="C44" s="63"/>
      <c r="D44" s="40"/>
      <c r="G44" s="50"/>
      <c r="H44" s="50"/>
      <c r="I44" s="50"/>
      <c r="J44" s="50"/>
    </row>
    <row r="45" spans="2:4" ht="12.75">
      <c r="B45" s="50" t="s">
        <v>840</v>
      </c>
      <c r="C45" s="63"/>
      <c r="D45" s="40"/>
    </row>
    <row r="46" spans="2:4" ht="12.75">
      <c r="B46" s="50" t="s">
        <v>842</v>
      </c>
      <c r="C46" s="63"/>
      <c r="D46" s="40"/>
    </row>
    <row r="47" spans="2:5" ht="12.75">
      <c r="B47" s="170" t="s">
        <v>731</v>
      </c>
      <c r="C47" s="88" t="s">
        <v>1939</v>
      </c>
      <c r="D47" s="171">
        <f>+D10-D26</f>
        <v>8766533.639999999</v>
      </c>
      <c r="E47" s="60"/>
    </row>
  </sheetData>
  <sheetProtection password="C61A" sheet="1" selectLockedCells="1"/>
  <mergeCells count="3">
    <mergeCell ref="B6:D6"/>
    <mergeCell ref="B2:D2"/>
    <mergeCell ref="B3:D3"/>
  </mergeCells>
  <conditionalFormatting sqref="D9">
    <cfRule type="expression" priority="18" dxfId="69" stopIfTrue="1">
      <formula>$F9&lt;&gt;$I9</formula>
    </cfRule>
  </conditionalFormatting>
  <conditionalFormatting sqref="D11:D13 D16:D19 D35:D40 D42:D46 C21:D25 D27:D33">
    <cfRule type="cellIs" priority="10" dxfId="65" operator="equal" stopIfTrue="1">
      <formula>""</formula>
    </cfRule>
  </conditionalFormatting>
  <conditionalFormatting sqref="D14">
    <cfRule type="cellIs" priority="2" dxfId="65" operator="equal" stopIfTrue="1">
      <formula>""</formula>
    </cfRule>
  </conditionalFormatting>
  <conditionalFormatting sqref="C42:C46">
    <cfRule type="cellIs" priority="1" dxfId="65"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Neto</cp:lastModifiedBy>
  <cp:lastPrinted>2021-04-11T14:28:54Z</cp:lastPrinted>
  <dcterms:created xsi:type="dcterms:W3CDTF">2010-03-02T11:44:00Z</dcterms:created>
  <dcterms:modified xsi:type="dcterms:W3CDTF">2021-04-12T15:35:34Z</dcterms:modified>
  <cp:category/>
  <cp:version/>
  <cp:contentType/>
  <cp:contentStatus/>
</cp:coreProperties>
</file>